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7"/>
  <workbookPr codeName="ThisWorkbook" defaultThemeVersion="124226"/>
  <mc:AlternateContent xmlns:mc="http://schemas.openxmlformats.org/markup-compatibility/2006">
    <mc:Choice Requires="x15">
      <x15ac:absPath xmlns:x15ac="http://schemas.microsoft.com/office/spreadsheetml/2010/11/ac" url="C:\Users\dducuara\OneDrive - Ministerio de Transporte\Documentos\BASE DATOS  EMPRESAS TRANSPORTE FLUVIAL\"/>
    </mc:Choice>
  </mc:AlternateContent>
  <xr:revisionPtr revIDLastSave="282" documentId="11_6B673056A641A2B4F5536EDCE32148F0E3C9B653" xr6:coauthVersionLast="47" xr6:coauthVersionMax="47" xr10:uidLastSave="{F4F61BB7-83C5-4A58-B90E-97C7A8389F9F}"/>
  <workbookProtection workbookAlgorithmName="SHA-512" workbookHashValue="GhtSkLZhJ3/GNWcwrOoQpwRbLHIrXgRqi7QIAMytAYGg4CAkHVCk7ALAMXIp3J8QXMGP74KhWryhhg029DWAlw==" workbookSaltValue="boK15KVuvZz+4Up6Y6xhOA==" workbookSpinCount="100000" lockStructure="1"/>
  <bookViews>
    <workbookView xWindow="1068" yWindow="1752" windowWidth="28776" windowHeight="15480" tabRatio="616" xr2:uid="{00000000-000D-0000-FFFF-FFFF00000000}"/>
  </bookViews>
  <sheets>
    <sheet name="EMPRESAS" sheetId="1" r:id="rId1"/>
    <sheet name="RESOLUCIONES" sheetId="2" r:id="rId2"/>
    <sheet name="EMPRESAS_PARQUE_FLUVIAL" sheetId="3" r:id="rId3"/>
    <sheet name="AUXILIAR_TIPO_RESOLUCION" sheetId="4" r:id="rId4"/>
    <sheet name="AUXILIAR_TIPO_ASEGURADORA" sheetId="5" r:id="rId5"/>
    <sheet name="AUXILIAR_TIPO_EMBARCACIONES" sheetId="6" r:id="rId6"/>
    <sheet name="Hoja1" sheetId="7" r:id="rId7"/>
  </sheets>
  <externalReferences>
    <externalReference r:id="rId8"/>
  </externalReferences>
  <definedNames>
    <definedName name="_xlnm._FilterDatabase" localSheetId="0" hidden="1">EMPRESAS!$A$1:$O$280</definedName>
    <definedName name="_xlnm._FilterDatabase" localSheetId="2" hidden="1">EMPRESAS_PARQUE_FLUVIAL!$A$1:$T$3011</definedName>
    <definedName name="_xlnm._FilterDatabase" localSheetId="1" hidden="1">RESOLUCIONES!$A$1:$L$980</definedName>
    <definedName name="domenico2">[1]EMPRESAS!$A$2:$J$222</definedName>
    <definedName name="EMPRESAS">[1]EMPRESAS!$A$2:$C$223</definedName>
    <definedName name="Z_2A1F54F6_5530_4D9D_A710_54351C18A6C3_.wvu.FilterData" localSheetId="0" hidden="1">EMPRESAS!$A$1:$K$219</definedName>
    <definedName name="Z_2A1F54F6_5530_4D9D_A710_54351C18A6C3_.wvu.FilterData" localSheetId="2" hidden="1">EMPRESAS_PARQUE_FLUVIAL!$A$1:$V$1892</definedName>
    <definedName name="Z_2A1F54F6_5530_4D9D_A710_54351C18A6C3_.wvu.FilterData" localSheetId="1" hidden="1">RESOLUCIONES!$A$1:$T$1057</definedName>
  </definedNames>
  <calcPr calcId="191028"/>
  <customWorkbookViews>
    <customWorkbookView name="Domingo Alberto Ducuara Aponte - Vista personalizada" guid="{2A1F54F6-5530-4D9D-A710-54351C18A6C3}" mergeInterval="0" personalView="1" maximized="1" xWindow="-8" yWindow="-8" windowWidth="1936" windowHeight="1056" tabRatio="59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B1126" i="2" l="1"/>
  <c r="C1126" i="2"/>
  <c r="B1164" i="2"/>
  <c r="C1164" i="2"/>
  <c r="K1158" i="2"/>
  <c r="L1158" i="2"/>
  <c r="K1159" i="2"/>
  <c r="L1159" i="2"/>
  <c r="K1160" i="2"/>
  <c r="L1160" i="2"/>
  <c r="K1161" i="2"/>
  <c r="L1161" i="2"/>
  <c r="K1162" i="2"/>
  <c r="L1162" i="2"/>
  <c r="K1163" i="2"/>
  <c r="L1163" i="2"/>
  <c r="K1164" i="2"/>
  <c r="L1164" i="2"/>
  <c r="K1165" i="2"/>
  <c r="L1165" i="2"/>
  <c r="B1163" i="2"/>
  <c r="C1163" i="2"/>
  <c r="B1161" i="2"/>
  <c r="C1161" i="2"/>
  <c r="B1162" i="2"/>
  <c r="C1162" i="2"/>
  <c r="B1193" i="2"/>
  <c r="C1193" i="2"/>
  <c r="B1194" i="2"/>
  <c r="C1194" i="2"/>
  <c r="K1193" i="2"/>
  <c r="L1193" i="2"/>
  <c r="K1194" i="2"/>
  <c r="L1194" i="2"/>
  <c r="K1195" i="2"/>
  <c r="L1195" i="2"/>
  <c r="B1197" i="2"/>
  <c r="K2033" i="3"/>
  <c r="K2034" i="3"/>
  <c r="K2035" i="3"/>
  <c r="K2036" i="3"/>
  <c r="K2037" i="3"/>
  <c r="K2038" i="3"/>
  <c r="K2039" i="3"/>
  <c r="K2040" i="3"/>
  <c r="B275" i="2"/>
  <c r="K273" i="2"/>
  <c r="L273" i="2"/>
  <c r="B272" i="2"/>
  <c r="B273" i="2"/>
  <c r="C273" i="2"/>
  <c r="B1849" i="3"/>
  <c r="C1849" i="3"/>
  <c r="B1850" i="3"/>
  <c r="C1850" i="3"/>
  <c r="I1847" i="3"/>
  <c r="I1848" i="3"/>
  <c r="I1849" i="3"/>
  <c r="I1850" i="3"/>
  <c r="I1851" i="3"/>
  <c r="I1852" i="3"/>
  <c r="I1853" i="3"/>
  <c r="K1847" i="3"/>
  <c r="K1848" i="3"/>
  <c r="K1849" i="3"/>
  <c r="K1850" i="3"/>
  <c r="K1851" i="3"/>
  <c r="B1851" i="3"/>
  <c r="B1852" i="3"/>
  <c r="B1853" i="3"/>
  <c r="B1854" i="3"/>
  <c r="B1855" i="3"/>
  <c r="B1856" i="3"/>
  <c r="B1857" i="3"/>
  <c r="B1858" i="3"/>
  <c r="B1859" i="3"/>
  <c r="B1860" i="3"/>
  <c r="C1851" i="3"/>
  <c r="C1852" i="3"/>
  <c r="C1853" i="3"/>
  <c r="C1854" i="3"/>
  <c r="C1855" i="3"/>
  <c r="C1856" i="3"/>
  <c r="C1857" i="3"/>
  <c r="C1858" i="3"/>
  <c r="C1859" i="3"/>
  <c r="C1860" i="3"/>
  <c r="K1852" i="3"/>
  <c r="K1853" i="3"/>
  <c r="K1854" i="3"/>
  <c r="K1855" i="3"/>
  <c r="K1856" i="3"/>
  <c r="K1857" i="3"/>
  <c r="K1858" i="3"/>
  <c r="I1854" i="3"/>
  <c r="I1855" i="3"/>
  <c r="I1856" i="3"/>
  <c r="I1857" i="3"/>
  <c r="I1858" i="3"/>
  <c r="K1096" i="2"/>
  <c r="L1096" i="2"/>
  <c r="B1096" i="2"/>
  <c r="C1096" i="2"/>
  <c r="K1104" i="2"/>
  <c r="L1104" i="2"/>
  <c r="K1092" i="2"/>
  <c r="L1092" i="2"/>
  <c r="B1092" i="2"/>
  <c r="C1092" i="2"/>
  <c r="B1077" i="2"/>
  <c r="C1077" i="2"/>
  <c r="K1077" i="2"/>
  <c r="L1077" i="2"/>
  <c r="L981" i="2"/>
  <c r="L982" i="2"/>
  <c r="K981" i="2"/>
  <c r="B981" i="2"/>
  <c r="C981" i="2"/>
  <c r="L470" i="2"/>
  <c r="K470" i="2"/>
  <c r="K471" i="2"/>
  <c r="B470" i="2"/>
  <c r="C470" i="2"/>
  <c r="B1021" i="2"/>
  <c r="C1021" i="2"/>
  <c r="B1064" i="2" l="1"/>
  <c r="C1064" i="2"/>
  <c r="K1166" i="2" l="1"/>
  <c r="L1166" i="2"/>
  <c r="B1165" i="2"/>
  <c r="C1165" i="2"/>
  <c r="B1166" i="2"/>
  <c r="C1166" i="2"/>
  <c r="B338" i="2"/>
  <c r="C338" i="2"/>
  <c r="K338" i="2"/>
  <c r="L338" i="2"/>
  <c r="K339" i="2"/>
  <c r="L339" i="2"/>
  <c r="C423" i="3"/>
  <c r="I462" i="3"/>
  <c r="I463" i="3"/>
  <c r="I464" i="3"/>
  <c r="I465" i="3"/>
  <c r="I466" i="3"/>
  <c r="I467" i="3"/>
  <c r="I468" i="3"/>
  <c r="I469" i="3"/>
  <c r="I470" i="3"/>
  <c r="I471" i="3"/>
  <c r="I472" i="3"/>
  <c r="I473" i="3"/>
  <c r="I474" i="3"/>
  <c r="I475" i="3"/>
  <c r="I476" i="3"/>
  <c r="K462" i="3"/>
  <c r="K463" i="3"/>
  <c r="K464" i="3"/>
  <c r="K465" i="3"/>
  <c r="K466" i="3"/>
  <c r="K467" i="3"/>
  <c r="K468" i="3"/>
  <c r="K469" i="3"/>
  <c r="K470" i="3"/>
  <c r="K471" i="3"/>
  <c r="K472" i="3"/>
  <c r="K473" i="3"/>
  <c r="K474" i="3"/>
  <c r="K475" i="3"/>
  <c r="K476" i="3"/>
  <c r="B462" i="3"/>
  <c r="C462" i="3"/>
  <c r="B463" i="3"/>
  <c r="C463" i="3"/>
  <c r="B464" i="3"/>
  <c r="C464" i="3"/>
  <c r="B465" i="3"/>
  <c r="C465" i="3"/>
  <c r="B466" i="3"/>
  <c r="C466" i="3"/>
  <c r="B467" i="3"/>
  <c r="C467" i="3"/>
  <c r="B468" i="3"/>
  <c r="C468" i="3"/>
  <c r="B469" i="3"/>
  <c r="C469" i="3"/>
  <c r="B470" i="3"/>
  <c r="C470" i="3"/>
  <c r="B471" i="3"/>
  <c r="C471" i="3"/>
  <c r="B472" i="3"/>
  <c r="C472" i="3"/>
  <c r="B473" i="3"/>
  <c r="C473" i="3"/>
  <c r="B474" i="3"/>
  <c r="C474" i="3"/>
  <c r="B475" i="3"/>
  <c r="C475" i="3"/>
  <c r="B215" i="2"/>
  <c r="C215" i="2"/>
  <c r="K215" i="2"/>
  <c r="L215" i="2"/>
  <c r="K2023" i="3"/>
  <c r="K2024" i="3"/>
  <c r="K2025" i="3"/>
  <c r="K2026" i="3"/>
  <c r="K2027" i="3"/>
  <c r="I2023" i="3"/>
  <c r="I2024" i="3"/>
  <c r="I2025" i="3"/>
  <c r="I2026" i="3"/>
  <c r="I2027" i="3"/>
  <c r="B2023" i="3"/>
  <c r="C2023" i="3"/>
  <c r="B2024" i="3"/>
  <c r="C2024" i="3"/>
  <c r="B2025" i="3"/>
  <c r="C2025" i="3"/>
  <c r="B2026" i="3"/>
  <c r="C2026" i="3"/>
  <c r="B2027" i="3"/>
  <c r="C2027" i="3"/>
  <c r="K1197" i="2"/>
  <c r="L1197" i="2"/>
  <c r="K1198" i="2"/>
  <c r="L1198" i="2"/>
  <c r="B1199" i="2"/>
  <c r="C1199" i="2"/>
  <c r="B1200" i="2"/>
  <c r="C1200" i="2"/>
  <c r="C1197" i="2"/>
  <c r="B1198" i="2"/>
  <c r="C1198" i="2"/>
  <c r="B1018" i="2"/>
  <c r="C1018" i="2"/>
  <c r="K592" i="3"/>
  <c r="K618" i="3"/>
  <c r="K619" i="3"/>
  <c r="K620"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B592" i="3"/>
  <c r="C592" i="3"/>
  <c r="B593" i="3"/>
  <c r="C593" i="3"/>
  <c r="B594" i="3"/>
  <c r="C594" i="3"/>
  <c r="B595" i="3"/>
  <c r="C595" i="3"/>
  <c r="B596" i="3"/>
  <c r="C596" i="3"/>
  <c r="B597" i="3"/>
  <c r="C597" i="3"/>
  <c r="B598" i="3"/>
  <c r="C598" i="3"/>
  <c r="B599" i="3"/>
  <c r="C599" i="3"/>
  <c r="B600" i="3"/>
  <c r="C600" i="3"/>
  <c r="B601" i="3"/>
  <c r="C601" i="3"/>
  <c r="B602" i="3"/>
  <c r="C602" i="3"/>
  <c r="B603" i="3"/>
  <c r="C603" i="3"/>
  <c r="B604" i="3"/>
  <c r="C604" i="3"/>
  <c r="B605" i="3"/>
  <c r="C605" i="3"/>
  <c r="B606" i="3"/>
  <c r="C606" i="3"/>
  <c r="B607" i="3"/>
  <c r="C607" i="3"/>
  <c r="B608" i="3"/>
  <c r="C608" i="3"/>
  <c r="B609" i="3"/>
  <c r="C609" i="3"/>
  <c r="B610" i="3"/>
  <c r="C610" i="3"/>
  <c r="B611" i="3"/>
  <c r="C611" i="3"/>
  <c r="B612" i="3"/>
  <c r="C612" i="3"/>
  <c r="B613" i="3"/>
  <c r="C613" i="3"/>
  <c r="B614" i="3"/>
  <c r="C614" i="3"/>
  <c r="B615" i="3"/>
  <c r="C615" i="3"/>
  <c r="B616" i="3"/>
  <c r="C616" i="3"/>
  <c r="B617" i="3"/>
  <c r="C617" i="3"/>
  <c r="B618" i="3"/>
  <c r="C618" i="3"/>
  <c r="B619" i="3"/>
  <c r="C619" i="3"/>
  <c r="B620" i="3"/>
  <c r="C620" i="3"/>
  <c r="B446" i="2"/>
  <c r="C446" i="2"/>
  <c r="B729" i="2"/>
  <c r="C729" i="2"/>
  <c r="K1012" i="2"/>
  <c r="L1012" i="2"/>
  <c r="B1012" i="2"/>
  <c r="C1012" i="2"/>
  <c r="B1104" i="2"/>
  <c r="C1104" i="2"/>
  <c r="B1180" i="2" l="1"/>
  <c r="C1180" i="2"/>
  <c r="K1180" i="2"/>
  <c r="L1180" i="2"/>
  <c r="K970" i="2"/>
  <c r="L970" i="2"/>
  <c r="B970" i="2"/>
  <c r="C970" i="2"/>
  <c r="K272" i="2"/>
  <c r="L272" i="2"/>
  <c r="B381" i="2"/>
  <c r="C381" i="2"/>
  <c r="K1028" i="2"/>
  <c r="L1028" i="2"/>
  <c r="B1028" i="2"/>
  <c r="C1028" i="2"/>
  <c r="B1029" i="2"/>
  <c r="C1029" i="2"/>
  <c r="C272" i="2"/>
  <c r="B337" i="2"/>
  <c r="C337" i="2"/>
  <c r="K337" i="2"/>
  <c r="L337" i="2"/>
  <c r="B192" i="2"/>
  <c r="B775" i="3"/>
  <c r="C775" i="3"/>
  <c r="B776" i="3"/>
  <c r="C776" i="3"/>
  <c r="B777" i="3"/>
  <c r="C777" i="3"/>
  <c r="B778" i="3"/>
  <c r="C778" i="3"/>
  <c r="K778" i="3"/>
  <c r="I778" i="3"/>
  <c r="K777" i="3"/>
  <c r="I777" i="3"/>
  <c r="K776" i="3"/>
  <c r="I776" i="3"/>
  <c r="K775" i="3"/>
  <c r="I775" i="3"/>
  <c r="B317" i="2"/>
  <c r="C317" i="2"/>
  <c r="K317" i="2"/>
  <c r="L317" i="2"/>
  <c r="B318" i="2"/>
  <c r="C318" i="2"/>
  <c r="K318" i="2"/>
  <c r="L318" i="2"/>
  <c r="B1090" i="2"/>
  <c r="C1090" i="2"/>
  <c r="K1090" i="2"/>
  <c r="L1090" i="2"/>
  <c r="K2028" i="3"/>
  <c r="I2028" i="3"/>
  <c r="B2028" i="3"/>
  <c r="C2028" i="3"/>
  <c r="K1199" i="2"/>
  <c r="L1199" i="2"/>
  <c r="K1200" i="2"/>
  <c r="L1200" i="2"/>
  <c r="B1157" i="2" l="1"/>
  <c r="C1157" i="2"/>
  <c r="K1157" i="2"/>
  <c r="L1157" i="2"/>
  <c r="K916" i="2"/>
  <c r="L916" i="2"/>
  <c r="B916" i="2"/>
  <c r="C916" i="2"/>
  <c r="B1183" i="2" l="1"/>
  <c r="C1183" i="2"/>
  <c r="K1183" i="2"/>
  <c r="L1183" i="2"/>
  <c r="B368" i="2"/>
  <c r="C368" i="2"/>
  <c r="K368" i="2"/>
  <c r="L368" i="2"/>
  <c r="K1143" i="2" l="1"/>
  <c r="L1143" i="2"/>
  <c r="B1143" i="2"/>
  <c r="C1143" i="2"/>
  <c r="K1172" i="2"/>
  <c r="L1172" i="2"/>
  <c r="B1172" i="2"/>
  <c r="C1172" i="2"/>
  <c r="K1171" i="2"/>
  <c r="L1171" i="2"/>
  <c r="B1171" i="2"/>
  <c r="C1171" i="2"/>
  <c r="K994" i="2"/>
  <c r="L994" i="2"/>
  <c r="B994" i="2"/>
  <c r="C994" i="2"/>
  <c r="B991" i="2"/>
  <c r="C991" i="2"/>
  <c r="K991" i="2"/>
  <c r="L991" i="2"/>
  <c r="B928" i="2"/>
  <c r="C928" i="2"/>
  <c r="K928" i="2"/>
  <c r="L928" i="2"/>
  <c r="B929" i="2"/>
  <c r="C929" i="2"/>
  <c r="K929" i="2"/>
  <c r="L929" i="2"/>
  <c r="B878" i="2"/>
  <c r="C878" i="2"/>
  <c r="K878" i="2"/>
  <c r="L878" i="2"/>
  <c r="B753" i="2"/>
  <c r="C753" i="2"/>
  <c r="K753" i="2"/>
  <c r="L753" i="2"/>
  <c r="B708" i="2"/>
  <c r="C708" i="2"/>
  <c r="K708" i="2"/>
  <c r="L708" i="2"/>
  <c r="K594" i="2"/>
  <c r="L594" i="2"/>
  <c r="B594" i="2"/>
  <c r="C594" i="2"/>
  <c r="B494" i="2"/>
  <c r="C494" i="2"/>
  <c r="K494" i="2"/>
  <c r="L494" i="2"/>
  <c r="K486" i="2"/>
  <c r="L486" i="2"/>
  <c r="B486" i="2"/>
  <c r="C486" i="2"/>
  <c r="B1034" i="3"/>
  <c r="C1034" i="3"/>
  <c r="K1034" i="3" l="1"/>
  <c r="I1034" i="3"/>
  <c r="B1091" i="2"/>
  <c r="C1091" i="2"/>
  <c r="K1091" i="2"/>
  <c r="K1093" i="2"/>
  <c r="L1093" i="2"/>
  <c r="L1091" i="2"/>
  <c r="B1093" i="2"/>
  <c r="C1093" i="2"/>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9" i="2"/>
  <c r="L320" i="2"/>
  <c r="L321" i="2"/>
  <c r="L322" i="2"/>
  <c r="L323" i="2"/>
  <c r="L324" i="2"/>
  <c r="L325" i="2"/>
  <c r="L326" i="2"/>
  <c r="L327" i="2"/>
  <c r="L328" i="2"/>
  <c r="L329" i="2"/>
  <c r="L330" i="2"/>
  <c r="L331" i="2"/>
  <c r="L332" i="2"/>
  <c r="L333" i="2"/>
  <c r="L334" i="2"/>
  <c r="L335" i="2"/>
  <c r="L336"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9" i="2"/>
  <c r="L370" i="2"/>
  <c r="L371" i="2"/>
  <c r="L372" i="2"/>
  <c r="L373" i="2"/>
  <c r="L374" i="2"/>
  <c r="L375" i="2"/>
  <c r="L376" i="2"/>
  <c r="L377" i="2"/>
  <c r="L378" i="2"/>
  <c r="L379" i="2"/>
  <c r="L380"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7" i="2"/>
  <c r="L448" i="2"/>
  <c r="L449" i="2"/>
  <c r="L450" i="2"/>
  <c r="L451" i="2"/>
  <c r="L452" i="2"/>
  <c r="L453" i="2"/>
  <c r="L454" i="2"/>
  <c r="L455" i="2"/>
  <c r="L456" i="2"/>
  <c r="L457" i="2"/>
  <c r="L458" i="2"/>
  <c r="L459" i="2"/>
  <c r="L460" i="2"/>
  <c r="L461" i="2"/>
  <c r="L462" i="2"/>
  <c r="L463" i="2"/>
  <c r="L464" i="2"/>
  <c r="L465" i="2"/>
  <c r="L466" i="2"/>
  <c r="L467" i="2"/>
  <c r="L468" i="2"/>
  <c r="L469" i="2"/>
  <c r="L471" i="2"/>
  <c r="L472" i="2"/>
  <c r="L473" i="2"/>
  <c r="L474" i="2"/>
  <c r="L475" i="2"/>
  <c r="L476" i="2"/>
  <c r="L477" i="2"/>
  <c r="L478" i="2"/>
  <c r="L479" i="2"/>
  <c r="L480" i="2"/>
  <c r="L481" i="2"/>
  <c r="L482" i="2"/>
  <c r="L483" i="2"/>
  <c r="L484" i="2"/>
  <c r="L485" i="2"/>
  <c r="L487" i="2"/>
  <c r="L488" i="2"/>
  <c r="L489" i="2"/>
  <c r="L490" i="2"/>
  <c r="L491" i="2"/>
  <c r="L492" i="2"/>
  <c r="L493"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9" i="2"/>
  <c r="L710" i="2"/>
  <c r="L711" i="2"/>
  <c r="L712" i="2"/>
  <c r="L713" i="2"/>
  <c r="L714" i="2"/>
  <c r="L715" i="2"/>
  <c r="L716" i="2"/>
  <c r="L717" i="2"/>
  <c r="L718" i="2"/>
  <c r="L719" i="2"/>
  <c r="L720" i="2"/>
  <c r="L721" i="2"/>
  <c r="L722" i="2"/>
  <c r="L723" i="2"/>
  <c r="L724" i="2"/>
  <c r="L725" i="2"/>
  <c r="L726" i="2"/>
  <c r="L727" i="2"/>
  <c r="L728" i="2"/>
  <c r="L730" i="2"/>
  <c r="L731" i="2"/>
  <c r="L732" i="2"/>
  <c r="L733" i="2"/>
  <c r="L734" i="2"/>
  <c r="L735" i="2"/>
  <c r="L736" i="2"/>
  <c r="L737" i="2"/>
  <c r="L738" i="2"/>
  <c r="L739" i="2"/>
  <c r="L740" i="2"/>
  <c r="L741" i="2"/>
  <c r="L742" i="2"/>
  <c r="L743" i="2"/>
  <c r="L744" i="2"/>
  <c r="L745" i="2"/>
  <c r="L746" i="2"/>
  <c r="L747" i="2"/>
  <c r="L748" i="2"/>
  <c r="L749" i="2"/>
  <c r="L750" i="2"/>
  <c r="L751" i="2"/>
  <c r="L752"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9" i="2"/>
  <c r="L880" i="2"/>
  <c r="L881" i="2"/>
  <c r="L882" i="2"/>
  <c r="L883" i="2"/>
  <c r="L884"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7" i="2"/>
  <c r="L918" i="2"/>
  <c r="L919" i="2"/>
  <c r="L920" i="2"/>
  <c r="L921" i="2"/>
  <c r="L922" i="2"/>
  <c r="L923" i="2"/>
  <c r="L924" i="2"/>
  <c r="L925" i="2"/>
  <c r="L926" i="2"/>
  <c r="L927"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58" i="2"/>
  <c r="L959" i="2"/>
  <c r="L960" i="2"/>
  <c r="L961" i="2"/>
  <c r="L962" i="2"/>
  <c r="L963" i="2"/>
  <c r="L964" i="2"/>
  <c r="L965" i="2"/>
  <c r="L966" i="2"/>
  <c r="L967" i="2"/>
  <c r="L968" i="2"/>
  <c r="L969" i="2"/>
  <c r="L971" i="2"/>
  <c r="L972" i="2"/>
  <c r="L973" i="2"/>
  <c r="L974" i="2"/>
  <c r="L975" i="2"/>
  <c r="L976" i="2"/>
  <c r="L977" i="2"/>
  <c r="L978" i="2"/>
  <c r="L979" i="2"/>
  <c r="L980" i="2"/>
  <c r="L983" i="2"/>
  <c r="L984" i="2"/>
  <c r="L985" i="2"/>
  <c r="L986" i="2"/>
  <c r="L987" i="2"/>
  <c r="L988" i="2"/>
  <c r="L989" i="2"/>
  <c r="L990" i="2"/>
  <c r="L992" i="2"/>
  <c r="L993" i="2"/>
  <c r="L995" i="2"/>
  <c r="L996" i="2"/>
  <c r="L997" i="2"/>
  <c r="L998" i="2"/>
  <c r="L999" i="2"/>
  <c r="L1000" i="2"/>
  <c r="L1001" i="2"/>
  <c r="L1002" i="2"/>
  <c r="L1003" i="2"/>
  <c r="L1004" i="2"/>
  <c r="L1005" i="2"/>
  <c r="L1006" i="2"/>
  <c r="L1007" i="2"/>
  <c r="L1008" i="2"/>
  <c r="L1009" i="2"/>
  <c r="L1010" i="2"/>
  <c r="L1011" i="2"/>
  <c r="L1013" i="2"/>
  <c r="L1014" i="2"/>
  <c r="L1015" i="2"/>
  <c r="L1016" i="2"/>
  <c r="L1017" i="2"/>
  <c r="L1019" i="2"/>
  <c r="L1020" i="2"/>
  <c r="L1022" i="2"/>
  <c r="L1023" i="2"/>
  <c r="L1024" i="2"/>
  <c r="L1025" i="2"/>
  <c r="L1026" i="2"/>
  <c r="L1027" i="2"/>
  <c r="L1029" i="2"/>
  <c r="L1030" i="2"/>
  <c r="L1031" i="2"/>
  <c r="L1032" i="2"/>
  <c r="L1033" i="2"/>
  <c r="L1034" i="2"/>
  <c r="L1035" i="2"/>
  <c r="L1036" i="2"/>
  <c r="L1037" i="2"/>
  <c r="L1038" i="2"/>
  <c r="L1040" i="2"/>
  <c r="L1041" i="2"/>
  <c r="L1042" i="2"/>
  <c r="L1043" i="2"/>
  <c r="L1044" i="2"/>
  <c r="L1045" i="2"/>
  <c r="L1046" i="2"/>
  <c r="L1047" i="2"/>
  <c r="L1048" i="2"/>
  <c r="L1049" i="2"/>
  <c r="L1050" i="2"/>
  <c r="L1051" i="2"/>
  <c r="L1052" i="2"/>
  <c r="L1053" i="2"/>
  <c r="L1054" i="2"/>
  <c r="L1055" i="2"/>
  <c r="L1056" i="2"/>
  <c r="L1057" i="2"/>
  <c r="L1058" i="2"/>
  <c r="L1059" i="2"/>
  <c r="L1060" i="2"/>
  <c r="L1061" i="2"/>
  <c r="L1062" i="2"/>
  <c r="L1063" i="2"/>
  <c r="L1065" i="2"/>
  <c r="L1066" i="2"/>
  <c r="L1067" i="2"/>
  <c r="L1068" i="2"/>
  <c r="L1069" i="2"/>
  <c r="L1070" i="2"/>
  <c r="L1071" i="2"/>
  <c r="L1072" i="2"/>
  <c r="L1073" i="2"/>
  <c r="L1074" i="2"/>
  <c r="L1075" i="2"/>
  <c r="L1076" i="2"/>
  <c r="L1078" i="2"/>
  <c r="L1079" i="2"/>
  <c r="L1080" i="2"/>
  <c r="L1081" i="2"/>
  <c r="L1082" i="2"/>
  <c r="L1083" i="2"/>
  <c r="L1084" i="2"/>
  <c r="L1085" i="2"/>
  <c r="L1086" i="2"/>
  <c r="L1087" i="2"/>
  <c r="L1088" i="2"/>
  <c r="L1089" i="2"/>
  <c r="L1094" i="2"/>
  <c r="L1095" i="2"/>
  <c r="L1097" i="2"/>
  <c r="L1098" i="2"/>
  <c r="L1099" i="2"/>
  <c r="L1100" i="2"/>
  <c r="L1101" i="2"/>
  <c r="L1102" i="2"/>
  <c r="L1103" i="2"/>
  <c r="L1105" i="2"/>
  <c r="L1106" i="2"/>
  <c r="L1107" i="2"/>
  <c r="L1108" i="2"/>
  <c r="L1109" i="2"/>
  <c r="L1110" i="2"/>
  <c r="L1111" i="2"/>
  <c r="L1112" i="2"/>
  <c r="L1113" i="2"/>
  <c r="L1114" i="2"/>
  <c r="L1115" i="2"/>
  <c r="L1116" i="2"/>
  <c r="L1117" i="2"/>
  <c r="L1118" i="2"/>
  <c r="L1119" i="2"/>
  <c r="L1120" i="2"/>
  <c r="L1121" i="2"/>
  <c r="L1122" i="2"/>
  <c r="L1123" i="2"/>
  <c r="L1124" i="2"/>
  <c r="L1125" i="2"/>
  <c r="L1127" i="2"/>
  <c r="L1128" i="2"/>
  <c r="L1129" i="2"/>
  <c r="L1130" i="2"/>
  <c r="L1131" i="2"/>
  <c r="L1132" i="2"/>
  <c r="L1133" i="2"/>
  <c r="L1134" i="2"/>
  <c r="L1135" i="2"/>
  <c r="L1136" i="2"/>
  <c r="L1137" i="2"/>
  <c r="L1138" i="2"/>
  <c r="L1139" i="2"/>
  <c r="L1140" i="2"/>
  <c r="L1141" i="2"/>
  <c r="L1142" i="2"/>
  <c r="L1144" i="2"/>
  <c r="L1145" i="2"/>
  <c r="L1146" i="2"/>
  <c r="L1147" i="2"/>
  <c r="L1148" i="2"/>
  <c r="L1149" i="2"/>
  <c r="L1150" i="2"/>
  <c r="L1151" i="2"/>
  <c r="L1152" i="2"/>
  <c r="L1153" i="2"/>
  <c r="L1154" i="2"/>
  <c r="L1155" i="2"/>
  <c r="L1156" i="2"/>
  <c r="L1167" i="2"/>
  <c r="L1168" i="2"/>
  <c r="L1169" i="2"/>
  <c r="L1170" i="2"/>
  <c r="L1173" i="2"/>
  <c r="L1174" i="2"/>
  <c r="L1175" i="2"/>
  <c r="L1176" i="2"/>
  <c r="L1177" i="2"/>
  <c r="L1178" i="2"/>
  <c r="L1179" i="2"/>
  <c r="L1181" i="2"/>
  <c r="L1182" i="2"/>
  <c r="L1184" i="2"/>
  <c r="L1185" i="2"/>
  <c r="L1186" i="2"/>
  <c r="L1187" i="2"/>
  <c r="L1188" i="2"/>
  <c r="L1189" i="2"/>
  <c r="L1190" i="2"/>
  <c r="L1191" i="2"/>
  <c r="L1192" i="2"/>
  <c r="L1196" i="2"/>
  <c r="L1201" i="2"/>
  <c r="L1202" i="2"/>
  <c r="L1203" i="2"/>
  <c r="L1204" i="2"/>
  <c r="L1205" i="2"/>
  <c r="L1206" i="2"/>
  <c r="L1207" i="2"/>
  <c r="L1208" i="2"/>
  <c r="L1209" i="2"/>
  <c r="L1210" i="2"/>
  <c r="L1211" i="2"/>
  <c r="L1212" i="2"/>
  <c r="L1213" i="2"/>
  <c r="L1214" i="2"/>
  <c r="L1215" i="2"/>
  <c r="L1216" i="2"/>
  <c r="L1217" i="2"/>
  <c r="L1218" i="2"/>
  <c r="L1219" i="2"/>
  <c r="L1220" i="2"/>
  <c r="L1221" i="2"/>
  <c r="L1222" i="2"/>
  <c r="L1223" i="2"/>
  <c r="L1224" i="2"/>
  <c r="L1225" i="2"/>
  <c r="L1226" i="2"/>
  <c r="L1227" i="2"/>
  <c r="L1228" i="2"/>
  <c r="L1229" i="2"/>
  <c r="L1230" i="2"/>
  <c r="L1231" i="2"/>
  <c r="L1232" i="2"/>
  <c r="L1233" i="2"/>
  <c r="L1234" i="2"/>
  <c r="L1235" i="2"/>
  <c r="L1236" i="2"/>
  <c r="L1237" i="2"/>
  <c r="L1238" i="2"/>
  <c r="L1239" i="2"/>
  <c r="L1240" i="2"/>
  <c r="L1241" i="2"/>
  <c r="L1242" i="2"/>
  <c r="L1243" i="2"/>
  <c r="L1244" i="2"/>
  <c r="L1245" i="2"/>
  <c r="L1246" i="2"/>
  <c r="L1247" i="2"/>
  <c r="L1248" i="2"/>
  <c r="L1249" i="2"/>
  <c r="L1250" i="2"/>
  <c r="L1251" i="2"/>
  <c r="L1252" i="2"/>
  <c r="L1253" i="2"/>
  <c r="L1254" i="2"/>
  <c r="L1255" i="2"/>
  <c r="L1256" i="2"/>
  <c r="L1257" i="2"/>
  <c r="L1258" i="2"/>
  <c r="L1259" i="2"/>
  <c r="L1260" i="2"/>
  <c r="L1261" i="2"/>
  <c r="L1262" i="2"/>
  <c r="L1263" i="2"/>
  <c r="L1264" i="2"/>
  <c r="L1265" i="2"/>
  <c r="L1266" i="2"/>
  <c r="L1267" i="2"/>
  <c r="L1268" i="2"/>
  <c r="L1269" i="2"/>
  <c r="L1270" i="2"/>
  <c r="L1271" i="2"/>
  <c r="L1272" i="2"/>
  <c r="L1273" i="2"/>
  <c r="L1274" i="2"/>
  <c r="L1275" i="2"/>
  <c r="L1276" i="2"/>
  <c r="L1277" i="2"/>
  <c r="L1278" i="2"/>
  <c r="L1279" i="2"/>
  <c r="L1280" i="2"/>
  <c r="L1281" i="2"/>
  <c r="L1282" i="2"/>
  <c r="L1283" i="2"/>
  <c r="L1284" i="2"/>
  <c r="L1285" i="2"/>
  <c r="L1286" i="2"/>
  <c r="L1287" i="2"/>
  <c r="L1288" i="2"/>
  <c r="L1289" i="2"/>
  <c r="L1290" i="2"/>
  <c r="L1291" i="2"/>
  <c r="L1292" i="2"/>
  <c r="L1293" i="2"/>
  <c r="L1294" i="2"/>
  <c r="L1295" i="2"/>
  <c r="L1296" i="2"/>
  <c r="L1297" i="2"/>
  <c r="L1298" i="2"/>
  <c r="L1299" i="2"/>
  <c r="L1300" i="2"/>
  <c r="L1301" i="2"/>
  <c r="L1302" i="2"/>
  <c r="L1303" i="2"/>
  <c r="L1304" i="2"/>
  <c r="L1305" i="2"/>
  <c r="L1306" i="2"/>
  <c r="L1307" i="2"/>
  <c r="L1308" i="2"/>
  <c r="L1309" i="2"/>
  <c r="L1310" i="2"/>
  <c r="L1311" i="2"/>
  <c r="L1312" i="2"/>
  <c r="L1313" i="2"/>
  <c r="L1314" i="2"/>
  <c r="L1315" i="2"/>
  <c r="L1316" i="2"/>
  <c r="L1317" i="2"/>
  <c r="L1318" i="2"/>
  <c r="L1319" i="2"/>
  <c r="L1320" i="2"/>
  <c r="L1321" i="2"/>
  <c r="L1322" i="2"/>
  <c r="L1323" i="2"/>
  <c r="L1324" i="2"/>
  <c r="L1325" i="2"/>
  <c r="L1326" i="2"/>
  <c r="L1327" i="2"/>
  <c r="L1328" i="2"/>
  <c r="L1329" i="2"/>
  <c r="L1330" i="2"/>
  <c r="L1331" i="2"/>
  <c r="L1332" i="2"/>
  <c r="L1333" i="2"/>
  <c r="L1334" i="2"/>
  <c r="L1335" i="2"/>
  <c r="L1336" i="2"/>
  <c r="L1337" i="2"/>
  <c r="L1338" i="2"/>
  <c r="L1339" i="2"/>
  <c r="L1340" i="2"/>
  <c r="L1341" i="2"/>
  <c r="L1342" i="2"/>
  <c r="L1343" i="2"/>
  <c r="L1344" i="2"/>
  <c r="L1345" i="2"/>
  <c r="L1346" i="2"/>
  <c r="L1347" i="2"/>
  <c r="L1348" i="2"/>
  <c r="L1349" i="2"/>
  <c r="L1350" i="2"/>
  <c r="L1351" i="2"/>
  <c r="L1352" i="2"/>
  <c r="L1353" i="2"/>
  <c r="L1354" i="2"/>
  <c r="L1355" i="2"/>
  <c r="L1356" i="2"/>
  <c r="L1357" i="2"/>
  <c r="L1358" i="2"/>
  <c r="L1359" i="2"/>
  <c r="L1360" i="2"/>
  <c r="L1361" i="2"/>
  <c r="L1362" i="2"/>
  <c r="L1363" i="2"/>
  <c r="L1364" i="2"/>
  <c r="L1365" i="2"/>
  <c r="L1366" i="2"/>
  <c r="L1367" i="2"/>
  <c r="L1368" i="2"/>
  <c r="L1369" i="2"/>
  <c r="L1370" i="2"/>
  <c r="L1371" i="2"/>
  <c r="L1372" i="2"/>
  <c r="L1373" i="2"/>
  <c r="L1374" i="2"/>
  <c r="L1375" i="2"/>
  <c r="L1376" i="2"/>
  <c r="L1377" i="2"/>
  <c r="L1378" i="2"/>
  <c r="L1379" i="2"/>
  <c r="L1380" i="2"/>
  <c r="L1381" i="2"/>
  <c r="L1382" i="2"/>
  <c r="L1383" i="2"/>
  <c r="L1384" i="2"/>
  <c r="L1385" i="2"/>
  <c r="L1386" i="2"/>
  <c r="L1387" i="2"/>
  <c r="L1388" i="2"/>
  <c r="L1389" i="2"/>
  <c r="L1390" i="2"/>
  <c r="L1391" i="2"/>
  <c r="L1392" i="2"/>
  <c r="L1393" i="2"/>
  <c r="L1394" i="2"/>
  <c r="L1395" i="2"/>
  <c r="L1396" i="2"/>
  <c r="L1397" i="2"/>
  <c r="L1398" i="2"/>
  <c r="L1399" i="2"/>
  <c r="L1400" i="2"/>
  <c r="L1401" i="2"/>
  <c r="L1402" i="2"/>
  <c r="L1403" i="2"/>
  <c r="L1404" i="2"/>
  <c r="L1405" i="2"/>
  <c r="L1406" i="2"/>
  <c r="L1407" i="2"/>
  <c r="L1408" i="2"/>
  <c r="L1409" i="2"/>
  <c r="L1410" i="2"/>
  <c r="L1411" i="2"/>
  <c r="L1412" i="2"/>
  <c r="L1413" i="2"/>
  <c r="L1414" i="2"/>
  <c r="L1415" i="2"/>
  <c r="L1416" i="2"/>
  <c r="L1417" i="2"/>
  <c r="L1418" i="2"/>
  <c r="L1419" i="2"/>
  <c r="L1420" i="2"/>
  <c r="L1421" i="2"/>
  <c r="L1422" i="2"/>
  <c r="L1423" i="2"/>
  <c r="L1424" i="2"/>
  <c r="L1425" i="2"/>
  <c r="L1426" i="2"/>
  <c r="L1427" i="2"/>
  <c r="L1428" i="2"/>
  <c r="L1429" i="2"/>
  <c r="L1430" i="2"/>
  <c r="L1431" i="2"/>
  <c r="L1432" i="2"/>
  <c r="L1433" i="2"/>
  <c r="L1434" i="2"/>
  <c r="L1435" i="2"/>
  <c r="L1436" i="2"/>
  <c r="L1437" i="2"/>
  <c r="L1438" i="2"/>
  <c r="L1439" i="2"/>
  <c r="L1440" i="2"/>
  <c r="L1441" i="2"/>
  <c r="L1442" i="2"/>
  <c r="L1443" i="2"/>
  <c r="L1444" i="2"/>
  <c r="L1445" i="2"/>
  <c r="L1446" i="2"/>
  <c r="L1447" i="2"/>
  <c r="L1448" i="2"/>
  <c r="L1449" i="2"/>
  <c r="L1450" i="2"/>
  <c r="L1451" i="2"/>
  <c r="L1452" i="2"/>
  <c r="L1453" i="2"/>
  <c r="L1454" i="2"/>
  <c r="L1455" i="2"/>
  <c r="L1456" i="2"/>
  <c r="L1457" i="2"/>
  <c r="L1458" i="2"/>
  <c r="L1459" i="2"/>
  <c r="L1460" i="2"/>
  <c r="L1461" i="2"/>
  <c r="L1462" i="2"/>
  <c r="L1463" i="2"/>
  <c r="L1464" i="2"/>
  <c r="L1465" i="2"/>
  <c r="L1466" i="2"/>
  <c r="L1467" i="2"/>
  <c r="L1468" i="2"/>
  <c r="L1469" i="2"/>
  <c r="L1470" i="2"/>
  <c r="L1471" i="2"/>
  <c r="L1472" i="2"/>
  <c r="L1473" i="2"/>
  <c r="L1474" i="2"/>
  <c r="L1475" i="2"/>
  <c r="L1476" i="2"/>
  <c r="L1477" i="2"/>
  <c r="L1478" i="2"/>
  <c r="L1479" i="2"/>
  <c r="L1480" i="2"/>
  <c r="L1481" i="2"/>
  <c r="L1482" i="2"/>
  <c r="L1483" i="2"/>
  <c r="L1484" i="2"/>
  <c r="L1485" i="2"/>
  <c r="L1486" i="2"/>
  <c r="L1487" i="2"/>
  <c r="L1488" i="2"/>
  <c r="L1489" i="2"/>
  <c r="L1490" i="2"/>
  <c r="L1491" i="2"/>
  <c r="L1492" i="2"/>
  <c r="L1493" i="2"/>
  <c r="L1494" i="2"/>
  <c r="L1495" i="2"/>
  <c r="L1496" i="2"/>
  <c r="L1497" i="2"/>
  <c r="L1498" i="2"/>
  <c r="L1499" i="2"/>
  <c r="L1500" i="2"/>
  <c r="L1501" i="2"/>
  <c r="L1502" i="2"/>
  <c r="L1503" i="2"/>
  <c r="L1504" i="2"/>
  <c r="L1505" i="2"/>
  <c r="L1506" i="2"/>
  <c r="L1507" i="2"/>
  <c r="L1508" i="2"/>
  <c r="L1509" i="2"/>
  <c r="L1510" i="2"/>
  <c r="L1511" i="2"/>
  <c r="L1512" i="2"/>
  <c r="L1513" i="2"/>
  <c r="L1514" i="2"/>
  <c r="L1515" i="2"/>
  <c r="L1516" i="2"/>
  <c r="L1517" i="2"/>
  <c r="L1518" i="2"/>
  <c r="L1519" i="2"/>
  <c r="L1520" i="2"/>
  <c r="L1521" i="2"/>
  <c r="L1522" i="2"/>
  <c r="L1523" i="2"/>
  <c r="L1524" i="2"/>
  <c r="L1525" i="2"/>
  <c r="L1526" i="2"/>
  <c r="L1527" i="2"/>
  <c r="L1528" i="2"/>
  <c r="L1529" i="2"/>
  <c r="L1530" i="2"/>
  <c r="L1531" i="2"/>
  <c r="L1532" i="2"/>
  <c r="L1533" i="2"/>
  <c r="L1534" i="2"/>
  <c r="L1535" i="2"/>
  <c r="L1536" i="2"/>
  <c r="L1537" i="2"/>
  <c r="L1538" i="2"/>
  <c r="L1539" i="2"/>
  <c r="L1540" i="2"/>
  <c r="L1541" i="2"/>
  <c r="L1542" i="2"/>
  <c r="L1543" i="2"/>
  <c r="L1544" i="2"/>
  <c r="L1545" i="2"/>
  <c r="L1546" i="2"/>
  <c r="L1547" i="2"/>
  <c r="L1548" i="2"/>
  <c r="L1549" i="2"/>
  <c r="L1550" i="2"/>
  <c r="L1551" i="2"/>
  <c r="L1552" i="2"/>
  <c r="L1553" i="2"/>
  <c r="L1554" i="2"/>
  <c r="L1555" i="2"/>
  <c r="L1556" i="2"/>
  <c r="L1557" i="2"/>
  <c r="L1558" i="2"/>
  <c r="L1559" i="2"/>
  <c r="L1560" i="2"/>
  <c r="L1561" i="2"/>
  <c r="L1562" i="2"/>
  <c r="L1563" i="2"/>
  <c r="L1564" i="2"/>
  <c r="L1565" i="2"/>
  <c r="L1566" i="2"/>
  <c r="L1567" i="2"/>
  <c r="L1568" i="2"/>
  <c r="L1569" i="2"/>
  <c r="L1570" i="2"/>
  <c r="L1571" i="2"/>
  <c r="L1572" i="2"/>
  <c r="L1573" i="2"/>
  <c r="L1574" i="2"/>
  <c r="L1575" i="2"/>
  <c r="L1576" i="2"/>
  <c r="L1577" i="2"/>
  <c r="L1578" i="2"/>
  <c r="L1579" i="2"/>
  <c r="L1580" i="2"/>
  <c r="L1581" i="2"/>
  <c r="L1582" i="2"/>
  <c r="L1583" i="2"/>
  <c r="L1584" i="2"/>
  <c r="L1585" i="2"/>
  <c r="L1586" i="2"/>
  <c r="L1587" i="2"/>
  <c r="L1588" i="2"/>
  <c r="L1589" i="2"/>
  <c r="L1590" i="2"/>
  <c r="L1591" i="2"/>
  <c r="L1592" i="2"/>
  <c r="L1593" i="2"/>
  <c r="L1594" i="2"/>
  <c r="L1595" i="2"/>
  <c r="L1596" i="2"/>
  <c r="L1597" i="2"/>
  <c r="L1598" i="2"/>
  <c r="L1599" i="2"/>
  <c r="L1600" i="2"/>
  <c r="L1601" i="2"/>
  <c r="L1602" i="2"/>
  <c r="L1603" i="2"/>
  <c r="L1604" i="2"/>
  <c r="L1605" i="2"/>
  <c r="L1606" i="2"/>
  <c r="L1607" i="2"/>
  <c r="L1608" i="2"/>
  <c r="L1609" i="2"/>
  <c r="L1610" i="2"/>
  <c r="L1611" i="2"/>
  <c r="L1612" i="2"/>
  <c r="L1613" i="2"/>
  <c r="L1614" i="2"/>
  <c r="L1615" i="2"/>
  <c r="L1616" i="2"/>
  <c r="L1617" i="2"/>
  <c r="L1618" i="2"/>
  <c r="L1619" i="2"/>
  <c r="L1620" i="2"/>
  <c r="L1621" i="2"/>
  <c r="L1622" i="2"/>
  <c r="L1623" i="2"/>
  <c r="L1624" i="2"/>
  <c r="L1625" i="2"/>
  <c r="L1626" i="2"/>
  <c r="L1627" i="2"/>
  <c r="L1628" i="2"/>
  <c r="L1629" i="2"/>
  <c r="L1630" i="2"/>
  <c r="L1631" i="2"/>
  <c r="L1632" i="2"/>
  <c r="L1633" i="2"/>
  <c r="L1634" i="2"/>
  <c r="L1635" i="2"/>
  <c r="L1636" i="2"/>
  <c r="L1637" i="2"/>
  <c r="L1638" i="2"/>
  <c r="L1639" i="2"/>
  <c r="L1640" i="2"/>
  <c r="L1641" i="2"/>
  <c r="L1642" i="2"/>
  <c r="L1643" i="2"/>
  <c r="L1644" i="2"/>
  <c r="L1645" i="2"/>
  <c r="L1646" i="2"/>
  <c r="L1647" i="2"/>
  <c r="L1648" i="2"/>
  <c r="L1649" i="2"/>
  <c r="L1650" i="2"/>
  <c r="L1651" i="2"/>
  <c r="L1652" i="2"/>
  <c r="L1653" i="2"/>
  <c r="L1654" i="2"/>
  <c r="L1655" i="2"/>
  <c r="L1656" i="2"/>
  <c r="L1657" i="2"/>
  <c r="L1658" i="2"/>
  <c r="L1659" i="2"/>
  <c r="L1660" i="2"/>
  <c r="L1661" i="2"/>
  <c r="L1662" i="2"/>
  <c r="L1663" i="2"/>
  <c r="L1664" i="2"/>
  <c r="L1665" i="2"/>
  <c r="L1666" i="2"/>
  <c r="L1667" i="2"/>
  <c r="L1668" i="2"/>
  <c r="L1669" i="2"/>
  <c r="L1670" i="2"/>
  <c r="L1671" i="2"/>
  <c r="L1672" i="2"/>
  <c r="L1673" i="2"/>
  <c r="L1674" i="2"/>
  <c r="L1675" i="2"/>
  <c r="L1676" i="2"/>
  <c r="L1677" i="2"/>
  <c r="L1678" i="2"/>
  <c r="L1679" i="2"/>
  <c r="L1680" i="2"/>
  <c r="L1681" i="2"/>
  <c r="L1682" i="2"/>
  <c r="L1683" i="2"/>
  <c r="L1684" i="2"/>
  <c r="L1685" i="2"/>
  <c r="L1686" i="2"/>
  <c r="L1687" i="2"/>
  <c r="L1688" i="2"/>
  <c r="L1689" i="2"/>
  <c r="L1690" i="2"/>
  <c r="L1691" i="2"/>
  <c r="L1692" i="2"/>
  <c r="L1693" i="2"/>
  <c r="L1694" i="2"/>
  <c r="L1695" i="2"/>
  <c r="L1696" i="2"/>
  <c r="L1697" i="2"/>
  <c r="L1698" i="2"/>
  <c r="L1699" i="2"/>
  <c r="L1700" i="2"/>
  <c r="L1701" i="2"/>
  <c r="L1702" i="2"/>
  <c r="L1703" i="2"/>
  <c r="L1704" i="2"/>
  <c r="L1705" i="2"/>
  <c r="L1706" i="2"/>
  <c r="L1707" i="2"/>
  <c r="L1708" i="2"/>
  <c r="L1709" i="2"/>
  <c r="L1710" i="2"/>
  <c r="L1711" i="2"/>
  <c r="L1712" i="2"/>
  <c r="L1713" i="2"/>
  <c r="L1714" i="2"/>
  <c r="L1715" i="2"/>
  <c r="L1716" i="2"/>
  <c r="L1717" i="2"/>
  <c r="L1718" i="2"/>
  <c r="L1719" i="2"/>
  <c r="L1720" i="2"/>
  <c r="L1721" i="2"/>
  <c r="L1722" i="2"/>
  <c r="L1723" i="2"/>
  <c r="L1724" i="2"/>
  <c r="L1725" i="2"/>
  <c r="L1726" i="2"/>
  <c r="L1727" i="2"/>
  <c r="L1728" i="2"/>
  <c r="L1729" i="2"/>
  <c r="L1730" i="2"/>
  <c r="L1731" i="2"/>
  <c r="L1732" i="2"/>
  <c r="L1733" i="2"/>
  <c r="L1734" i="2"/>
  <c r="L1735" i="2"/>
  <c r="L1736" i="2"/>
  <c r="L1737" i="2"/>
  <c r="L1738" i="2"/>
  <c r="L1739" i="2"/>
  <c r="L1740" i="2"/>
  <c r="L1741" i="2"/>
  <c r="L1742" i="2"/>
  <c r="L1743" i="2"/>
  <c r="L1744" i="2"/>
  <c r="L1745" i="2"/>
  <c r="L1746" i="2"/>
  <c r="L1747" i="2"/>
  <c r="L1748" i="2"/>
  <c r="L1749" i="2"/>
  <c r="L1750" i="2"/>
  <c r="L1751" i="2"/>
  <c r="L1752" i="2"/>
  <c r="L1753" i="2"/>
  <c r="L1754" i="2"/>
  <c r="L1755" i="2"/>
  <c r="L1756" i="2"/>
  <c r="L1757" i="2"/>
  <c r="L1758" i="2"/>
  <c r="L1759" i="2"/>
  <c r="L1760" i="2"/>
  <c r="L1761" i="2"/>
  <c r="L1762" i="2"/>
  <c r="L1763" i="2"/>
  <c r="L1764" i="2"/>
  <c r="L1765" i="2"/>
  <c r="L1766" i="2"/>
  <c r="L1767" i="2"/>
  <c r="L1768" i="2"/>
  <c r="L1769" i="2"/>
  <c r="L1770" i="2"/>
  <c r="L1771" i="2"/>
  <c r="L1772" i="2"/>
  <c r="L1773" i="2"/>
  <c r="L1774" i="2"/>
  <c r="L1775" i="2"/>
  <c r="L1776" i="2"/>
  <c r="L1777" i="2"/>
  <c r="L1778" i="2"/>
  <c r="L1779" i="2"/>
  <c r="L1780" i="2"/>
  <c r="L1781" i="2"/>
  <c r="L1782" i="2"/>
  <c r="L1783" i="2"/>
  <c r="L1784" i="2"/>
  <c r="L1785" i="2"/>
  <c r="L1786" i="2"/>
  <c r="L1787" i="2"/>
  <c r="L1788" i="2"/>
  <c r="L1789" i="2"/>
  <c r="L1790" i="2"/>
  <c r="L1791" i="2"/>
  <c r="L1792" i="2"/>
  <c r="L1793" i="2"/>
  <c r="L1794" i="2"/>
  <c r="L1795" i="2"/>
  <c r="L1796" i="2"/>
  <c r="L1797" i="2"/>
  <c r="L1798" i="2"/>
  <c r="L1799" i="2"/>
  <c r="L1800" i="2"/>
  <c r="L1801" i="2"/>
  <c r="L1802" i="2"/>
  <c r="L1803" i="2"/>
  <c r="L1804" i="2"/>
  <c r="L1805" i="2"/>
  <c r="L1806" i="2"/>
  <c r="L1807" i="2"/>
  <c r="L1808" i="2"/>
  <c r="L1809" i="2"/>
  <c r="L1810" i="2"/>
  <c r="L1811" i="2"/>
  <c r="L1812" i="2"/>
  <c r="L1813" i="2"/>
  <c r="L1814" i="2"/>
  <c r="L1815" i="2"/>
  <c r="L1816" i="2"/>
  <c r="L1817" i="2"/>
  <c r="L1818" i="2"/>
  <c r="L1819" i="2"/>
  <c r="L1820" i="2"/>
  <c r="L1821" i="2"/>
  <c r="L1822" i="2"/>
  <c r="L1823" i="2"/>
  <c r="L1824" i="2"/>
  <c r="L1825" i="2"/>
  <c r="L1826" i="2"/>
  <c r="L1827" i="2"/>
  <c r="L1828" i="2"/>
  <c r="L1829" i="2"/>
  <c r="L1830" i="2"/>
  <c r="L1831" i="2"/>
  <c r="L1832" i="2"/>
  <c r="L1833" i="2"/>
  <c r="L1834" i="2"/>
  <c r="L1835" i="2"/>
  <c r="L1836" i="2"/>
  <c r="L1837" i="2"/>
  <c r="L1838" i="2"/>
  <c r="L1839" i="2"/>
  <c r="L1840" i="2"/>
  <c r="L1841" i="2"/>
  <c r="L1842" i="2"/>
  <c r="L1843" i="2"/>
  <c r="L1844" i="2"/>
  <c r="L1845" i="2"/>
  <c r="L1846" i="2"/>
  <c r="L1847" i="2"/>
  <c r="L1848" i="2"/>
  <c r="L1849" i="2"/>
  <c r="L1850" i="2"/>
  <c r="L1851" i="2"/>
  <c r="L1852" i="2"/>
  <c r="L1853" i="2"/>
  <c r="L1854" i="2"/>
  <c r="L1855" i="2"/>
  <c r="L1856" i="2"/>
  <c r="L1857" i="2"/>
  <c r="L1858" i="2"/>
  <c r="L1859" i="2"/>
  <c r="L1860" i="2"/>
  <c r="L1861" i="2"/>
  <c r="L1862" i="2"/>
  <c r="L1863" i="2"/>
  <c r="L1864" i="2"/>
  <c r="L1865" i="2"/>
  <c r="L1866" i="2"/>
  <c r="L1867" i="2"/>
  <c r="L1868" i="2"/>
  <c r="L1869" i="2"/>
  <c r="L1870" i="2"/>
  <c r="L1871" i="2"/>
  <c r="L1872" i="2"/>
  <c r="L1873" i="2"/>
  <c r="L1874" i="2"/>
  <c r="L1875" i="2"/>
  <c r="L1876" i="2"/>
  <c r="L1877" i="2"/>
  <c r="L1878" i="2"/>
  <c r="L1879" i="2"/>
  <c r="L1880" i="2"/>
  <c r="L1881" i="2"/>
  <c r="L1882" i="2"/>
  <c r="L1883" i="2"/>
  <c r="L1884" i="2"/>
  <c r="L1885" i="2"/>
  <c r="L1886" i="2"/>
  <c r="L1887" i="2"/>
  <c r="L1888" i="2"/>
  <c r="L1889" i="2"/>
  <c r="L1890" i="2"/>
  <c r="L1891" i="2"/>
  <c r="L1892" i="2"/>
  <c r="L1893" i="2"/>
  <c r="L1894" i="2"/>
  <c r="L1895" i="2"/>
  <c r="L1896" i="2"/>
  <c r="L1897" i="2"/>
  <c r="L1898" i="2"/>
  <c r="L1899" i="2"/>
  <c r="L1900" i="2"/>
  <c r="L1901" i="2"/>
  <c r="L1902" i="2"/>
  <c r="L1903" i="2"/>
  <c r="L1904" i="2"/>
  <c r="L1905" i="2"/>
  <c r="L1906" i="2"/>
  <c r="L1907" i="2"/>
  <c r="L1908" i="2"/>
  <c r="L1909" i="2"/>
  <c r="L1910" i="2"/>
  <c r="L1911" i="2"/>
  <c r="L1912" i="2"/>
  <c r="L1913" i="2"/>
  <c r="L1914" i="2"/>
  <c r="L1915" i="2"/>
  <c r="L1916" i="2"/>
  <c r="L1917" i="2"/>
  <c r="L1918" i="2"/>
  <c r="L1919" i="2"/>
  <c r="L1920" i="2"/>
  <c r="L1921" i="2"/>
  <c r="L1922" i="2"/>
  <c r="L1923" i="2"/>
  <c r="L1924" i="2"/>
  <c r="L1925" i="2"/>
  <c r="L1926" i="2"/>
  <c r="L1927" i="2"/>
  <c r="L1928" i="2"/>
  <c r="L1929" i="2"/>
  <c r="L1930" i="2"/>
  <c r="L1931" i="2"/>
  <c r="L1932" i="2"/>
  <c r="L1933" i="2"/>
  <c r="L1934" i="2"/>
  <c r="L1935" i="2"/>
  <c r="L1936" i="2"/>
  <c r="L1937" i="2"/>
  <c r="L1938" i="2"/>
  <c r="L1939" i="2"/>
  <c r="L1940" i="2"/>
  <c r="L1941" i="2"/>
  <c r="L1942" i="2"/>
  <c r="L1943" i="2"/>
  <c r="L1944" i="2"/>
  <c r="L1945" i="2"/>
  <c r="L1946" i="2"/>
  <c r="L1947" i="2"/>
  <c r="L1948" i="2"/>
  <c r="L1949" i="2"/>
  <c r="L1950" i="2"/>
  <c r="L1951" i="2"/>
  <c r="L1952" i="2"/>
  <c r="L1953" i="2"/>
  <c r="L1954" i="2"/>
  <c r="L1955" i="2"/>
  <c r="L1956" i="2"/>
  <c r="L1957" i="2"/>
  <c r="L1958" i="2"/>
  <c r="L1959" i="2"/>
  <c r="L1960" i="2"/>
  <c r="L1961" i="2"/>
  <c r="L1962" i="2"/>
  <c r="L1963" i="2"/>
  <c r="L1964" i="2"/>
  <c r="L1965" i="2"/>
  <c r="L1966" i="2"/>
  <c r="L1967" i="2"/>
  <c r="L1968" i="2"/>
  <c r="L1969" i="2"/>
  <c r="L1970" i="2"/>
  <c r="L1971" i="2"/>
  <c r="L1972" i="2"/>
  <c r="L1973" i="2"/>
  <c r="L1974" i="2"/>
  <c r="L1975" i="2"/>
  <c r="L1976" i="2"/>
  <c r="L1977" i="2"/>
  <c r="L1978" i="2"/>
  <c r="L1979" i="2"/>
  <c r="L1980" i="2"/>
  <c r="L1981" i="2"/>
  <c r="L1982" i="2"/>
  <c r="L1983" i="2"/>
  <c r="L1984" i="2"/>
  <c r="L1985" i="2"/>
  <c r="L1986" i="2"/>
  <c r="L1987" i="2"/>
  <c r="L1988" i="2"/>
  <c r="L1989" i="2"/>
  <c r="L1990" i="2"/>
  <c r="L1991" i="2"/>
  <c r="L1992" i="2"/>
  <c r="L1993" i="2"/>
  <c r="L1994" i="2"/>
  <c r="L1995" i="2"/>
  <c r="L1996" i="2"/>
  <c r="L1997" i="2"/>
  <c r="L1998" i="2"/>
  <c r="L1999" i="2"/>
  <c r="L2000" i="2"/>
  <c r="L2001" i="2"/>
  <c r="L2002" i="2"/>
  <c r="L2003" i="2"/>
  <c r="L2004" i="2"/>
  <c r="L2005" i="2"/>
  <c r="L2006" i="2"/>
  <c r="L2007" i="2"/>
  <c r="L2008" i="2"/>
  <c r="L2009" i="2"/>
  <c r="L2010" i="2"/>
  <c r="L2011" i="2"/>
  <c r="L2012" i="2"/>
  <c r="L2013" i="2"/>
  <c r="L2014" i="2"/>
  <c r="L2015" i="2"/>
  <c r="L2016" i="2"/>
  <c r="L2017" i="2"/>
  <c r="L2018" i="2"/>
  <c r="L2019" i="2"/>
  <c r="L2020" i="2"/>
  <c r="L2021" i="2"/>
  <c r="L2022" i="2"/>
  <c r="L2023" i="2"/>
  <c r="L2024" i="2"/>
  <c r="L2025" i="2"/>
  <c r="L2026" i="2"/>
  <c r="L2027" i="2"/>
  <c r="L2028" i="2"/>
  <c r="L2029" i="2"/>
  <c r="L2030" i="2"/>
  <c r="L2031" i="2"/>
  <c r="L2032" i="2"/>
  <c r="L2033" i="2"/>
  <c r="L2034" i="2"/>
  <c r="L2035" i="2"/>
  <c r="L2036" i="2"/>
  <c r="L2037" i="2"/>
  <c r="L2038" i="2"/>
  <c r="L2039" i="2"/>
  <c r="L2040" i="2"/>
  <c r="L2041" i="2"/>
  <c r="L2042" i="2"/>
  <c r="L2043" i="2"/>
  <c r="L2044" i="2"/>
  <c r="L2045" i="2"/>
  <c r="L2046" i="2"/>
  <c r="L2047" i="2"/>
  <c r="L2048" i="2"/>
  <c r="L2049" i="2"/>
  <c r="L2050" i="2"/>
  <c r="L2051" i="2"/>
  <c r="L2052" i="2"/>
  <c r="L2053" i="2"/>
  <c r="L2054" i="2"/>
  <c r="L2055" i="2"/>
  <c r="L2056" i="2"/>
  <c r="L2057" i="2"/>
  <c r="L2058" i="2"/>
  <c r="L2059" i="2"/>
  <c r="L2060" i="2"/>
  <c r="L2061" i="2"/>
  <c r="L2062" i="2"/>
  <c r="L2063" i="2"/>
  <c r="L2064" i="2"/>
  <c r="L2065" i="2"/>
  <c r="L2066" i="2"/>
  <c r="L2067" i="2"/>
  <c r="L2068" i="2"/>
  <c r="L2069" i="2"/>
  <c r="L2070" i="2"/>
  <c r="L2071" i="2"/>
  <c r="L2072" i="2"/>
  <c r="L2073" i="2"/>
  <c r="L2074" i="2"/>
  <c r="L2075" i="2"/>
  <c r="L2076" i="2"/>
  <c r="L2077" i="2"/>
  <c r="L2078" i="2"/>
  <c r="L2079" i="2"/>
  <c r="L2080" i="2"/>
  <c r="L2081" i="2"/>
  <c r="L2082" i="2"/>
  <c r="L2083" i="2"/>
  <c r="L2084" i="2"/>
  <c r="L2085" i="2"/>
  <c r="L2086" i="2"/>
  <c r="L2087" i="2"/>
  <c r="L2088" i="2"/>
  <c r="L2089" i="2"/>
  <c r="L2090" i="2"/>
  <c r="L2091" i="2"/>
  <c r="L2092" i="2"/>
  <c r="L2093" i="2"/>
  <c r="L2094" i="2"/>
  <c r="L2095" i="2"/>
  <c r="L2096" i="2"/>
  <c r="L2097" i="2"/>
  <c r="L2098" i="2"/>
  <c r="L2099" i="2"/>
  <c r="L2100" i="2"/>
  <c r="L2101" i="2"/>
  <c r="L2102" i="2"/>
  <c r="L2103" i="2"/>
  <c r="L2104" i="2"/>
  <c r="L2105" i="2"/>
  <c r="L2106" i="2"/>
  <c r="L2107" i="2"/>
  <c r="L2108" i="2"/>
  <c r="L2109" i="2"/>
  <c r="L2110" i="2"/>
  <c r="L2111" i="2"/>
  <c r="L2112" i="2"/>
  <c r="L2113" i="2"/>
  <c r="L2114" i="2"/>
  <c r="L2115" i="2"/>
  <c r="L2116" i="2"/>
  <c r="L2117" i="2"/>
  <c r="L2118" i="2"/>
  <c r="L2119" i="2"/>
  <c r="L2120" i="2"/>
  <c r="L2121" i="2"/>
  <c r="L2122" i="2"/>
  <c r="L2123" i="2"/>
  <c r="L2124" i="2"/>
  <c r="L2125" i="2"/>
  <c r="L2126" i="2"/>
  <c r="L2127" i="2"/>
  <c r="L2128" i="2"/>
  <c r="L2129" i="2"/>
  <c r="L2130" i="2"/>
  <c r="L2131" i="2"/>
  <c r="L2132" i="2"/>
  <c r="L2133" i="2"/>
  <c r="L2134" i="2"/>
  <c r="L2135" i="2"/>
  <c r="L2136" i="2"/>
  <c r="L2137" i="2"/>
  <c r="L2138" i="2"/>
  <c r="L2139" i="2"/>
  <c r="L2140" i="2"/>
  <c r="L2141" i="2"/>
  <c r="L2142" i="2"/>
  <c r="L2143" i="2"/>
  <c r="L2144" i="2"/>
  <c r="L2145" i="2"/>
  <c r="L2146" i="2"/>
  <c r="L2147" i="2"/>
  <c r="L2148" i="2"/>
  <c r="L2149" i="2"/>
  <c r="L2150" i="2"/>
  <c r="L2151" i="2"/>
  <c r="L2152" i="2"/>
  <c r="L2153" i="2"/>
  <c r="L2154" i="2"/>
  <c r="L2155" i="2"/>
  <c r="L2156" i="2"/>
  <c r="L2157" i="2"/>
  <c r="L2158" i="2"/>
  <c r="L2159" i="2"/>
  <c r="L2160" i="2"/>
  <c r="L2161" i="2"/>
  <c r="L2162" i="2"/>
  <c r="L2163" i="2"/>
  <c r="L2164" i="2"/>
  <c r="L2165" i="2"/>
  <c r="L2166" i="2"/>
  <c r="L2167" i="2"/>
  <c r="L2168" i="2"/>
  <c r="L2169" i="2"/>
  <c r="L2170" i="2"/>
  <c r="L2171" i="2"/>
  <c r="L2172" i="2"/>
  <c r="L2173" i="2"/>
  <c r="L2174" i="2"/>
  <c r="L2175" i="2"/>
  <c r="L2176" i="2"/>
  <c r="L2177" i="2"/>
  <c r="L2178" i="2"/>
  <c r="L2179" i="2"/>
  <c r="L2180" i="2"/>
  <c r="L2181" i="2"/>
  <c r="L2182" i="2"/>
  <c r="L2183" i="2"/>
  <c r="L2184" i="2"/>
  <c r="L2185" i="2"/>
  <c r="L2186" i="2"/>
  <c r="L2187" i="2"/>
  <c r="L2188" i="2"/>
  <c r="L2189" i="2"/>
  <c r="L2190" i="2"/>
  <c r="L2191" i="2"/>
  <c r="L2192" i="2"/>
  <c r="L2193" i="2"/>
  <c r="L2194" i="2"/>
  <c r="L2195" i="2"/>
  <c r="L2196" i="2"/>
  <c r="L2197" i="2"/>
  <c r="L2198" i="2"/>
  <c r="L2199" i="2"/>
  <c r="L2200" i="2"/>
  <c r="L2201" i="2"/>
  <c r="L2202" i="2"/>
  <c r="L2203" i="2"/>
  <c r="L2204" i="2"/>
  <c r="L2205" i="2"/>
  <c r="L2206" i="2"/>
  <c r="L2207" i="2"/>
  <c r="L2208" i="2"/>
  <c r="L2209" i="2"/>
  <c r="L2210" i="2"/>
  <c r="L2211" i="2"/>
  <c r="L2212" i="2"/>
  <c r="L2213" i="2"/>
  <c r="L2214" i="2"/>
  <c r="L2215" i="2"/>
  <c r="L2216" i="2"/>
  <c r="L2217" i="2"/>
  <c r="L2218" i="2"/>
  <c r="L2219" i="2"/>
  <c r="L2220" i="2"/>
  <c r="L2221" i="2"/>
  <c r="L2222" i="2"/>
  <c r="L2223" i="2"/>
  <c r="L2224" i="2"/>
  <c r="L2225" i="2"/>
  <c r="L2226" i="2"/>
  <c r="L2227" i="2"/>
  <c r="L2228" i="2"/>
  <c r="L2229" i="2"/>
  <c r="L2230" i="2"/>
  <c r="L2231" i="2"/>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9" i="2"/>
  <c r="K320" i="2"/>
  <c r="K321" i="2"/>
  <c r="K322" i="2"/>
  <c r="K323" i="2"/>
  <c r="K324" i="2"/>
  <c r="K325" i="2"/>
  <c r="K326" i="2"/>
  <c r="K327" i="2"/>
  <c r="K328" i="2"/>
  <c r="K329" i="2"/>
  <c r="K330" i="2"/>
  <c r="K331" i="2"/>
  <c r="K332" i="2"/>
  <c r="K333" i="2"/>
  <c r="K334" i="2"/>
  <c r="K335" i="2"/>
  <c r="K336"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9" i="2"/>
  <c r="K370" i="2"/>
  <c r="K371" i="2"/>
  <c r="K372" i="2"/>
  <c r="K373" i="2"/>
  <c r="K374" i="2"/>
  <c r="K375" i="2"/>
  <c r="K376" i="2"/>
  <c r="K377" i="2"/>
  <c r="K378" i="2"/>
  <c r="K379" i="2"/>
  <c r="K380"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7" i="2"/>
  <c r="K448" i="2"/>
  <c r="K449" i="2"/>
  <c r="K450" i="2"/>
  <c r="K451" i="2"/>
  <c r="K452" i="2"/>
  <c r="K453" i="2"/>
  <c r="K454" i="2"/>
  <c r="K455" i="2"/>
  <c r="K456" i="2"/>
  <c r="K457" i="2"/>
  <c r="K458" i="2"/>
  <c r="K459" i="2"/>
  <c r="K460" i="2"/>
  <c r="K461" i="2"/>
  <c r="K462" i="2"/>
  <c r="K463" i="2"/>
  <c r="K464" i="2"/>
  <c r="K465" i="2"/>
  <c r="K466" i="2"/>
  <c r="K467" i="2"/>
  <c r="K468" i="2"/>
  <c r="K469" i="2"/>
  <c r="K472" i="2"/>
  <c r="K473" i="2"/>
  <c r="K474" i="2"/>
  <c r="K475" i="2"/>
  <c r="K476" i="2"/>
  <c r="K477" i="2"/>
  <c r="K478" i="2"/>
  <c r="K479" i="2"/>
  <c r="K480" i="2"/>
  <c r="K481" i="2"/>
  <c r="K482" i="2"/>
  <c r="K483" i="2"/>
  <c r="K484" i="2"/>
  <c r="K485" i="2"/>
  <c r="K487" i="2"/>
  <c r="K488" i="2"/>
  <c r="K489" i="2"/>
  <c r="K490" i="2"/>
  <c r="K491" i="2"/>
  <c r="K492" i="2"/>
  <c r="K493"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9" i="2"/>
  <c r="K710" i="2"/>
  <c r="K711" i="2"/>
  <c r="K712" i="2"/>
  <c r="K713" i="2"/>
  <c r="K714" i="2"/>
  <c r="K715" i="2"/>
  <c r="K716" i="2"/>
  <c r="K717" i="2"/>
  <c r="K718" i="2"/>
  <c r="K719" i="2"/>
  <c r="K720" i="2"/>
  <c r="K721" i="2"/>
  <c r="K722" i="2"/>
  <c r="K723" i="2"/>
  <c r="K724" i="2"/>
  <c r="K725" i="2"/>
  <c r="K726" i="2"/>
  <c r="K727" i="2"/>
  <c r="K728" i="2"/>
  <c r="K730" i="2"/>
  <c r="K731" i="2"/>
  <c r="K732" i="2"/>
  <c r="K733" i="2"/>
  <c r="K734" i="2"/>
  <c r="K735" i="2"/>
  <c r="K736" i="2"/>
  <c r="K737" i="2"/>
  <c r="K738" i="2"/>
  <c r="K739" i="2"/>
  <c r="K740" i="2"/>
  <c r="K741" i="2"/>
  <c r="K742" i="2"/>
  <c r="K743" i="2"/>
  <c r="K744" i="2"/>
  <c r="K745" i="2"/>
  <c r="K746" i="2"/>
  <c r="K747" i="2"/>
  <c r="K748" i="2"/>
  <c r="K749" i="2"/>
  <c r="K750" i="2"/>
  <c r="K751" i="2"/>
  <c r="K752"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7" i="2"/>
  <c r="K918" i="2"/>
  <c r="K919" i="2"/>
  <c r="K920" i="2"/>
  <c r="K921" i="2"/>
  <c r="K922" i="2"/>
  <c r="K923" i="2"/>
  <c r="K924" i="2"/>
  <c r="K925" i="2"/>
  <c r="K926" i="2"/>
  <c r="K927"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1" i="2"/>
  <c r="K972" i="2"/>
  <c r="K973" i="2"/>
  <c r="K974" i="2"/>
  <c r="K975" i="2"/>
  <c r="K976" i="2"/>
  <c r="K977" i="2"/>
  <c r="K978" i="2"/>
  <c r="K979" i="2"/>
  <c r="K980" i="2"/>
  <c r="K982" i="2"/>
  <c r="K983" i="2"/>
  <c r="K984" i="2"/>
  <c r="K985" i="2"/>
  <c r="K986" i="2"/>
  <c r="K987" i="2"/>
  <c r="K988" i="2"/>
  <c r="K989" i="2"/>
  <c r="K990" i="2"/>
  <c r="K992" i="2"/>
  <c r="K993" i="2"/>
  <c r="K995" i="2"/>
  <c r="K996" i="2"/>
  <c r="K997" i="2"/>
  <c r="K998" i="2"/>
  <c r="K999" i="2"/>
  <c r="K1000" i="2"/>
  <c r="K1001" i="2"/>
  <c r="K1002" i="2"/>
  <c r="K1003" i="2"/>
  <c r="K1004" i="2"/>
  <c r="K1005" i="2"/>
  <c r="K1006" i="2"/>
  <c r="K1007" i="2"/>
  <c r="K1008" i="2"/>
  <c r="K1009" i="2"/>
  <c r="K1010" i="2"/>
  <c r="K1011" i="2"/>
  <c r="K1013" i="2"/>
  <c r="K1014" i="2"/>
  <c r="K1015" i="2"/>
  <c r="K1016" i="2"/>
  <c r="K1017" i="2"/>
  <c r="K1019" i="2"/>
  <c r="K1020" i="2"/>
  <c r="K1022" i="2"/>
  <c r="K1023" i="2"/>
  <c r="K1024" i="2"/>
  <c r="K1025" i="2"/>
  <c r="K1026" i="2"/>
  <c r="K1027" i="2"/>
  <c r="K1029" i="2"/>
  <c r="K1030" i="2"/>
  <c r="K1031" i="2"/>
  <c r="K1032" i="2"/>
  <c r="K1033" i="2"/>
  <c r="K1034" i="2"/>
  <c r="K1035" i="2"/>
  <c r="K1036" i="2"/>
  <c r="K1037" i="2"/>
  <c r="K1038"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5" i="2"/>
  <c r="K1066" i="2"/>
  <c r="K1067" i="2"/>
  <c r="K1068" i="2"/>
  <c r="K1069" i="2"/>
  <c r="K1070" i="2"/>
  <c r="K1071" i="2"/>
  <c r="K1072" i="2"/>
  <c r="K1073" i="2"/>
  <c r="K1074" i="2"/>
  <c r="K1075" i="2"/>
  <c r="K1076" i="2"/>
  <c r="K1078" i="2"/>
  <c r="K1079" i="2"/>
  <c r="K1080" i="2"/>
  <c r="K1081" i="2"/>
  <c r="K1082" i="2"/>
  <c r="K1083" i="2"/>
  <c r="K1084" i="2"/>
  <c r="K1085" i="2"/>
  <c r="K1086" i="2"/>
  <c r="K1087" i="2"/>
  <c r="K1088" i="2"/>
  <c r="K1089" i="2"/>
  <c r="K1094" i="2"/>
  <c r="K1095" i="2"/>
  <c r="K1097" i="2"/>
  <c r="K1098" i="2"/>
  <c r="K1099" i="2"/>
  <c r="K1100" i="2"/>
  <c r="K1101" i="2"/>
  <c r="K1102" i="2"/>
  <c r="K1103" i="2"/>
  <c r="K1105" i="2"/>
  <c r="K1106" i="2"/>
  <c r="K1107" i="2"/>
  <c r="K1108" i="2"/>
  <c r="K1109" i="2"/>
  <c r="K1110" i="2"/>
  <c r="K1111" i="2"/>
  <c r="K1112" i="2"/>
  <c r="K1113" i="2"/>
  <c r="K1114" i="2"/>
  <c r="K1115" i="2"/>
  <c r="K1116" i="2"/>
  <c r="K1117" i="2"/>
  <c r="K1118" i="2"/>
  <c r="K1119" i="2"/>
  <c r="K1120" i="2"/>
  <c r="K1121" i="2"/>
  <c r="K1122" i="2"/>
  <c r="K1123" i="2"/>
  <c r="K1124" i="2"/>
  <c r="K1125" i="2"/>
  <c r="K1127" i="2"/>
  <c r="K1128" i="2"/>
  <c r="K1129" i="2"/>
  <c r="K1130" i="2"/>
  <c r="K1131" i="2"/>
  <c r="K1132" i="2"/>
  <c r="K1133" i="2"/>
  <c r="K1134" i="2"/>
  <c r="K1135" i="2"/>
  <c r="K1136" i="2"/>
  <c r="K1137" i="2"/>
  <c r="K1138" i="2"/>
  <c r="K1139" i="2"/>
  <c r="K1140" i="2"/>
  <c r="K1141" i="2"/>
  <c r="K1142" i="2"/>
  <c r="K1144" i="2"/>
  <c r="K1145" i="2"/>
  <c r="K1146" i="2"/>
  <c r="K1147" i="2"/>
  <c r="K1148" i="2"/>
  <c r="K1149" i="2"/>
  <c r="K1150" i="2"/>
  <c r="K1151" i="2"/>
  <c r="K1152" i="2"/>
  <c r="K1153" i="2"/>
  <c r="K1154" i="2"/>
  <c r="K1155" i="2"/>
  <c r="K1156" i="2"/>
  <c r="K1167" i="2"/>
  <c r="K1168" i="2"/>
  <c r="K1169" i="2"/>
  <c r="K1170" i="2"/>
  <c r="K1173" i="2"/>
  <c r="K1174" i="2"/>
  <c r="K1175" i="2"/>
  <c r="K1176" i="2"/>
  <c r="K1177" i="2"/>
  <c r="K1178" i="2"/>
  <c r="K1179" i="2"/>
  <c r="K1181" i="2"/>
  <c r="K1182" i="2"/>
  <c r="K1184" i="2"/>
  <c r="K1185" i="2"/>
  <c r="K1186" i="2"/>
  <c r="K1187" i="2"/>
  <c r="K1188" i="2"/>
  <c r="K1189" i="2"/>
  <c r="K1190" i="2"/>
  <c r="K1191" i="2"/>
  <c r="K1192" i="2"/>
  <c r="K1196"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B2231"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9" i="2"/>
  <c r="C320" i="2"/>
  <c r="C321" i="2"/>
  <c r="C322" i="2"/>
  <c r="C323" i="2"/>
  <c r="C324" i="2"/>
  <c r="C325" i="2"/>
  <c r="C326" i="2"/>
  <c r="C327" i="2"/>
  <c r="C328" i="2"/>
  <c r="C329" i="2"/>
  <c r="C330" i="2"/>
  <c r="C331" i="2"/>
  <c r="C332" i="2"/>
  <c r="C333" i="2"/>
  <c r="C334" i="2"/>
  <c r="C335" i="2"/>
  <c r="C336"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9" i="2"/>
  <c r="C370" i="2"/>
  <c r="C371" i="2"/>
  <c r="C372" i="2"/>
  <c r="C373" i="2"/>
  <c r="C374" i="2"/>
  <c r="C375" i="2"/>
  <c r="C376" i="2"/>
  <c r="C377" i="2"/>
  <c r="C378" i="2"/>
  <c r="C379" i="2"/>
  <c r="C380"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7" i="2"/>
  <c r="C448" i="2"/>
  <c r="C449" i="2"/>
  <c r="C450" i="2"/>
  <c r="C451" i="2"/>
  <c r="C452" i="2"/>
  <c r="C453" i="2"/>
  <c r="C454" i="2"/>
  <c r="C455" i="2"/>
  <c r="C456" i="2"/>
  <c r="C457" i="2"/>
  <c r="C458" i="2"/>
  <c r="C459" i="2"/>
  <c r="C460" i="2"/>
  <c r="C461" i="2"/>
  <c r="C462" i="2"/>
  <c r="C463" i="2"/>
  <c r="C464" i="2"/>
  <c r="C465" i="2"/>
  <c r="C466" i="2"/>
  <c r="C467" i="2"/>
  <c r="C468" i="2"/>
  <c r="C469" i="2"/>
  <c r="C471" i="2"/>
  <c r="C472" i="2"/>
  <c r="C473" i="2"/>
  <c r="C474" i="2"/>
  <c r="C475" i="2"/>
  <c r="C476" i="2"/>
  <c r="C477" i="2"/>
  <c r="C478" i="2"/>
  <c r="C479" i="2"/>
  <c r="C480" i="2"/>
  <c r="C481" i="2"/>
  <c r="C482" i="2"/>
  <c r="C483" i="2"/>
  <c r="C484" i="2"/>
  <c r="C485" i="2"/>
  <c r="C487" i="2"/>
  <c r="C488" i="2"/>
  <c r="C489" i="2"/>
  <c r="C490" i="2"/>
  <c r="C491" i="2"/>
  <c r="C492" i="2"/>
  <c r="C493"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9" i="2"/>
  <c r="C710" i="2"/>
  <c r="C711" i="2"/>
  <c r="C712" i="2"/>
  <c r="C713" i="2"/>
  <c r="C714" i="2"/>
  <c r="C715" i="2"/>
  <c r="C716" i="2"/>
  <c r="C717" i="2"/>
  <c r="C718" i="2"/>
  <c r="C719" i="2"/>
  <c r="C720" i="2"/>
  <c r="C721" i="2"/>
  <c r="C722" i="2"/>
  <c r="C723" i="2"/>
  <c r="C724" i="2"/>
  <c r="C725" i="2"/>
  <c r="C726" i="2"/>
  <c r="C727" i="2"/>
  <c r="C728" i="2"/>
  <c r="C730" i="2"/>
  <c r="C731" i="2"/>
  <c r="C732" i="2"/>
  <c r="C733" i="2"/>
  <c r="C734" i="2"/>
  <c r="C735" i="2"/>
  <c r="C736" i="2"/>
  <c r="C737" i="2"/>
  <c r="C738" i="2"/>
  <c r="C739" i="2"/>
  <c r="C740" i="2"/>
  <c r="C741" i="2"/>
  <c r="C742" i="2"/>
  <c r="C743" i="2"/>
  <c r="C744" i="2"/>
  <c r="C745" i="2"/>
  <c r="C746" i="2"/>
  <c r="C747" i="2"/>
  <c r="C748" i="2"/>
  <c r="C749" i="2"/>
  <c r="C750" i="2"/>
  <c r="C751" i="2"/>
  <c r="C752"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7" i="2"/>
  <c r="C918" i="2"/>
  <c r="C919" i="2"/>
  <c r="C920" i="2"/>
  <c r="C921" i="2"/>
  <c r="C922" i="2"/>
  <c r="C923" i="2"/>
  <c r="C924" i="2"/>
  <c r="C925" i="2"/>
  <c r="C926" i="2"/>
  <c r="C927"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1" i="2"/>
  <c r="C972" i="2"/>
  <c r="C973" i="2"/>
  <c r="C974" i="2"/>
  <c r="C975" i="2"/>
  <c r="C976" i="2"/>
  <c r="C977" i="2"/>
  <c r="C978" i="2"/>
  <c r="C979" i="2"/>
  <c r="C980" i="2"/>
  <c r="C982" i="2"/>
  <c r="C983" i="2"/>
  <c r="C984" i="2"/>
  <c r="C985" i="2"/>
  <c r="C986" i="2"/>
  <c r="C987" i="2"/>
  <c r="C988" i="2"/>
  <c r="C989" i="2"/>
  <c r="C990" i="2"/>
  <c r="C992" i="2"/>
  <c r="C993" i="2"/>
  <c r="C995" i="2"/>
  <c r="C996" i="2"/>
  <c r="C997" i="2"/>
  <c r="C998" i="2"/>
  <c r="C999" i="2"/>
  <c r="C1000" i="2"/>
  <c r="C1001" i="2"/>
  <c r="C1002" i="2"/>
  <c r="C1003" i="2"/>
  <c r="C1004" i="2"/>
  <c r="C1005" i="2"/>
  <c r="C1006" i="2"/>
  <c r="C1007" i="2"/>
  <c r="C1008" i="2"/>
  <c r="C1009" i="2"/>
  <c r="C1010" i="2"/>
  <c r="C1011" i="2"/>
  <c r="C1013" i="2"/>
  <c r="C1014" i="2"/>
  <c r="C1015" i="2"/>
  <c r="C1016" i="2"/>
  <c r="C1017" i="2"/>
  <c r="C1019" i="2"/>
  <c r="C1020" i="2"/>
  <c r="C1022" i="2"/>
  <c r="C1023" i="2"/>
  <c r="C1024" i="2"/>
  <c r="C1025" i="2"/>
  <c r="C1026" i="2"/>
  <c r="C1027" i="2"/>
  <c r="C1030" i="2"/>
  <c r="C1031" i="2"/>
  <c r="C1032" i="2"/>
  <c r="C1033" i="2"/>
  <c r="C1034" i="2"/>
  <c r="C1035" i="2"/>
  <c r="C1036" i="2"/>
  <c r="C1037" i="2"/>
  <c r="C1038"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5" i="2"/>
  <c r="C1066" i="2"/>
  <c r="C1067" i="2"/>
  <c r="C1068" i="2"/>
  <c r="C1069" i="2"/>
  <c r="C1070" i="2"/>
  <c r="C1071" i="2"/>
  <c r="C1072" i="2"/>
  <c r="C1073" i="2"/>
  <c r="C1074" i="2"/>
  <c r="C1075" i="2"/>
  <c r="C1076" i="2"/>
  <c r="C1078" i="2"/>
  <c r="C1079" i="2"/>
  <c r="C1080" i="2"/>
  <c r="C1081" i="2"/>
  <c r="C1082" i="2"/>
  <c r="C1083" i="2"/>
  <c r="C1084" i="2"/>
  <c r="C1085" i="2"/>
  <c r="C1086" i="2"/>
  <c r="C1087" i="2"/>
  <c r="C1088" i="2"/>
  <c r="C1089" i="2"/>
  <c r="C1094" i="2"/>
  <c r="C1095" i="2"/>
  <c r="C1097" i="2"/>
  <c r="C1098" i="2"/>
  <c r="C1099" i="2"/>
  <c r="C1100" i="2"/>
  <c r="C1101" i="2"/>
  <c r="C1102" i="2"/>
  <c r="C1103" i="2"/>
  <c r="C1105" i="2"/>
  <c r="C1106" i="2"/>
  <c r="C1107" i="2"/>
  <c r="C1108" i="2"/>
  <c r="C1109" i="2"/>
  <c r="C1110" i="2"/>
  <c r="C1111" i="2"/>
  <c r="C1112" i="2"/>
  <c r="C1113" i="2"/>
  <c r="C1114" i="2"/>
  <c r="C1115" i="2"/>
  <c r="C1116" i="2"/>
  <c r="C1117" i="2"/>
  <c r="C1118" i="2"/>
  <c r="C1119" i="2"/>
  <c r="C1120" i="2"/>
  <c r="C1121" i="2"/>
  <c r="C1122" i="2"/>
  <c r="C1123" i="2"/>
  <c r="C1124" i="2"/>
  <c r="C1125" i="2"/>
  <c r="C1127" i="2"/>
  <c r="C1128" i="2"/>
  <c r="C1129" i="2"/>
  <c r="C1130" i="2"/>
  <c r="C1131" i="2"/>
  <c r="C1132" i="2"/>
  <c r="C1133" i="2"/>
  <c r="C1134" i="2"/>
  <c r="C1135" i="2"/>
  <c r="C1136" i="2"/>
  <c r="C1137" i="2"/>
  <c r="C1138" i="2"/>
  <c r="C1139" i="2"/>
  <c r="C1140" i="2"/>
  <c r="C1141" i="2"/>
  <c r="C1142" i="2"/>
  <c r="C1144" i="2"/>
  <c r="C1145" i="2"/>
  <c r="C1146" i="2"/>
  <c r="C1147" i="2"/>
  <c r="C1148" i="2"/>
  <c r="C1149" i="2"/>
  <c r="C1150" i="2"/>
  <c r="C1151" i="2"/>
  <c r="C1152" i="2"/>
  <c r="C1153" i="2"/>
  <c r="C1154" i="2"/>
  <c r="C1155" i="2"/>
  <c r="C1156" i="2"/>
  <c r="C1158" i="2"/>
  <c r="C1159" i="2"/>
  <c r="C1160" i="2"/>
  <c r="C1167" i="2"/>
  <c r="C1168" i="2"/>
  <c r="C1169" i="2"/>
  <c r="C1170" i="2"/>
  <c r="C1173" i="2"/>
  <c r="C1174" i="2"/>
  <c r="C1175" i="2"/>
  <c r="C1176" i="2"/>
  <c r="C1177" i="2"/>
  <c r="C1178" i="2"/>
  <c r="C1179" i="2"/>
  <c r="C1181" i="2"/>
  <c r="C1182" i="2"/>
  <c r="C1184" i="2"/>
  <c r="C1185" i="2"/>
  <c r="C1186" i="2"/>
  <c r="C1187" i="2"/>
  <c r="C1188" i="2"/>
  <c r="C1189" i="2"/>
  <c r="C1190" i="2"/>
  <c r="C1191" i="2"/>
  <c r="C1192" i="2"/>
  <c r="C1195" i="2"/>
  <c r="C1196"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C2007" i="2"/>
  <c r="C2008" i="2"/>
  <c r="C2009" i="2"/>
  <c r="C2010" i="2"/>
  <c r="C2011" i="2"/>
  <c r="C2012" i="2"/>
  <c r="C2013" i="2"/>
  <c r="C2014" i="2"/>
  <c r="C2015" i="2"/>
  <c r="C2016" i="2"/>
  <c r="C2017" i="2"/>
  <c r="C2018" i="2"/>
  <c r="C2019" i="2"/>
  <c r="C2020" i="2"/>
  <c r="C2021" i="2"/>
  <c r="C2022" i="2"/>
  <c r="C2023" i="2"/>
  <c r="C2024" i="2"/>
  <c r="C2025" i="2"/>
  <c r="C2026" i="2"/>
  <c r="C2027" i="2"/>
  <c r="C2028" i="2"/>
  <c r="C2029" i="2"/>
  <c r="C2030" i="2"/>
  <c r="C2031" i="2"/>
  <c r="C2032" i="2"/>
  <c r="C2033" i="2"/>
  <c r="C2034" i="2"/>
  <c r="C2035" i="2"/>
  <c r="C2036" i="2"/>
  <c r="C2037" i="2"/>
  <c r="C2038" i="2"/>
  <c r="C2039" i="2"/>
  <c r="C2040" i="2"/>
  <c r="C2041" i="2"/>
  <c r="C2042" i="2"/>
  <c r="C2043" i="2"/>
  <c r="C2044" i="2"/>
  <c r="C2045" i="2"/>
  <c r="C2046" i="2"/>
  <c r="C2047" i="2"/>
  <c r="C2048" i="2"/>
  <c r="C2049" i="2"/>
  <c r="C2050" i="2"/>
  <c r="C2051" i="2"/>
  <c r="C2052" i="2"/>
  <c r="C2053" i="2"/>
  <c r="C2054" i="2"/>
  <c r="C2055" i="2"/>
  <c r="C2056" i="2"/>
  <c r="C2057" i="2"/>
  <c r="C2058" i="2"/>
  <c r="C2059" i="2"/>
  <c r="C2060" i="2"/>
  <c r="C2061" i="2"/>
  <c r="C2062" i="2"/>
  <c r="C2063" i="2"/>
  <c r="C2064" i="2"/>
  <c r="C2065" i="2"/>
  <c r="C2066" i="2"/>
  <c r="C2067" i="2"/>
  <c r="C2068" i="2"/>
  <c r="C2069" i="2"/>
  <c r="C2070" i="2"/>
  <c r="C2071" i="2"/>
  <c r="C2072" i="2"/>
  <c r="C2073" i="2"/>
  <c r="C2074" i="2"/>
  <c r="C2075" i="2"/>
  <c r="C2076" i="2"/>
  <c r="C2077" i="2"/>
  <c r="C2078" i="2"/>
  <c r="C2079" i="2"/>
  <c r="C2080" i="2"/>
  <c r="C2081" i="2"/>
  <c r="C2082" i="2"/>
  <c r="C2083" i="2"/>
  <c r="C2084" i="2"/>
  <c r="C2085" i="2"/>
  <c r="C2086" i="2"/>
  <c r="C2087" i="2"/>
  <c r="C2088" i="2"/>
  <c r="C2089" i="2"/>
  <c r="C2090" i="2"/>
  <c r="C2091" i="2"/>
  <c r="C2092" i="2"/>
  <c r="C2093" i="2"/>
  <c r="C2094" i="2"/>
  <c r="C2095" i="2"/>
  <c r="C2096" i="2"/>
  <c r="C2097" i="2"/>
  <c r="C2098" i="2"/>
  <c r="C2099" i="2"/>
  <c r="C2100" i="2"/>
  <c r="C2101" i="2"/>
  <c r="C2102" i="2"/>
  <c r="C2103" i="2"/>
  <c r="C2104" i="2"/>
  <c r="C2105" i="2"/>
  <c r="C2106" i="2"/>
  <c r="C2107" i="2"/>
  <c r="C2108" i="2"/>
  <c r="C2109" i="2"/>
  <c r="C2110" i="2"/>
  <c r="C2111" i="2"/>
  <c r="C2112" i="2"/>
  <c r="C2113" i="2"/>
  <c r="C2114" i="2"/>
  <c r="C2115" i="2"/>
  <c r="C2116" i="2"/>
  <c r="C2117" i="2"/>
  <c r="C2118" i="2"/>
  <c r="C2119" i="2"/>
  <c r="C2120" i="2"/>
  <c r="C2121" i="2"/>
  <c r="C2122" i="2"/>
  <c r="C2123" i="2"/>
  <c r="C2124" i="2"/>
  <c r="C2125" i="2"/>
  <c r="C2126" i="2"/>
  <c r="C2127" i="2"/>
  <c r="C2128" i="2"/>
  <c r="C2129" i="2"/>
  <c r="C2130" i="2"/>
  <c r="C2131" i="2"/>
  <c r="C2132" i="2"/>
  <c r="C2133" i="2"/>
  <c r="C2134" i="2"/>
  <c r="C2135" i="2"/>
  <c r="C2136" i="2"/>
  <c r="C2137" i="2"/>
  <c r="C2138" i="2"/>
  <c r="C2139" i="2"/>
  <c r="C2140" i="2"/>
  <c r="C2141" i="2"/>
  <c r="C2142" i="2"/>
  <c r="C2143" i="2"/>
  <c r="C2144" i="2"/>
  <c r="C2145" i="2"/>
  <c r="C2146" i="2"/>
  <c r="C2147" i="2"/>
  <c r="C2148" i="2"/>
  <c r="C2149" i="2"/>
  <c r="C2150" i="2"/>
  <c r="C2151" i="2"/>
  <c r="C2152" i="2"/>
  <c r="C2153" i="2"/>
  <c r="C2154" i="2"/>
  <c r="C2155" i="2"/>
  <c r="C2156" i="2"/>
  <c r="C2157" i="2"/>
  <c r="C2158" i="2"/>
  <c r="C2159" i="2"/>
  <c r="C2160" i="2"/>
  <c r="C2161" i="2"/>
  <c r="C2162" i="2"/>
  <c r="C2163" i="2"/>
  <c r="C2164" i="2"/>
  <c r="C2165" i="2"/>
  <c r="C2166" i="2"/>
  <c r="C2167" i="2"/>
  <c r="C2168" i="2"/>
  <c r="C2169" i="2"/>
  <c r="C2170" i="2"/>
  <c r="C2171" i="2"/>
  <c r="C2172" i="2"/>
  <c r="C2173" i="2"/>
  <c r="C2174" i="2"/>
  <c r="C2175" i="2"/>
  <c r="C2176" i="2"/>
  <c r="C2177" i="2"/>
  <c r="C2178" i="2"/>
  <c r="C2179" i="2"/>
  <c r="C2180" i="2"/>
  <c r="C2181" i="2"/>
  <c r="C2182" i="2"/>
  <c r="C2183" i="2"/>
  <c r="C2184" i="2"/>
  <c r="C2185" i="2"/>
  <c r="C2186" i="2"/>
  <c r="C2187" i="2"/>
  <c r="C2188" i="2"/>
  <c r="C2189" i="2"/>
  <c r="C2190" i="2"/>
  <c r="C2191" i="2"/>
  <c r="C2192" i="2"/>
  <c r="C2193" i="2"/>
  <c r="C2194" i="2"/>
  <c r="C2195" i="2"/>
  <c r="C2196" i="2"/>
  <c r="C2197" i="2"/>
  <c r="C2198" i="2"/>
  <c r="C2199" i="2"/>
  <c r="C2200" i="2"/>
  <c r="C2201" i="2"/>
  <c r="C2202" i="2"/>
  <c r="C2203" i="2"/>
  <c r="C2204" i="2"/>
  <c r="C2205" i="2"/>
  <c r="C2206" i="2"/>
  <c r="C2207" i="2"/>
  <c r="C2208" i="2"/>
  <c r="C2209" i="2"/>
  <c r="C2210" i="2"/>
  <c r="C2211" i="2"/>
  <c r="C2212" i="2"/>
  <c r="C2213" i="2"/>
  <c r="C2214" i="2"/>
  <c r="C2215" i="2"/>
  <c r="C2216" i="2"/>
  <c r="C2217" i="2"/>
  <c r="C2218" i="2"/>
  <c r="C2219" i="2"/>
  <c r="C2220" i="2"/>
  <c r="C2221" i="2"/>
  <c r="C2222" i="2"/>
  <c r="C2223" i="2"/>
  <c r="C2224" i="2"/>
  <c r="C2225" i="2"/>
  <c r="C2226" i="2"/>
  <c r="C2227" i="2"/>
  <c r="C2228" i="2"/>
  <c r="C2229" i="2"/>
  <c r="C2230" i="2"/>
  <c r="C2231"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3" i="2"/>
  <c r="B194" i="2"/>
  <c r="B195" i="2"/>
  <c r="B196" i="2"/>
  <c r="B197" i="2"/>
  <c r="B198" i="2"/>
  <c r="B199" i="2"/>
  <c r="B200" i="2"/>
  <c r="B201" i="2"/>
  <c r="B202" i="2"/>
  <c r="B203" i="2"/>
  <c r="B204" i="2"/>
  <c r="B205" i="2"/>
  <c r="B206" i="2"/>
  <c r="B207" i="2"/>
  <c r="B208" i="2"/>
  <c r="B209" i="2"/>
  <c r="B210" i="2"/>
  <c r="B211" i="2"/>
  <c r="B212" i="2"/>
  <c r="B213" i="2"/>
  <c r="B214"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4"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9" i="2"/>
  <c r="B320" i="2"/>
  <c r="B321" i="2"/>
  <c r="B322" i="2"/>
  <c r="B323" i="2"/>
  <c r="B324" i="2"/>
  <c r="B325" i="2"/>
  <c r="B326" i="2"/>
  <c r="B327" i="2"/>
  <c r="B328" i="2"/>
  <c r="B329" i="2"/>
  <c r="B330" i="2"/>
  <c r="B331" i="2"/>
  <c r="B332" i="2"/>
  <c r="B333" i="2"/>
  <c r="B334" i="2"/>
  <c r="B335" i="2"/>
  <c r="B336"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9" i="2"/>
  <c r="B370" i="2"/>
  <c r="B371" i="2"/>
  <c r="B372" i="2"/>
  <c r="B373" i="2"/>
  <c r="B374" i="2"/>
  <c r="B375" i="2"/>
  <c r="B376" i="2"/>
  <c r="B377" i="2"/>
  <c r="B378" i="2"/>
  <c r="B379" i="2"/>
  <c r="B380"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7" i="2"/>
  <c r="B448" i="2"/>
  <c r="B449" i="2"/>
  <c r="B450" i="2"/>
  <c r="B451" i="2"/>
  <c r="B452" i="2"/>
  <c r="B453" i="2"/>
  <c r="B454" i="2"/>
  <c r="B455" i="2"/>
  <c r="B456" i="2"/>
  <c r="B457" i="2"/>
  <c r="B458" i="2"/>
  <c r="B459" i="2"/>
  <c r="B460" i="2"/>
  <c r="B461" i="2"/>
  <c r="B462" i="2"/>
  <c r="B463" i="2"/>
  <c r="B464" i="2"/>
  <c r="B465" i="2"/>
  <c r="B466" i="2"/>
  <c r="B467" i="2"/>
  <c r="B468" i="2"/>
  <c r="B469" i="2"/>
  <c r="B471" i="2"/>
  <c r="B472" i="2"/>
  <c r="B473" i="2"/>
  <c r="B474" i="2"/>
  <c r="B475" i="2"/>
  <c r="B476" i="2"/>
  <c r="B477" i="2"/>
  <c r="B478" i="2"/>
  <c r="B479" i="2"/>
  <c r="B480" i="2"/>
  <c r="B481" i="2"/>
  <c r="B482" i="2"/>
  <c r="B483" i="2"/>
  <c r="B484" i="2"/>
  <c r="B485" i="2"/>
  <c r="B487" i="2"/>
  <c r="B488" i="2"/>
  <c r="B489" i="2"/>
  <c r="B490" i="2"/>
  <c r="B491" i="2"/>
  <c r="B492" i="2"/>
  <c r="B493"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9" i="2"/>
  <c r="B710" i="2"/>
  <c r="B711" i="2"/>
  <c r="B712" i="2"/>
  <c r="B713" i="2"/>
  <c r="B714" i="2"/>
  <c r="B715" i="2"/>
  <c r="B716" i="2"/>
  <c r="B717" i="2"/>
  <c r="B718" i="2"/>
  <c r="B719" i="2"/>
  <c r="B720" i="2"/>
  <c r="B721" i="2"/>
  <c r="B722" i="2"/>
  <c r="B723" i="2"/>
  <c r="B724" i="2"/>
  <c r="B725" i="2"/>
  <c r="B726" i="2"/>
  <c r="B727" i="2"/>
  <c r="B728" i="2"/>
  <c r="B730" i="2"/>
  <c r="B731" i="2"/>
  <c r="B732" i="2"/>
  <c r="B733" i="2"/>
  <c r="B734" i="2"/>
  <c r="B735" i="2"/>
  <c r="B736" i="2"/>
  <c r="B737" i="2"/>
  <c r="B738" i="2"/>
  <c r="B739" i="2"/>
  <c r="B740" i="2"/>
  <c r="B741" i="2"/>
  <c r="B742" i="2"/>
  <c r="B743" i="2"/>
  <c r="B744" i="2"/>
  <c r="B745" i="2"/>
  <c r="B746" i="2"/>
  <c r="B747" i="2"/>
  <c r="B748" i="2"/>
  <c r="B749" i="2"/>
  <c r="B750" i="2"/>
  <c r="B751" i="2"/>
  <c r="B752"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7" i="2"/>
  <c r="B918" i="2"/>
  <c r="B919" i="2"/>
  <c r="B920" i="2"/>
  <c r="B921" i="2"/>
  <c r="B922" i="2"/>
  <c r="B923" i="2"/>
  <c r="B924" i="2"/>
  <c r="B925" i="2"/>
  <c r="B926" i="2"/>
  <c r="B927"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1" i="2"/>
  <c r="B972" i="2"/>
  <c r="B973" i="2"/>
  <c r="B974" i="2"/>
  <c r="B975" i="2"/>
  <c r="B976" i="2"/>
  <c r="B977" i="2"/>
  <c r="B978" i="2"/>
  <c r="B979" i="2"/>
  <c r="B980" i="2"/>
  <c r="B982" i="2"/>
  <c r="B983" i="2"/>
  <c r="B984" i="2"/>
  <c r="B985" i="2"/>
  <c r="B986" i="2"/>
  <c r="B987" i="2"/>
  <c r="B988" i="2"/>
  <c r="B989" i="2"/>
  <c r="B990" i="2"/>
  <c r="B992" i="2"/>
  <c r="B993" i="2"/>
  <c r="B995" i="2"/>
  <c r="B996" i="2"/>
  <c r="B997" i="2"/>
  <c r="B998" i="2"/>
  <c r="B999" i="2"/>
  <c r="B1000" i="2"/>
  <c r="B1001" i="2"/>
  <c r="B1002" i="2"/>
  <c r="B1003" i="2"/>
  <c r="B1004" i="2"/>
  <c r="B1005" i="2"/>
  <c r="B1006" i="2"/>
  <c r="B1007" i="2"/>
  <c r="B1008" i="2"/>
  <c r="B1009" i="2"/>
  <c r="B1010" i="2"/>
  <c r="B1011" i="2"/>
  <c r="B1013" i="2"/>
  <c r="B1014" i="2"/>
  <c r="B1015" i="2"/>
  <c r="B1016" i="2"/>
  <c r="B1017" i="2"/>
  <c r="B1019" i="2"/>
  <c r="B1020" i="2"/>
  <c r="B1022" i="2"/>
  <c r="B1023" i="2"/>
  <c r="B1024" i="2"/>
  <c r="B1025" i="2"/>
  <c r="B1026" i="2"/>
  <c r="B1027" i="2"/>
  <c r="B1030" i="2"/>
  <c r="B1031" i="2"/>
  <c r="B1032" i="2"/>
  <c r="B1033" i="2"/>
  <c r="B1034" i="2"/>
  <c r="B1035" i="2"/>
  <c r="B1036" i="2"/>
  <c r="B1037" i="2"/>
  <c r="B1038"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5" i="2"/>
  <c r="B1066" i="2"/>
  <c r="B1067" i="2"/>
  <c r="B1068" i="2"/>
  <c r="B1069" i="2"/>
  <c r="B1070" i="2"/>
  <c r="B1071" i="2"/>
  <c r="B1072" i="2"/>
  <c r="B1073" i="2"/>
  <c r="B1074" i="2"/>
  <c r="B1075" i="2"/>
  <c r="B1076" i="2"/>
  <c r="B1078" i="2"/>
  <c r="B1079" i="2"/>
  <c r="B1080" i="2"/>
  <c r="B1081" i="2"/>
  <c r="B1082" i="2"/>
  <c r="B1083" i="2"/>
  <c r="B1084" i="2"/>
  <c r="B1085" i="2"/>
  <c r="B1086" i="2"/>
  <c r="B1087" i="2"/>
  <c r="B1088" i="2"/>
  <c r="B1089" i="2"/>
  <c r="B1094" i="2"/>
  <c r="B1095" i="2"/>
  <c r="B1097" i="2"/>
  <c r="B1098" i="2"/>
  <c r="B1099" i="2"/>
  <c r="B1100" i="2"/>
  <c r="B1101" i="2"/>
  <c r="B1102" i="2"/>
  <c r="B1103" i="2"/>
  <c r="B1105" i="2"/>
  <c r="B1106" i="2"/>
  <c r="B1107" i="2"/>
  <c r="B1108" i="2"/>
  <c r="B1109" i="2"/>
  <c r="B1110" i="2"/>
  <c r="B1111" i="2"/>
  <c r="B1112" i="2"/>
  <c r="B1113" i="2"/>
  <c r="B1114" i="2"/>
  <c r="B1115" i="2"/>
  <c r="B1116" i="2"/>
  <c r="B1117" i="2"/>
  <c r="B1118" i="2"/>
  <c r="B1119" i="2"/>
  <c r="B1120" i="2"/>
  <c r="B1121" i="2"/>
  <c r="B1122" i="2"/>
  <c r="B1123" i="2"/>
  <c r="B1124" i="2"/>
  <c r="B1125" i="2"/>
  <c r="B1127" i="2"/>
  <c r="B1128" i="2"/>
  <c r="B1129" i="2"/>
  <c r="B1130" i="2"/>
  <c r="B1131" i="2"/>
  <c r="B1132" i="2"/>
  <c r="B1133" i="2"/>
  <c r="B1134" i="2"/>
  <c r="B1135" i="2"/>
  <c r="B1136" i="2"/>
  <c r="B1137" i="2"/>
  <c r="B1138" i="2"/>
  <c r="B1139" i="2"/>
  <c r="B1140" i="2"/>
  <c r="B1141" i="2"/>
  <c r="B1142" i="2"/>
  <c r="B1144" i="2"/>
  <c r="B1145" i="2"/>
  <c r="B1146" i="2"/>
  <c r="B1147" i="2"/>
  <c r="B1148" i="2"/>
  <c r="B1149" i="2"/>
  <c r="B1150" i="2"/>
  <c r="B1151" i="2"/>
  <c r="B1152" i="2"/>
  <c r="B1153" i="2"/>
  <c r="B1154" i="2"/>
  <c r="B1155" i="2"/>
  <c r="B1156" i="2"/>
  <c r="B1158" i="2"/>
  <c r="B1159" i="2"/>
  <c r="B1160" i="2"/>
  <c r="B1167" i="2"/>
  <c r="B1168" i="2"/>
  <c r="B1169" i="2"/>
  <c r="B1170" i="2"/>
  <c r="B1173" i="2"/>
  <c r="B1174" i="2"/>
  <c r="B1175" i="2"/>
  <c r="B1176" i="2"/>
  <c r="B1177" i="2"/>
  <c r="B1178" i="2"/>
  <c r="B1179" i="2"/>
  <c r="B1181" i="2"/>
  <c r="B1182" i="2"/>
  <c r="B1184" i="2"/>
  <c r="B1185" i="2"/>
  <c r="B1186" i="2"/>
  <c r="B1187" i="2"/>
  <c r="B1188" i="2"/>
  <c r="B1189" i="2"/>
  <c r="B1190" i="2"/>
  <c r="B1191" i="2"/>
  <c r="B1192" i="2"/>
  <c r="B1195" i="2"/>
  <c r="B1196"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F53" i="1" l="1"/>
  <c r="F10" i="1" l="1"/>
  <c r="L10" i="1"/>
  <c r="F11" i="1"/>
  <c r="L11" i="1"/>
  <c r="K1513" i="3" l="1"/>
  <c r="I1513" i="3"/>
  <c r="B1513" i="3"/>
  <c r="C1513" i="3"/>
  <c r="K1355" i="3"/>
  <c r="I1355" i="3"/>
  <c r="B1357" i="3"/>
  <c r="C1357" i="3"/>
  <c r="K1357" i="3"/>
  <c r="I1357" i="3"/>
  <c r="I1998" i="3" l="1"/>
  <c r="K1998" i="3"/>
  <c r="B1998" i="3"/>
  <c r="C1998" i="3"/>
  <c r="I183" i="3" l="1"/>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K188" i="3"/>
  <c r="K189" i="3"/>
  <c r="K190" i="3"/>
  <c r="K191" i="3"/>
  <c r="K192" i="3"/>
  <c r="K193" i="3"/>
  <c r="K194" i="3"/>
  <c r="K195" i="3"/>
  <c r="K196" i="3"/>
  <c r="K197" i="3"/>
  <c r="K198" i="3"/>
  <c r="K199" i="3"/>
  <c r="K200" i="3"/>
  <c r="K201" i="3"/>
  <c r="K202" i="3"/>
  <c r="K203" i="3"/>
  <c r="K204" i="3"/>
  <c r="K205" i="3"/>
  <c r="K206" i="3"/>
  <c r="K207" i="3"/>
  <c r="K208" i="3"/>
  <c r="K209" i="3"/>
  <c r="K210" i="3"/>
  <c r="B209" i="3"/>
  <c r="C209" i="3"/>
  <c r="B200" i="3"/>
  <c r="B201" i="3"/>
  <c r="B202" i="3"/>
  <c r="B203" i="3"/>
  <c r="B193" i="3"/>
  <c r="C193" i="3"/>
  <c r="C203" i="3"/>
  <c r="C200" i="3"/>
  <c r="B188" i="3"/>
  <c r="C188" i="3"/>
  <c r="K1918" i="3" l="1"/>
  <c r="I1918" i="3"/>
  <c r="I1919" i="3"/>
  <c r="B1918" i="3"/>
  <c r="C1918" i="3"/>
  <c r="I115" i="3" l="1"/>
  <c r="B115" i="3"/>
  <c r="C115" i="3"/>
  <c r="K3" i="3" l="1"/>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612" i="3"/>
  <c r="K599" i="3"/>
  <c r="K617" i="3"/>
  <c r="K605" i="3"/>
  <c r="K614" i="3"/>
  <c r="K616" i="3"/>
  <c r="K613" i="3"/>
  <c r="K611" i="3"/>
  <c r="K593" i="3"/>
  <c r="K596" i="3"/>
  <c r="K598" i="3"/>
  <c r="K602" i="3"/>
  <c r="K600" i="3"/>
  <c r="K597" i="3"/>
  <c r="K601" i="3"/>
  <c r="K594" i="3"/>
  <c r="K608" i="3"/>
  <c r="K610" i="3"/>
  <c r="K604" i="3"/>
  <c r="K606" i="3"/>
  <c r="K603" i="3"/>
  <c r="K609" i="3"/>
  <c r="K607" i="3"/>
  <c r="K615" i="3"/>
  <c r="K595"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1001" i="3"/>
  <c r="K1002" i="3"/>
  <c r="K1003" i="3"/>
  <c r="K1004" i="3"/>
  <c r="K1005" i="3"/>
  <c r="K1006" i="3"/>
  <c r="K1007" i="3"/>
  <c r="K1008" i="3"/>
  <c r="K1009" i="3"/>
  <c r="K1010" i="3"/>
  <c r="K1011" i="3"/>
  <c r="K1012" i="3"/>
  <c r="K1013" i="3"/>
  <c r="K1014" i="3"/>
  <c r="K1015" i="3"/>
  <c r="K1016" i="3"/>
  <c r="K1017" i="3"/>
  <c r="K1018" i="3"/>
  <c r="K1019" i="3"/>
  <c r="K1020" i="3"/>
  <c r="K1021" i="3"/>
  <c r="K1022" i="3"/>
  <c r="K1023" i="3"/>
  <c r="K1024" i="3"/>
  <c r="K1025" i="3"/>
  <c r="K1026" i="3"/>
  <c r="K1027" i="3"/>
  <c r="K1028" i="3"/>
  <c r="K1029" i="3"/>
  <c r="K1030" i="3"/>
  <c r="K1031" i="3"/>
  <c r="K1032" i="3"/>
  <c r="K1033" i="3"/>
  <c r="K1035" i="3"/>
  <c r="K1036" i="3"/>
  <c r="K1037" i="3"/>
  <c r="K1038" i="3"/>
  <c r="K1039" i="3"/>
  <c r="K1040" i="3"/>
  <c r="K1041" i="3"/>
  <c r="K1042" i="3"/>
  <c r="K1043" i="3"/>
  <c r="K1044" i="3"/>
  <c r="K1045" i="3"/>
  <c r="K1046" i="3"/>
  <c r="K1047" i="3"/>
  <c r="K1048" i="3"/>
  <c r="K1049" i="3"/>
  <c r="K1050" i="3"/>
  <c r="K1051" i="3"/>
  <c r="K1052" i="3"/>
  <c r="K1053" i="3"/>
  <c r="K1054" i="3"/>
  <c r="K1055" i="3"/>
  <c r="K1056" i="3"/>
  <c r="K1057" i="3"/>
  <c r="K1058" i="3"/>
  <c r="K1059" i="3"/>
  <c r="K1060" i="3"/>
  <c r="K1061" i="3"/>
  <c r="K1062" i="3"/>
  <c r="K1063" i="3"/>
  <c r="K1064" i="3"/>
  <c r="K1065" i="3"/>
  <c r="K1066" i="3"/>
  <c r="K1067" i="3"/>
  <c r="K1068" i="3"/>
  <c r="K1069" i="3"/>
  <c r="K1070" i="3"/>
  <c r="K1071" i="3"/>
  <c r="K1072" i="3"/>
  <c r="K1073" i="3"/>
  <c r="K1074" i="3"/>
  <c r="K1075" i="3"/>
  <c r="K1076" i="3"/>
  <c r="K1077" i="3"/>
  <c r="K1078" i="3"/>
  <c r="K1079" i="3"/>
  <c r="K1080" i="3"/>
  <c r="K1081" i="3"/>
  <c r="K1082" i="3"/>
  <c r="K1083" i="3"/>
  <c r="K1084" i="3"/>
  <c r="K1085" i="3"/>
  <c r="K1086" i="3"/>
  <c r="K1087" i="3"/>
  <c r="K1088" i="3"/>
  <c r="K1089" i="3"/>
  <c r="K1090" i="3"/>
  <c r="K1091" i="3"/>
  <c r="K1092" i="3"/>
  <c r="K1093" i="3"/>
  <c r="K1094" i="3"/>
  <c r="K1095" i="3"/>
  <c r="K1096" i="3"/>
  <c r="K1097" i="3"/>
  <c r="K1098" i="3"/>
  <c r="K1099" i="3"/>
  <c r="K1100" i="3"/>
  <c r="K1101" i="3"/>
  <c r="K1102" i="3"/>
  <c r="K1103" i="3"/>
  <c r="K1104" i="3"/>
  <c r="K1105" i="3"/>
  <c r="K1106" i="3"/>
  <c r="K1107" i="3"/>
  <c r="K1108" i="3"/>
  <c r="K1109" i="3"/>
  <c r="K1110" i="3"/>
  <c r="K1111" i="3"/>
  <c r="K1112" i="3"/>
  <c r="K1113" i="3"/>
  <c r="K1114" i="3"/>
  <c r="K1115" i="3"/>
  <c r="K1116" i="3"/>
  <c r="K1117" i="3"/>
  <c r="K1118" i="3"/>
  <c r="K1119" i="3"/>
  <c r="K1120" i="3"/>
  <c r="K1121" i="3"/>
  <c r="K1122" i="3"/>
  <c r="K1123" i="3"/>
  <c r="K1124" i="3"/>
  <c r="K1125" i="3"/>
  <c r="K1126" i="3"/>
  <c r="K1127" i="3"/>
  <c r="K1128" i="3"/>
  <c r="K1129" i="3"/>
  <c r="K1130" i="3"/>
  <c r="K1131" i="3"/>
  <c r="K1132" i="3"/>
  <c r="K1133" i="3"/>
  <c r="K1134" i="3"/>
  <c r="K1135" i="3"/>
  <c r="K1136" i="3"/>
  <c r="K1137" i="3"/>
  <c r="K1138" i="3"/>
  <c r="K1139" i="3"/>
  <c r="K1140" i="3"/>
  <c r="K1141" i="3"/>
  <c r="K1142" i="3"/>
  <c r="K1143" i="3"/>
  <c r="K1144" i="3"/>
  <c r="K1145" i="3"/>
  <c r="K1146" i="3"/>
  <c r="K1147" i="3"/>
  <c r="K1148" i="3"/>
  <c r="K1149" i="3"/>
  <c r="K1150" i="3"/>
  <c r="K1151" i="3"/>
  <c r="K1152" i="3"/>
  <c r="K1153" i="3"/>
  <c r="K1154" i="3"/>
  <c r="K1155" i="3"/>
  <c r="K1156" i="3"/>
  <c r="K1157" i="3"/>
  <c r="K1158" i="3"/>
  <c r="K1159" i="3"/>
  <c r="K1160" i="3"/>
  <c r="K1161" i="3"/>
  <c r="K1162" i="3"/>
  <c r="K1163" i="3"/>
  <c r="K1164" i="3"/>
  <c r="K1165" i="3"/>
  <c r="K1166" i="3"/>
  <c r="K1167" i="3"/>
  <c r="K1168" i="3"/>
  <c r="K1169" i="3"/>
  <c r="K1170" i="3"/>
  <c r="K1171" i="3"/>
  <c r="K1172" i="3"/>
  <c r="K1173" i="3"/>
  <c r="K1174" i="3"/>
  <c r="K1175" i="3"/>
  <c r="K1176" i="3"/>
  <c r="K1177" i="3"/>
  <c r="K1178" i="3"/>
  <c r="K1179" i="3"/>
  <c r="K1180" i="3"/>
  <c r="K1181" i="3"/>
  <c r="K1182" i="3"/>
  <c r="K1183" i="3"/>
  <c r="K1184" i="3"/>
  <c r="K1185" i="3"/>
  <c r="K1186" i="3"/>
  <c r="K1187" i="3"/>
  <c r="K1188" i="3"/>
  <c r="K1189" i="3"/>
  <c r="K1190" i="3"/>
  <c r="K1191" i="3"/>
  <c r="K1192" i="3"/>
  <c r="K1193" i="3"/>
  <c r="K1194" i="3"/>
  <c r="K1195" i="3"/>
  <c r="K1196" i="3"/>
  <c r="K1197" i="3"/>
  <c r="K1198" i="3"/>
  <c r="K1199" i="3"/>
  <c r="K1200" i="3"/>
  <c r="K1201" i="3"/>
  <c r="K1202" i="3"/>
  <c r="K1203" i="3"/>
  <c r="K1204" i="3"/>
  <c r="K1205" i="3"/>
  <c r="K1206" i="3"/>
  <c r="K1207" i="3"/>
  <c r="K1208" i="3"/>
  <c r="K1209" i="3"/>
  <c r="K1210" i="3"/>
  <c r="K1211" i="3"/>
  <c r="K1212" i="3"/>
  <c r="K1213" i="3"/>
  <c r="K1214" i="3"/>
  <c r="K1215" i="3"/>
  <c r="K1216" i="3"/>
  <c r="K1217" i="3"/>
  <c r="K1218" i="3"/>
  <c r="K1219" i="3"/>
  <c r="K1220" i="3"/>
  <c r="K1221" i="3"/>
  <c r="K1222" i="3"/>
  <c r="K1223" i="3"/>
  <c r="K1224" i="3"/>
  <c r="K1225" i="3"/>
  <c r="K1226" i="3"/>
  <c r="K1227" i="3"/>
  <c r="K1228" i="3"/>
  <c r="K1229" i="3"/>
  <c r="K1230" i="3"/>
  <c r="K1231" i="3"/>
  <c r="K1232" i="3"/>
  <c r="K1233" i="3"/>
  <c r="K1234" i="3"/>
  <c r="K1235" i="3"/>
  <c r="K1236" i="3"/>
  <c r="K1237" i="3"/>
  <c r="K1238" i="3"/>
  <c r="K1239" i="3"/>
  <c r="K1240" i="3"/>
  <c r="K1241" i="3"/>
  <c r="K1242" i="3"/>
  <c r="K1243" i="3"/>
  <c r="K1244" i="3"/>
  <c r="K1245" i="3"/>
  <c r="K1246" i="3"/>
  <c r="K1247" i="3"/>
  <c r="K1248" i="3"/>
  <c r="K1249" i="3"/>
  <c r="K1250" i="3"/>
  <c r="K1251" i="3"/>
  <c r="K1252" i="3"/>
  <c r="K1253" i="3"/>
  <c r="K1254" i="3"/>
  <c r="K1255" i="3"/>
  <c r="K1256" i="3"/>
  <c r="K1257" i="3"/>
  <c r="K1258" i="3"/>
  <c r="K1259" i="3"/>
  <c r="K1260" i="3"/>
  <c r="K1261" i="3"/>
  <c r="K1262" i="3"/>
  <c r="K1263" i="3"/>
  <c r="K1264" i="3"/>
  <c r="K1265" i="3"/>
  <c r="K1266" i="3"/>
  <c r="K1267" i="3"/>
  <c r="K1268" i="3"/>
  <c r="K1269" i="3"/>
  <c r="K1270" i="3"/>
  <c r="K1271" i="3"/>
  <c r="K1272" i="3"/>
  <c r="K1273" i="3"/>
  <c r="K1274" i="3"/>
  <c r="K1275" i="3"/>
  <c r="K1276" i="3"/>
  <c r="K1277" i="3"/>
  <c r="K1278" i="3"/>
  <c r="K1279" i="3"/>
  <c r="K1280" i="3"/>
  <c r="K1281" i="3"/>
  <c r="K1282" i="3"/>
  <c r="K1283" i="3"/>
  <c r="K1284" i="3"/>
  <c r="K1285" i="3"/>
  <c r="K1286" i="3"/>
  <c r="K1287" i="3"/>
  <c r="K1288" i="3"/>
  <c r="K1289" i="3"/>
  <c r="K1290" i="3"/>
  <c r="K1291" i="3"/>
  <c r="K1292" i="3"/>
  <c r="K1293" i="3"/>
  <c r="K1294" i="3"/>
  <c r="K1295" i="3"/>
  <c r="K1296" i="3"/>
  <c r="K1297" i="3"/>
  <c r="K1298" i="3"/>
  <c r="K1299" i="3"/>
  <c r="K1300" i="3"/>
  <c r="K1301" i="3"/>
  <c r="K1302" i="3"/>
  <c r="K1303" i="3"/>
  <c r="K1304" i="3"/>
  <c r="K1305" i="3"/>
  <c r="K1306" i="3"/>
  <c r="K1307" i="3"/>
  <c r="K1308" i="3"/>
  <c r="K1309" i="3"/>
  <c r="K1310" i="3"/>
  <c r="K1311" i="3"/>
  <c r="K1312" i="3"/>
  <c r="K1313" i="3"/>
  <c r="K1314" i="3"/>
  <c r="K1315" i="3"/>
  <c r="K1316" i="3"/>
  <c r="K1317" i="3"/>
  <c r="K1318" i="3"/>
  <c r="K1319" i="3"/>
  <c r="K1320" i="3"/>
  <c r="K1321" i="3"/>
  <c r="K1322" i="3"/>
  <c r="K1323" i="3"/>
  <c r="K1324" i="3"/>
  <c r="K1325" i="3"/>
  <c r="K1326" i="3"/>
  <c r="K1327" i="3"/>
  <c r="K1328" i="3"/>
  <c r="K1329" i="3"/>
  <c r="K1330" i="3"/>
  <c r="K1331" i="3"/>
  <c r="K1332" i="3"/>
  <c r="K1333" i="3"/>
  <c r="K1334" i="3"/>
  <c r="K1335" i="3"/>
  <c r="K1336" i="3"/>
  <c r="K1337" i="3"/>
  <c r="K1338" i="3"/>
  <c r="K1339" i="3"/>
  <c r="K1340" i="3"/>
  <c r="K1341" i="3"/>
  <c r="K1342" i="3"/>
  <c r="K1343" i="3"/>
  <c r="K1344" i="3"/>
  <c r="K1345" i="3"/>
  <c r="K1346" i="3"/>
  <c r="K1347" i="3"/>
  <c r="K1348" i="3"/>
  <c r="K1349" i="3"/>
  <c r="K1350" i="3"/>
  <c r="K1351" i="3"/>
  <c r="K1352" i="3"/>
  <c r="K1353" i="3"/>
  <c r="K1354" i="3"/>
  <c r="K1356" i="3"/>
  <c r="K1358" i="3"/>
  <c r="K1359" i="3"/>
  <c r="K1360" i="3"/>
  <c r="K1361" i="3"/>
  <c r="K1362" i="3"/>
  <c r="K1363" i="3"/>
  <c r="K1364" i="3"/>
  <c r="K1365" i="3"/>
  <c r="K1366" i="3"/>
  <c r="K1367" i="3"/>
  <c r="K1368" i="3"/>
  <c r="K1369" i="3"/>
  <c r="K1370" i="3"/>
  <c r="K1371" i="3"/>
  <c r="K1372" i="3"/>
  <c r="K1373" i="3"/>
  <c r="K1374" i="3"/>
  <c r="K1375" i="3"/>
  <c r="K1376" i="3"/>
  <c r="K1377" i="3"/>
  <c r="K1378" i="3"/>
  <c r="K1379" i="3"/>
  <c r="K1380" i="3"/>
  <c r="K1381" i="3"/>
  <c r="K1382" i="3"/>
  <c r="K1383" i="3"/>
  <c r="K1384" i="3"/>
  <c r="K1385" i="3"/>
  <c r="K1386" i="3"/>
  <c r="K1387" i="3"/>
  <c r="K1388" i="3"/>
  <c r="K1389" i="3"/>
  <c r="K1390" i="3"/>
  <c r="K1391" i="3"/>
  <c r="K1392" i="3"/>
  <c r="K1393" i="3"/>
  <c r="K1394" i="3"/>
  <c r="K1395" i="3"/>
  <c r="K1396" i="3"/>
  <c r="K1397" i="3"/>
  <c r="K1398" i="3"/>
  <c r="K1399" i="3"/>
  <c r="K1400" i="3"/>
  <c r="K1401" i="3"/>
  <c r="K1402" i="3"/>
  <c r="K1403" i="3"/>
  <c r="K1404" i="3"/>
  <c r="K1405" i="3"/>
  <c r="K1406" i="3"/>
  <c r="K1407" i="3"/>
  <c r="K1408" i="3"/>
  <c r="K1409" i="3"/>
  <c r="K1410" i="3"/>
  <c r="K1411" i="3"/>
  <c r="K1412" i="3"/>
  <c r="K1413" i="3"/>
  <c r="K1414" i="3"/>
  <c r="K1415" i="3"/>
  <c r="K1416" i="3"/>
  <c r="K1417" i="3"/>
  <c r="K1418" i="3"/>
  <c r="K1419" i="3"/>
  <c r="K1420" i="3"/>
  <c r="K1421" i="3"/>
  <c r="K1422" i="3"/>
  <c r="K1423" i="3"/>
  <c r="K1424" i="3"/>
  <c r="K1425" i="3"/>
  <c r="K1426" i="3"/>
  <c r="K1427" i="3"/>
  <c r="K1428" i="3"/>
  <c r="K1429" i="3"/>
  <c r="K1430" i="3"/>
  <c r="K1431" i="3"/>
  <c r="K1432" i="3"/>
  <c r="K1433" i="3"/>
  <c r="K1434" i="3"/>
  <c r="K1435" i="3"/>
  <c r="K1436" i="3"/>
  <c r="K1437" i="3"/>
  <c r="K1438" i="3"/>
  <c r="K1439" i="3"/>
  <c r="K1440" i="3"/>
  <c r="K1441" i="3"/>
  <c r="K1442" i="3"/>
  <c r="K1443" i="3"/>
  <c r="K1444" i="3"/>
  <c r="K1445" i="3"/>
  <c r="K1446" i="3"/>
  <c r="K1447" i="3"/>
  <c r="K1448" i="3"/>
  <c r="K1449" i="3"/>
  <c r="K1450" i="3"/>
  <c r="K1451" i="3"/>
  <c r="K1452" i="3"/>
  <c r="K1453" i="3"/>
  <c r="K1454" i="3"/>
  <c r="K1455" i="3"/>
  <c r="K1456" i="3"/>
  <c r="K1457" i="3"/>
  <c r="K1458" i="3"/>
  <c r="K1459" i="3"/>
  <c r="K1460" i="3"/>
  <c r="K1461" i="3"/>
  <c r="K1462" i="3"/>
  <c r="K1463" i="3"/>
  <c r="K1464" i="3"/>
  <c r="K1465" i="3"/>
  <c r="K1466" i="3"/>
  <c r="K1467" i="3"/>
  <c r="K1468" i="3"/>
  <c r="K1469" i="3"/>
  <c r="K1470" i="3"/>
  <c r="K1471" i="3"/>
  <c r="K1472" i="3"/>
  <c r="K1473" i="3"/>
  <c r="K1474" i="3"/>
  <c r="K1475" i="3"/>
  <c r="K1476" i="3"/>
  <c r="K1477" i="3"/>
  <c r="K1478" i="3"/>
  <c r="K1479" i="3"/>
  <c r="K1480" i="3"/>
  <c r="K1481" i="3"/>
  <c r="K1482" i="3"/>
  <c r="K1483" i="3"/>
  <c r="K1484" i="3"/>
  <c r="K1485" i="3"/>
  <c r="K1486" i="3"/>
  <c r="K1487" i="3"/>
  <c r="K1488" i="3"/>
  <c r="K1489" i="3"/>
  <c r="K1490" i="3"/>
  <c r="K1491" i="3"/>
  <c r="K1492" i="3"/>
  <c r="K1493" i="3"/>
  <c r="K1494" i="3"/>
  <c r="K1495" i="3"/>
  <c r="K1496" i="3"/>
  <c r="K1497" i="3"/>
  <c r="K1498" i="3"/>
  <c r="K1499" i="3"/>
  <c r="K1500" i="3"/>
  <c r="K1501" i="3"/>
  <c r="K1502" i="3"/>
  <c r="K1503" i="3"/>
  <c r="K1504" i="3"/>
  <c r="K1505" i="3"/>
  <c r="K1506" i="3"/>
  <c r="K1507" i="3"/>
  <c r="K1508" i="3"/>
  <c r="K1509" i="3"/>
  <c r="K1510" i="3"/>
  <c r="K1511" i="3"/>
  <c r="K1512" i="3"/>
  <c r="K1514" i="3"/>
  <c r="K1515" i="3"/>
  <c r="K1516" i="3"/>
  <c r="K1517" i="3"/>
  <c r="K1518" i="3"/>
  <c r="K1519" i="3"/>
  <c r="K1520" i="3"/>
  <c r="K1521" i="3"/>
  <c r="K1522" i="3"/>
  <c r="K1523" i="3"/>
  <c r="K1524" i="3"/>
  <c r="K1525" i="3"/>
  <c r="K1526" i="3"/>
  <c r="K1527" i="3"/>
  <c r="K1528" i="3"/>
  <c r="K1529" i="3"/>
  <c r="K1530" i="3"/>
  <c r="K1531" i="3"/>
  <c r="K1532" i="3"/>
  <c r="K1533" i="3"/>
  <c r="K1534" i="3"/>
  <c r="K1535" i="3"/>
  <c r="K1536" i="3"/>
  <c r="K1537" i="3"/>
  <c r="K1538" i="3"/>
  <c r="K1539" i="3"/>
  <c r="K1540" i="3"/>
  <c r="K1541" i="3"/>
  <c r="K1542" i="3"/>
  <c r="K1543" i="3"/>
  <c r="K1544" i="3"/>
  <c r="K1545" i="3"/>
  <c r="K1546" i="3"/>
  <c r="K1547" i="3"/>
  <c r="K1548" i="3"/>
  <c r="K1549" i="3"/>
  <c r="K1550" i="3"/>
  <c r="K1551" i="3"/>
  <c r="K1552" i="3"/>
  <c r="K1553" i="3"/>
  <c r="K1554" i="3"/>
  <c r="K1555" i="3"/>
  <c r="K1556" i="3"/>
  <c r="K1557" i="3"/>
  <c r="K1558" i="3"/>
  <c r="K1559" i="3"/>
  <c r="K1560" i="3"/>
  <c r="K1561" i="3"/>
  <c r="K1562" i="3"/>
  <c r="K1563" i="3"/>
  <c r="K1564" i="3"/>
  <c r="K1565" i="3"/>
  <c r="K1566" i="3"/>
  <c r="K1567" i="3"/>
  <c r="K1568" i="3"/>
  <c r="K1569" i="3"/>
  <c r="K1570" i="3"/>
  <c r="K1571" i="3"/>
  <c r="K1572" i="3"/>
  <c r="K1573" i="3"/>
  <c r="K1574" i="3"/>
  <c r="K1575" i="3"/>
  <c r="K1576" i="3"/>
  <c r="K1577" i="3"/>
  <c r="K1578" i="3"/>
  <c r="K1579" i="3"/>
  <c r="K1580" i="3"/>
  <c r="K1581" i="3"/>
  <c r="K1582" i="3"/>
  <c r="K1583" i="3"/>
  <c r="K1584" i="3"/>
  <c r="K1585" i="3"/>
  <c r="K1586" i="3"/>
  <c r="K1587" i="3"/>
  <c r="K1588" i="3"/>
  <c r="K1589" i="3"/>
  <c r="K1590" i="3"/>
  <c r="K1591" i="3"/>
  <c r="K1592" i="3"/>
  <c r="K1593" i="3"/>
  <c r="K1594" i="3"/>
  <c r="K1595" i="3"/>
  <c r="K1596" i="3"/>
  <c r="K1597" i="3"/>
  <c r="K1598" i="3"/>
  <c r="K1599" i="3"/>
  <c r="K1600" i="3"/>
  <c r="K1601" i="3"/>
  <c r="K1602" i="3"/>
  <c r="K1603" i="3"/>
  <c r="K1604" i="3"/>
  <c r="K1605" i="3"/>
  <c r="K1606" i="3"/>
  <c r="K1607" i="3"/>
  <c r="K1608" i="3"/>
  <c r="K1609" i="3"/>
  <c r="K1610" i="3"/>
  <c r="K1611" i="3"/>
  <c r="K1612" i="3"/>
  <c r="K1613" i="3"/>
  <c r="K1614" i="3"/>
  <c r="K1615" i="3"/>
  <c r="K1616" i="3"/>
  <c r="K1617" i="3"/>
  <c r="K1618" i="3"/>
  <c r="K1619" i="3"/>
  <c r="K1620" i="3"/>
  <c r="K1621" i="3"/>
  <c r="K1622" i="3"/>
  <c r="K1623" i="3"/>
  <c r="K1624" i="3"/>
  <c r="K1625" i="3"/>
  <c r="K1626" i="3"/>
  <c r="K1627" i="3"/>
  <c r="K1628" i="3"/>
  <c r="K1629" i="3"/>
  <c r="K1630" i="3"/>
  <c r="K1631" i="3"/>
  <c r="K1632" i="3"/>
  <c r="K1633" i="3"/>
  <c r="K1634" i="3"/>
  <c r="K1635" i="3"/>
  <c r="K1636" i="3"/>
  <c r="K1637" i="3"/>
  <c r="K1638" i="3"/>
  <c r="K1639" i="3"/>
  <c r="K1640" i="3"/>
  <c r="K1641" i="3"/>
  <c r="K1642" i="3"/>
  <c r="K1643" i="3"/>
  <c r="K1644" i="3"/>
  <c r="K1645" i="3"/>
  <c r="K1646" i="3"/>
  <c r="K1647" i="3"/>
  <c r="K1648" i="3"/>
  <c r="K1649" i="3"/>
  <c r="K1650" i="3"/>
  <c r="K1651" i="3"/>
  <c r="K1652" i="3"/>
  <c r="K1653" i="3"/>
  <c r="K1654" i="3"/>
  <c r="K1655" i="3"/>
  <c r="K1656" i="3"/>
  <c r="K1657" i="3"/>
  <c r="K1658" i="3"/>
  <c r="K1659" i="3"/>
  <c r="K1660" i="3"/>
  <c r="K1661" i="3"/>
  <c r="K1662" i="3"/>
  <c r="K1663" i="3"/>
  <c r="K1664" i="3"/>
  <c r="K1665" i="3"/>
  <c r="K1666" i="3"/>
  <c r="K1667" i="3"/>
  <c r="K1668" i="3"/>
  <c r="K1669" i="3"/>
  <c r="K1670" i="3"/>
  <c r="K1671" i="3"/>
  <c r="K1672" i="3"/>
  <c r="K1673" i="3"/>
  <c r="K1674" i="3"/>
  <c r="K1675" i="3"/>
  <c r="K1676" i="3"/>
  <c r="K1677" i="3"/>
  <c r="K1678" i="3"/>
  <c r="K1679" i="3"/>
  <c r="K1680" i="3"/>
  <c r="K1681" i="3"/>
  <c r="K1682" i="3"/>
  <c r="K1683" i="3"/>
  <c r="K1684" i="3"/>
  <c r="K1685" i="3"/>
  <c r="K1686" i="3"/>
  <c r="K1687" i="3"/>
  <c r="K1688" i="3"/>
  <c r="K1689" i="3"/>
  <c r="K1690" i="3"/>
  <c r="K1691" i="3"/>
  <c r="K1692" i="3"/>
  <c r="K1693" i="3"/>
  <c r="K1694" i="3"/>
  <c r="K1695" i="3"/>
  <c r="K1696" i="3"/>
  <c r="K1697" i="3"/>
  <c r="K1698" i="3"/>
  <c r="K1699" i="3"/>
  <c r="K1700" i="3"/>
  <c r="K1701" i="3"/>
  <c r="K1702" i="3"/>
  <c r="K1703" i="3"/>
  <c r="K1704" i="3"/>
  <c r="K1705" i="3"/>
  <c r="K1706" i="3"/>
  <c r="K1707" i="3"/>
  <c r="K1708" i="3"/>
  <c r="K1709" i="3"/>
  <c r="K1710" i="3"/>
  <c r="K1711" i="3"/>
  <c r="K1712" i="3"/>
  <c r="K1713" i="3"/>
  <c r="K1714" i="3"/>
  <c r="K1715" i="3"/>
  <c r="K1716" i="3"/>
  <c r="K1717" i="3"/>
  <c r="K1718" i="3"/>
  <c r="K1719" i="3"/>
  <c r="K1720" i="3"/>
  <c r="K1721" i="3"/>
  <c r="K1722" i="3"/>
  <c r="K1723" i="3"/>
  <c r="K1724" i="3"/>
  <c r="K1725" i="3"/>
  <c r="K1726" i="3"/>
  <c r="K1727" i="3"/>
  <c r="K1728" i="3"/>
  <c r="K1729" i="3"/>
  <c r="K1730" i="3"/>
  <c r="K1731" i="3"/>
  <c r="K1732" i="3"/>
  <c r="K1733" i="3"/>
  <c r="K1734" i="3"/>
  <c r="K1735" i="3"/>
  <c r="K1736" i="3"/>
  <c r="K1737" i="3"/>
  <c r="K1738" i="3"/>
  <c r="K1739" i="3"/>
  <c r="K1740" i="3"/>
  <c r="K1741" i="3"/>
  <c r="K1742" i="3"/>
  <c r="K1743" i="3"/>
  <c r="K1744" i="3"/>
  <c r="K1745" i="3"/>
  <c r="K1746" i="3"/>
  <c r="K1747" i="3"/>
  <c r="K1748" i="3"/>
  <c r="K1749" i="3"/>
  <c r="K1750" i="3"/>
  <c r="K1751" i="3"/>
  <c r="K1752" i="3"/>
  <c r="K1753" i="3"/>
  <c r="K1754" i="3"/>
  <c r="K1755" i="3"/>
  <c r="K1756" i="3"/>
  <c r="K1757" i="3"/>
  <c r="K1758" i="3"/>
  <c r="K1759" i="3"/>
  <c r="K1760" i="3"/>
  <c r="K1761" i="3"/>
  <c r="K1762" i="3"/>
  <c r="K1763" i="3"/>
  <c r="K1764" i="3"/>
  <c r="K1765" i="3"/>
  <c r="K1766" i="3"/>
  <c r="K1767" i="3"/>
  <c r="K1768" i="3"/>
  <c r="K1769" i="3"/>
  <c r="K1770" i="3"/>
  <c r="K1771" i="3"/>
  <c r="K1772" i="3"/>
  <c r="K1773" i="3"/>
  <c r="K1774" i="3"/>
  <c r="K1775" i="3"/>
  <c r="K1776" i="3"/>
  <c r="K1777" i="3"/>
  <c r="K1778" i="3"/>
  <c r="K1779" i="3"/>
  <c r="K1780" i="3"/>
  <c r="K1781" i="3"/>
  <c r="K1782" i="3"/>
  <c r="K1783" i="3"/>
  <c r="K1784" i="3"/>
  <c r="K1785" i="3"/>
  <c r="K1786" i="3"/>
  <c r="K1787" i="3"/>
  <c r="K1788" i="3"/>
  <c r="K1789" i="3"/>
  <c r="K1790" i="3"/>
  <c r="K1791" i="3"/>
  <c r="K1792" i="3"/>
  <c r="K1793" i="3"/>
  <c r="K1794" i="3"/>
  <c r="K1795" i="3"/>
  <c r="K1796" i="3"/>
  <c r="K1797" i="3"/>
  <c r="K1798" i="3"/>
  <c r="K1799" i="3"/>
  <c r="K1800" i="3"/>
  <c r="K1801" i="3"/>
  <c r="K1802" i="3"/>
  <c r="K1803" i="3"/>
  <c r="K1804" i="3"/>
  <c r="K1805" i="3"/>
  <c r="K1806" i="3"/>
  <c r="K1807" i="3"/>
  <c r="K1808" i="3"/>
  <c r="K1809" i="3"/>
  <c r="K1810" i="3"/>
  <c r="K1811" i="3"/>
  <c r="K1812" i="3"/>
  <c r="K1813" i="3"/>
  <c r="K1814" i="3"/>
  <c r="K1815" i="3"/>
  <c r="K1816" i="3"/>
  <c r="K1817" i="3"/>
  <c r="K1818" i="3"/>
  <c r="K1819" i="3"/>
  <c r="K1820" i="3"/>
  <c r="K1821" i="3"/>
  <c r="K1822" i="3"/>
  <c r="K1823" i="3"/>
  <c r="K1824" i="3"/>
  <c r="K1825" i="3"/>
  <c r="K1826" i="3"/>
  <c r="K1827" i="3"/>
  <c r="K1828" i="3"/>
  <c r="K1829" i="3"/>
  <c r="K1830" i="3"/>
  <c r="K1831" i="3"/>
  <c r="K1832" i="3"/>
  <c r="K1833" i="3"/>
  <c r="K1834" i="3"/>
  <c r="K1835" i="3"/>
  <c r="K1836" i="3"/>
  <c r="K1837" i="3"/>
  <c r="K1838" i="3"/>
  <c r="K1839" i="3"/>
  <c r="K1840" i="3"/>
  <c r="K1841" i="3"/>
  <c r="K1842" i="3"/>
  <c r="K1843" i="3"/>
  <c r="K1844" i="3"/>
  <c r="K1845" i="3"/>
  <c r="K1846" i="3"/>
  <c r="K1859" i="3"/>
  <c r="K1860" i="3"/>
  <c r="K1861" i="3"/>
  <c r="K1862" i="3"/>
  <c r="K1863" i="3"/>
  <c r="K1864" i="3"/>
  <c r="K1865" i="3"/>
  <c r="K1866" i="3"/>
  <c r="K1867" i="3"/>
  <c r="K1868" i="3"/>
  <c r="K1869" i="3"/>
  <c r="K1870" i="3"/>
  <c r="K1871" i="3"/>
  <c r="K1872" i="3"/>
  <c r="K1873" i="3"/>
  <c r="K1874" i="3"/>
  <c r="K1875" i="3"/>
  <c r="K1876" i="3"/>
  <c r="K1877" i="3"/>
  <c r="K1878" i="3"/>
  <c r="K1879" i="3"/>
  <c r="K1880" i="3"/>
  <c r="K1881" i="3"/>
  <c r="K1882" i="3"/>
  <c r="K1883" i="3"/>
  <c r="K1884" i="3"/>
  <c r="K1885" i="3"/>
  <c r="K1886" i="3"/>
  <c r="K1887" i="3"/>
  <c r="K1888" i="3"/>
  <c r="K1889" i="3"/>
  <c r="K1890" i="3"/>
  <c r="K1891" i="3"/>
  <c r="K1892" i="3"/>
  <c r="K1893" i="3"/>
  <c r="K1894" i="3"/>
  <c r="K1895" i="3"/>
  <c r="K1896" i="3"/>
  <c r="K1897" i="3"/>
  <c r="K1898" i="3"/>
  <c r="K1899" i="3"/>
  <c r="K1900" i="3"/>
  <c r="K1901" i="3"/>
  <c r="K1902" i="3"/>
  <c r="K1903" i="3"/>
  <c r="K1904" i="3"/>
  <c r="K1905" i="3"/>
  <c r="K1906" i="3"/>
  <c r="K1907" i="3"/>
  <c r="K1908" i="3"/>
  <c r="K1909" i="3"/>
  <c r="K1910" i="3"/>
  <c r="K1911" i="3"/>
  <c r="K1912" i="3"/>
  <c r="K1913" i="3"/>
  <c r="K1914" i="3"/>
  <c r="K1915" i="3"/>
  <c r="K1916" i="3"/>
  <c r="K1917" i="3"/>
  <c r="K1919" i="3"/>
  <c r="K1920" i="3"/>
  <c r="K1921" i="3"/>
  <c r="K1922" i="3"/>
  <c r="K1923" i="3"/>
  <c r="K1924" i="3"/>
  <c r="K1925" i="3"/>
  <c r="K1926" i="3"/>
  <c r="K1927" i="3"/>
  <c r="K1928" i="3"/>
  <c r="K1929" i="3"/>
  <c r="K1930" i="3"/>
  <c r="K1931" i="3"/>
  <c r="K1932" i="3"/>
  <c r="K1933" i="3"/>
  <c r="K1934" i="3"/>
  <c r="K1935" i="3"/>
  <c r="K1936" i="3"/>
  <c r="K1937" i="3"/>
  <c r="K1938" i="3"/>
  <c r="K1939" i="3"/>
  <c r="K1940" i="3"/>
  <c r="K1941" i="3"/>
  <c r="K1942" i="3"/>
  <c r="K1943" i="3"/>
  <c r="K1944" i="3"/>
  <c r="K1945" i="3"/>
  <c r="K1946" i="3"/>
  <c r="K1947" i="3"/>
  <c r="K1948" i="3"/>
  <c r="K1949" i="3"/>
  <c r="K1950" i="3"/>
  <c r="K1951" i="3"/>
  <c r="K1952" i="3"/>
  <c r="K1953" i="3"/>
  <c r="K1954" i="3"/>
  <c r="K1955" i="3"/>
  <c r="K1956" i="3"/>
  <c r="K1957" i="3"/>
  <c r="K1958" i="3"/>
  <c r="K1959" i="3"/>
  <c r="K1960" i="3"/>
  <c r="K1961" i="3"/>
  <c r="K1962" i="3"/>
  <c r="K1963" i="3"/>
  <c r="K1964" i="3"/>
  <c r="K1965" i="3"/>
  <c r="K1966" i="3"/>
  <c r="K1967" i="3"/>
  <c r="K1968" i="3"/>
  <c r="K1969" i="3"/>
  <c r="K1970" i="3"/>
  <c r="K1971" i="3"/>
  <c r="K1972" i="3"/>
  <c r="K1973" i="3"/>
  <c r="K1974" i="3"/>
  <c r="K1975" i="3"/>
  <c r="K1976" i="3"/>
  <c r="K1977" i="3"/>
  <c r="K1978" i="3"/>
  <c r="K1979" i="3"/>
  <c r="K1980" i="3"/>
  <c r="K1981" i="3"/>
  <c r="K1982" i="3"/>
  <c r="K1983" i="3"/>
  <c r="K1984" i="3"/>
  <c r="K1985" i="3"/>
  <c r="K1986" i="3"/>
  <c r="K1987" i="3"/>
  <c r="K1988" i="3"/>
  <c r="K1989" i="3"/>
  <c r="K1990" i="3"/>
  <c r="K1991" i="3"/>
  <c r="K1992" i="3"/>
  <c r="K1993" i="3"/>
  <c r="K1994" i="3"/>
  <c r="K1995" i="3"/>
  <c r="K1996" i="3"/>
  <c r="K1997" i="3"/>
  <c r="K1999" i="3"/>
  <c r="K2000" i="3"/>
  <c r="K2001" i="3"/>
  <c r="K2002" i="3"/>
  <c r="K2003" i="3"/>
  <c r="K2004" i="3"/>
  <c r="K2005" i="3"/>
  <c r="K2006" i="3"/>
  <c r="K2007" i="3"/>
  <c r="K2008" i="3"/>
  <c r="K2009" i="3"/>
  <c r="K2010" i="3"/>
  <c r="K2011" i="3"/>
  <c r="K2012" i="3"/>
  <c r="K2013" i="3"/>
  <c r="K2014" i="3"/>
  <c r="K2015" i="3"/>
  <c r="K2016" i="3"/>
  <c r="K2017" i="3"/>
  <c r="K2018" i="3"/>
  <c r="K2019" i="3"/>
  <c r="K2020" i="3"/>
  <c r="K2021" i="3"/>
  <c r="K2022" i="3"/>
  <c r="K2029" i="3"/>
  <c r="K2030" i="3"/>
  <c r="K2031" i="3"/>
  <c r="K2032" i="3"/>
  <c r="K2041" i="3"/>
  <c r="K2042" i="3"/>
  <c r="K2043" i="3"/>
  <c r="K2044" i="3"/>
  <c r="K2045" i="3"/>
  <c r="K2046" i="3"/>
  <c r="K2047" i="3"/>
  <c r="K2048" i="3"/>
  <c r="K2049" i="3"/>
  <c r="K2050" i="3"/>
  <c r="K2051" i="3"/>
  <c r="K2052" i="3"/>
  <c r="K2053" i="3"/>
  <c r="K2054" i="3"/>
  <c r="K2055" i="3"/>
  <c r="K2056" i="3"/>
  <c r="K2057" i="3"/>
  <c r="K2058" i="3"/>
  <c r="K2059" i="3"/>
  <c r="K2060" i="3"/>
  <c r="K2061" i="3"/>
  <c r="K2062" i="3"/>
  <c r="K2063" i="3"/>
  <c r="K2064" i="3"/>
  <c r="K2065" i="3"/>
  <c r="K2066" i="3"/>
  <c r="K2067" i="3"/>
  <c r="K2068" i="3"/>
  <c r="K2069" i="3"/>
  <c r="K2070" i="3"/>
  <c r="K2071" i="3"/>
  <c r="K2072" i="3"/>
  <c r="K2073" i="3"/>
  <c r="K2074" i="3"/>
  <c r="K2075" i="3"/>
  <c r="K2076" i="3"/>
  <c r="K2077" i="3"/>
  <c r="K2078" i="3"/>
  <c r="K2079" i="3"/>
  <c r="K2080" i="3"/>
  <c r="K2081" i="3"/>
  <c r="K2082" i="3"/>
  <c r="K2083" i="3"/>
  <c r="K2084" i="3"/>
  <c r="K2085" i="3"/>
  <c r="K2086" i="3"/>
  <c r="K2087" i="3"/>
  <c r="K2088" i="3"/>
  <c r="K2089" i="3"/>
  <c r="K2090" i="3"/>
  <c r="K2091" i="3"/>
  <c r="K2092" i="3"/>
  <c r="K2093" i="3"/>
  <c r="K2094" i="3"/>
  <c r="K2095" i="3"/>
  <c r="K2096" i="3"/>
  <c r="K2097" i="3"/>
  <c r="K2098" i="3"/>
  <c r="K2099" i="3"/>
  <c r="K2100" i="3"/>
  <c r="K2101" i="3"/>
  <c r="K2102" i="3"/>
  <c r="K2103" i="3"/>
  <c r="K2104" i="3"/>
  <c r="K2105" i="3"/>
  <c r="K2106" i="3"/>
  <c r="K2107" i="3"/>
  <c r="K2108" i="3"/>
  <c r="K2109" i="3"/>
  <c r="K2110" i="3"/>
  <c r="K2111" i="3"/>
  <c r="K2112" i="3"/>
  <c r="K2113" i="3"/>
  <c r="K2114" i="3"/>
  <c r="K2115" i="3"/>
  <c r="K2116" i="3"/>
  <c r="K2117" i="3"/>
  <c r="K2118" i="3"/>
  <c r="K2119" i="3"/>
  <c r="K2120" i="3"/>
  <c r="K2121" i="3"/>
  <c r="K2122" i="3"/>
  <c r="K2123" i="3"/>
  <c r="K2124" i="3"/>
  <c r="K2125" i="3"/>
  <c r="K2126" i="3"/>
  <c r="K2127" i="3"/>
  <c r="K2128" i="3"/>
  <c r="K2129" i="3"/>
  <c r="K2130" i="3"/>
  <c r="K2131" i="3"/>
  <c r="K2132" i="3"/>
  <c r="K2133" i="3"/>
  <c r="K2134" i="3"/>
  <c r="K2135" i="3"/>
  <c r="K2136" i="3"/>
  <c r="K2137" i="3"/>
  <c r="K2138" i="3"/>
  <c r="K2139" i="3"/>
  <c r="K2140" i="3"/>
  <c r="K2141" i="3"/>
  <c r="K2142" i="3"/>
  <c r="K2143" i="3"/>
  <c r="K2144" i="3"/>
  <c r="K2145" i="3"/>
  <c r="K2146" i="3"/>
  <c r="K2147" i="3"/>
  <c r="K2148" i="3"/>
  <c r="K2149" i="3"/>
  <c r="K2150" i="3"/>
  <c r="K2151" i="3"/>
  <c r="K2152" i="3"/>
  <c r="K2153" i="3"/>
  <c r="K2154" i="3"/>
  <c r="K2155" i="3"/>
  <c r="K2156" i="3"/>
  <c r="K2157" i="3"/>
  <c r="K2158" i="3"/>
  <c r="K2159" i="3"/>
  <c r="K2160" i="3"/>
  <c r="K2161" i="3"/>
  <c r="K2162" i="3"/>
  <c r="K2163" i="3"/>
  <c r="K2164" i="3"/>
  <c r="K2165" i="3"/>
  <c r="K2166" i="3"/>
  <c r="K2167" i="3"/>
  <c r="K2168" i="3"/>
  <c r="K2169" i="3"/>
  <c r="K2170" i="3"/>
  <c r="K2171" i="3"/>
  <c r="K2172" i="3"/>
  <c r="K2173" i="3"/>
  <c r="K2174" i="3"/>
  <c r="K2175" i="3"/>
  <c r="K2176" i="3"/>
  <c r="K2177" i="3"/>
  <c r="K2178" i="3"/>
  <c r="K2179" i="3"/>
  <c r="K2180" i="3"/>
  <c r="K2181" i="3"/>
  <c r="K2182" i="3"/>
  <c r="K2183" i="3"/>
  <c r="K2184" i="3"/>
  <c r="K2185" i="3"/>
  <c r="K2186" i="3"/>
  <c r="K2187" i="3"/>
  <c r="K2188" i="3"/>
  <c r="K2189" i="3"/>
  <c r="K2190" i="3"/>
  <c r="K2191" i="3"/>
  <c r="K2192" i="3"/>
  <c r="K2193" i="3"/>
  <c r="K2194" i="3"/>
  <c r="K2195" i="3"/>
  <c r="K2196" i="3"/>
  <c r="K2197" i="3"/>
  <c r="K2198" i="3"/>
  <c r="K2199" i="3"/>
  <c r="K2200" i="3"/>
  <c r="K2201" i="3"/>
  <c r="K2202" i="3"/>
  <c r="K2203" i="3"/>
  <c r="K2204" i="3"/>
  <c r="K2205" i="3"/>
  <c r="K2206" i="3"/>
  <c r="K2207" i="3"/>
  <c r="K2208" i="3"/>
  <c r="K2209" i="3"/>
  <c r="K2210" i="3"/>
  <c r="K2211" i="3"/>
  <c r="K2212" i="3"/>
  <c r="K2213" i="3"/>
  <c r="K2214" i="3"/>
  <c r="K2215" i="3"/>
  <c r="K2216" i="3"/>
  <c r="K2217" i="3"/>
  <c r="K2218" i="3"/>
  <c r="K2219" i="3"/>
  <c r="K2220" i="3"/>
  <c r="K2221" i="3"/>
  <c r="K2222" i="3"/>
  <c r="K2223" i="3"/>
  <c r="K2224" i="3"/>
  <c r="K2225" i="3"/>
  <c r="K2226" i="3"/>
  <c r="K2227" i="3"/>
  <c r="K2228" i="3"/>
  <c r="K2229" i="3"/>
  <c r="K2230" i="3"/>
  <c r="K2231" i="3"/>
  <c r="K2232" i="3"/>
  <c r="K2233" i="3"/>
  <c r="K2234" i="3"/>
  <c r="K2235" i="3"/>
  <c r="K2236" i="3"/>
  <c r="K2237" i="3"/>
  <c r="K2238" i="3"/>
  <c r="K2239" i="3"/>
  <c r="K2240" i="3"/>
  <c r="K2241" i="3"/>
  <c r="K2242" i="3"/>
  <c r="K2243" i="3"/>
  <c r="K2244" i="3"/>
  <c r="K2245" i="3"/>
  <c r="K2246" i="3"/>
  <c r="K2247" i="3"/>
  <c r="K2248" i="3"/>
  <c r="K2249" i="3"/>
  <c r="K2250" i="3"/>
  <c r="K2251" i="3"/>
  <c r="K2252" i="3"/>
  <c r="K2253" i="3"/>
  <c r="K2254" i="3"/>
  <c r="K2255" i="3"/>
  <c r="K2256" i="3"/>
  <c r="K2257" i="3"/>
  <c r="K2258" i="3"/>
  <c r="K2259" i="3"/>
  <c r="K2260" i="3"/>
  <c r="K2261" i="3"/>
  <c r="K2262" i="3"/>
  <c r="K2263" i="3"/>
  <c r="K2264" i="3"/>
  <c r="K2265" i="3"/>
  <c r="K2266" i="3"/>
  <c r="K2267" i="3"/>
  <c r="K2268" i="3"/>
  <c r="K2269" i="3"/>
  <c r="K2270" i="3"/>
  <c r="K2271" i="3"/>
  <c r="K2272" i="3"/>
  <c r="K2273" i="3"/>
  <c r="K2274" i="3"/>
  <c r="K2275" i="3"/>
  <c r="K2276" i="3"/>
  <c r="K2277" i="3"/>
  <c r="K2278" i="3"/>
  <c r="K2279" i="3"/>
  <c r="K2280" i="3"/>
  <c r="K2281" i="3"/>
  <c r="K2282" i="3"/>
  <c r="K2283" i="3"/>
  <c r="K2284" i="3"/>
  <c r="K2285" i="3"/>
  <c r="K2286" i="3"/>
  <c r="K2287" i="3"/>
  <c r="K2288" i="3"/>
  <c r="K2289" i="3"/>
  <c r="K2290" i="3"/>
  <c r="K2291" i="3"/>
  <c r="K2292" i="3"/>
  <c r="K2293" i="3"/>
  <c r="K2294" i="3"/>
  <c r="K2295" i="3"/>
  <c r="K2296" i="3"/>
  <c r="K2297" i="3"/>
  <c r="K2298" i="3"/>
  <c r="K2299" i="3"/>
  <c r="K2300" i="3"/>
  <c r="K2301" i="3"/>
  <c r="K2302" i="3"/>
  <c r="K2303" i="3"/>
  <c r="K2304" i="3"/>
  <c r="K2305" i="3"/>
  <c r="K2306" i="3"/>
  <c r="K2307" i="3"/>
  <c r="K2308" i="3"/>
  <c r="K2309" i="3"/>
  <c r="K2310" i="3"/>
  <c r="K2311" i="3"/>
  <c r="K2312" i="3"/>
  <c r="K2313" i="3"/>
  <c r="K2314" i="3"/>
  <c r="K2315" i="3"/>
  <c r="K2316" i="3"/>
  <c r="K2317" i="3"/>
  <c r="K2318" i="3"/>
  <c r="K2319" i="3"/>
  <c r="K2320" i="3"/>
  <c r="K2321" i="3"/>
  <c r="K2322" i="3"/>
  <c r="K2323" i="3"/>
  <c r="K2324" i="3"/>
  <c r="K2325" i="3"/>
  <c r="K2326" i="3"/>
  <c r="K2327" i="3"/>
  <c r="K2328" i="3"/>
  <c r="K2329" i="3"/>
  <c r="K2330" i="3"/>
  <c r="K2331" i="3"/>
  <c r="K2332" i="3"/>
  <c r="K2333" i="3"/>
  <c r="K2334" i="3"/>
  <c r="K2335" i="3"/>
  <c r="K2336" i="3"/>
  <c r="K2337" i="3"/>
  <c r="K2338" i="3"/>
  <c r="K2339" i="3"/>
  <c r="K2340" i="3"/>
  <c r="K2341" i="3"/>
  <c r="K2342" i="3"/>
  <c r="K2343" i="3"/>
  <c r="K2344" i="3"/>
  <c r="K2345" i="3"/>
  <c r="K2346" i="3"/>
  <c r="K2347" i="3"/>
  <c r="K2348" i="3"/>
  <c r="K2349" i="3"/>
  <c r="K2350" i="3"/>
  <c r="K2351" i="3"/>
  <c r="K2352" i="3"/>
  <c r="K2353" i="3"/>
  <c r="K2354" i="3"/>
  <c r="K2355" i="3"/>
  <c r="K2356" i="3"/>
  <c r="K2357" i="3"/>
  <c r="K2358" i="3"/>
  <c r="K2359" i="3"/>
  <c r="K2360" i="3"/>
  <c r="K2361" i="3"/>
  <c r="K2362" i="3"/>
  <c r="K2363" i="3"/>
  <c r="K2364" i="3"/>
  <c r="K2365" i="3"/>
  <c r="K2366" i="3"/>
  <c r="K2367" i="3"/>
  <c r="K2368" i="3"/>
  <c r="K2369" i="3"/>
  <c r="K2370" i="3"/>
  <c r="K2371" i="3"/>
  <c r="K2372" i="3"/>
  <c r="K2373" i="3"/>
  <c r="K2374" i="3"/>
  <c r="K2375" i="3"/>
  <c r="K2376" i="3"/>
  <c r="K2377" i="3"/>
  <c r="K2378" i="3"/>
  <c r="K2379" i="3"/>
  <c r="K2380" i="3"/>
  <c r="K2381" i="3"/>
  <c r="K2382" i="3"/>
  <c r="K2383" i="3"/>
  <c r="K2384" i="3"/>
  <c r="K2385" i="3"/>
  <c r="K2386" i="3"/>
  <c r="K2387" i="3"/>
  <c r="K2388" i="3"/>
  <c r="K2389" i="3"/>
  <c r="K2390" i="3"/>
  <c r="K2391" i="3"/>
  <c r="K2392" i="3"/>
  <c r="K2393" i="3"/>
  <c r="K2394" i="3"/>
  <c r="K2395" i="3"/>
  <c r="K2396" i="3"/>
  <c r="K2397" i="3"/>
  <c r="K2398" i="3"/>
  <c r="K2399" i="3"/>
  <c r="K2400" i="3"/>
  <c r="K2401" i="3"/>
  <c r="K2402" i="3"/>
  <c r="K2403" i="3"/>
  <c r="K2404" i="3"/>
  <c r="K2405" i="3"/>
  <c r="K2406" i="3"/>
  <c r="K2407" i="3"/>
  <c r="K2408" i="3"/>
  <c r="K2409" i="3"/>
  <c r="K2410" i="3"/>
  <c r="K2411" i="3"/>
  <c r="K2412" i="3"/>
  <c r="K2413" i="3"/>
  <c r="K2414" i="3"/>
  <c r="K2415" i="3"/>
  <c r="K2416" i="3"/>
  <c r="K2417" i="3"/>
  <c r="K2418" i="3"/>
  <c r="K2419" i="3"/>
  <c r="K2420" i="3"/>
  <c r="K2421" i="3"/>
  <c r="K2422" i="3"/>
  <c r="K2423" i="3"/>
  <c r="K2424" i="3"/>
  <c r="K2425" i="3"/>
  <c r="K2426" i="3"/>
  <c r="K2427" i="3"/>
  <c r="K2428" i="3"/>
  <c r="K2429" i="3"/>
  <c r="K2430" i="3"/>
  <c r="K2431" i="3"/>
  <c r="K2432" i="3"/>
  <c r="K2433" i="3"/>
  <c r="K2434" i="3"/>
  <c r="K2435" i="3"/>
  <c r="K2436" i="3"/>
  <c r="K2437" i="3"/>
  <c r="K2438" i="3"/>
  <c r="K2439" i="3"/>
  <c r="K2440" i="3"/>
  <c r="K2441" i="3"/>
  <c r="K2442" i="3"/>
  <c r="K2443" i="3"/>
  <c r="K2444" i="3"/>
  <c r="K2445" i="3"/>
  <c r="K2446" i="3"/>
  <c r="K2447" i="3"/>
  <c r="K2448" i="3"/>
  <c r="K2449" i="3"/>
  <c r="K2450" i="3"/>
  <c r="K2451" i="3"/>
  <c r="K2452" i="3"/>
  <c r="K2453" i="3"/>
  <c r="K2454" i="3"/>
  <c r="K2455" i="3"/>
  <c r="K2456" i="3"/>
  <c r="K2457" i="3"/>
  <c r="K2458" i="3"/>
  <c r="K2459" i="3"/>
  <c r="K2460" i="3"/>
  <c r="K2461" i="3"/>
  <c r="K2462" i="3"/>
  <c r="K2463" i="3"/>
  <c r="K2464" i="3"/>
  <c r="K2465" i="3"/>
  <c r="K2466" i="3"/>
  <c r="K2467" i="3"/>
  <c r="K2468" i="3"/>
  <c r="K2469" i="3"/>
  <c r="K2470" i="3"/>
  <c r="K2471" i="3"/>
  <c r="K2472" i="3"/>
  <c r="K2473" i="3"/>
  <c r="K2474" i="3"/>
  <c r="K2475" i="3"/>
  <c r="K2476" i="3"/>
  <c r="K2477" i="3"/>
  <c r="K2478" i="3"/>
  <c r="K2479" i="3"/>
  <c r="K2480" i="3"/>
  <c r="K2481" i="3"/>
  <c r="K2482" i="3"/>
  <c r="K2483" i="3"/>
  <c r="K2484" i="3"/>
  <c r="K2485" i="3"/>
  <c r="K2486" i="3"/>
  <c r="K2487" i="3"/>
  <c r="K2488" i="3"/>
  <c r="K2489" i="3"/>
  <c r="K2490" i="3"/>
  <c r="K2491" i="3"/>
  <c r="K2492" i="3"/>
  <c r="K2493" i="3"/>
  <c r="K2494" i="3"/>
  <c r="K2495" i="3"/>
  <c r="K2496" i="3"/>
  <c r="K2497" i="3"/>
  <c r="K2498" i="3"/>
  <c r="K2499" i="3"/>
  <c r="K2500" i="3"/>
  <c r="K2501" i="3"/>
  <c r="K2502" i="3"/>
  <c r="K2503" i="3"/>
  <c r="K2504" i="3"/>
  <c r="K2505" i="3"/>
  <c r="K2506" i="3"/>
  <c r="K2507" i="3"/>
  <c r="K2508" i="3"/>
  <c r="K2509" i="3"/>
  <c r="K2510" i="3"/>
  <c r="K2511" i="3"/>
  <c r="K2512" i="3"/>
  <c r="K2513" i="3"/>
  <c r="K2514" i="3"/>
  <c r="K2515" i="3"/>
  <c r="K2516" i="3"/>
  <c r="K2517" i="3"/>
  <c r="K2518" i="3"/>
  <c r="K2519" i="3"/>
  <c r="K2520" i="3"/>
  <c r="K2521" i="3"/>
  <c r="K2522" i="3"/>
  <c r="K2523" i="3"/>
  <c r="K2524" i="3"/>
  <c r="K2525" i="3"/>
  <c r="K2526" i="3"/>
  <c r="K2527" i="3"/>
  <c r="K2528" i="3"/>
  <c r="K2529" i="3"/>
  <c r="K2530" i="3"/>
  <c r="K2531" i="3"/>
  <c r="K2532" i="3"/>
  <c r="K2533" i="3"/>
  <c r="K2534" i="3"/>
  <c r="K2535" i="3"/>
  <c r="K2536" i="3"/>
  <c r="K2537" i="3"/>
  <c r="K2538" i="3"/>
  <c r="K2539" i="3"/>
  <c r="K2540" i="3"/>
  <c r="K2541" i="3"/>
  <c r="K2542" i="3"/>
  <c r="K2543" i="3"/>
  <c r="K2544" i="3"/>
  <c r="K2545" i="3"/>
  <c r="K2546" i="3"/>
  <c r="K2547" i="3"/>
  <c r="K2548" i="3"/>
  <c r="K2549" i="3"/>
  <c r="K2550" i="3"/>
  <c r="K2551" i="3"/>
  <c r="K2552" i="3"/>
  <c r="K2553" i="3"/>
  <c r="K2554" i="3"/>
  <c r="K2555" i="3"/>
  <c r="K2556" i="3"/>
  <c r="K2557" i="3"/>
  <c r="K2558" i="3"/>
  <c r="K2559" i="3"/>
  <c r="K2560" i="3"/>
  <c r="K2561" i="3"/>
  <c r="K2562" i="3"/>
  <c r="K2563" i="3"/>
  <c r="K2564" i="3"/>
  <c r="K2565" i="3"/>
  <c r="K2566" i="3"/>
  <c r="K2567" i="3"/>
  <c r="K2568" i="3"/>
  <c r="K2569" i="3"/>
  <c r="K2570" i="3"/>
  <c r="K2571" i="3"/>
  <c r="K2572" i="3"/>
  <c r="K2573" i="3"/>
  <c r="K2574" i="3"/>
  <c r="K2575" i="3"/>
  <c r="K2576" i="3"/>
  <c r="K2577" i="3"/>
  <c r="K2578" i="3"/>
  <c r="K2579" i="3"/>
  <c r="K2580" i="3"/>
  <c r="K2581" i="3"/>
  <c r="K2582" i="3"/>
  <c r="K2583" i="3"/>
  <c r="K2584" i="3"/>
  <c r="K2585" i="3"/>
  <c r="K2586" i="3"/>
  <c r="K2587" i="3"/>
  <c r="K2588" i="3"/>
  <c r="K2589" i="3"/>
  <c r="K2590" i="3"/>
  <c r="K2591" i="3"/>
  <c r="K2592" i="3"/>
  <c r="K2593" i="3"/>
  <c r="K2594" i="3"/>
  <c r="K2595" i="3"/>
  <c r="K2596" i="3"/>
  <c r="K2597" i="3"/>
  <c r="K2598" i="3"/>
  <c r="K2599" i="3"/>
  <c r="K2600" i="3"/>
  <c r="K2601" i="3"/>
  <c r="K2602" i="3"/>
  <c r="K2603" i="3"/>
  <c r="K2604" i="3"/>
  <c r="K2605" i="3"/>
  <c r="K2606" i="3"/>
  <c r="K2607" i="3"/>
  <c r="K2608" i="3"/>
  <c r="K2609" i="3"/>
  <c r="K2610" i="3"/>
  <c r="K2611" i="3"/>
  <c r="K2612" i="3"/>
  <c r="K2613" i="3"/>
  <c r="K2614" i="3"/>
  <c r="K2615" i="3"/>
  <c r="K2616" i="3"/>
  <c r="K2617" i="3"/>
  <c r="K2618" i="3"/>
  <c r="K2619" i="3"/>
  <c r="K2620" i="3"/>
  <c r="K2621" i="3"/>
  <c r="K2622" i="3"/>
  <c r="K2623" i="3"/>
  <c r="K2624" i="3"/>
  <c r="K2625" i="3"/>
  <c r="K2626" i="3"/>
  <c r="K2627" i="3"/>
  <c r="K2628" i="3"/>
  <c r="K2629" i="3"/>
  <c r="K2630" i="3"/>
  <c r="K2631" i="3"/>
  <c r="K2632" i="3"/>
  <c r="K2633" i="3"/>
  <c r="K2634" i="3"/>
  <c r="K2635" i="3"/>
  <c r="K2636" i="3"/>
  <c r="K2637" i="3"/>
  <c r="K2638" i="3"/>
  <c r="K2639" i="3"/>
  <c r="K2640" i="3"/>
  <c r="K2641" i="3"/>
  <c r="K2642" i="3"/>
  <c r="K2643" i="3"/>
  <c r="K2644" i="3"/>
  <c r="K2645" i="3"/>
  <c r="K2646" i="3"/>
  <c r="K2647" i="3"/>
  <c r="K2648" i="3"/>
  <c r="K2649" i="3"/>
  <c r="K2650" i="3"/>
  <c r="K2651" i="3"/>
  <c r="K2652" i="3"/>
  <c r="K2653" i="3"/>
  <c r="K2654" i="3"/>
  <c r="K2655" i="3"/>
  <c r="K2656" i="3"/>
  <c r="K2657" i="3"/>
  <c r="K2658" i="3"/>
  <c r="K2659" i="3"/>
  <c r="K2660" i="3"/>
  <c r="K2661" i="3"/>
  <c r="K2662" i="3"/>
  <c r="K2663" i="3"/>
  <c r="K2664" i="3"/>
  <c r="K2665" i="3"/>
  <c r="K2666" i="3"/>
  <c r="K2667" i="3"/>
  <c r="K2668" i="3"/>
  <c r="K2669" i="3"/>
  <c r="K2670" i="3"/>
  <c r="K2671" i="3"/>
  <c r="K2672" i="3"/>
  <c r="K2673" i="3"/>
  <c r="K2674" i="3"/>
  <c r="K2675" i="3"/>
  <c r="K2676" i="3"/>
  <c r="K2677" i="3"/>
  <c r="K2678" i="3"/>
  <c r="K2679" i="3"/>
  <c r="K2680" i="3"/>
  <c r="K2681" i="3"/>
  <c r="K2682" i="3"/>
  <c r="K2683" i="3"/>
  <c r="K2684" i="3"/>
  <c r="K2685" i="3"/>
  <c r="K2686" i="3"/>
  <c r="K2687" i="3"/>
  <c r="K2688" i="3"/>
  <c r="K2689" i="3"/>
  <c r="K2690" i="3"/>
  <c r="K2691" i="3"/>
  <c r="K2692" i="3"/>
  <c r="K2693" i="3"/>
  <c r="K2694" i="3"/>
  <c r="K2695" i="3"/>
  <c r="K2696" i="3"/>
  <c r="K2697" i="3"/>
  <c r="K2698" i="3"/>
  <c r="K2699" i="3"/>
  <c r="K2700" i="3"/>
  <c r="K2701" i="3"/>
  <c r="K2702" i="3"/>
  <c r="K2703" i="3"/>
  <c r="K2704" i="3"/>
  <c r="K2705" i="3"/>
  <c r="K2706" i="3"/>
  <c r="K2707" i="3"/>
  <c r="K2708" i="3"/>
  <c r="K2709" i="3"/>
  <c r="K2710" i="3"/>
  <c r="K2711" i="3"/>
  <c r="K2712" i="3"/>
  <c r="K2713" i="3"/>
  <c r="K2714" i="3"/>
  <c r="K2715" i="3"/>
  <c r="K2716" i="3"/>
  <c r="K2717" i="3"/>
  <c r="K2718" i="3"/>
  <c r="K2719" i="3"/>
  <c r="K2720" i="3"/>
  <c r="K2721" i="3"/>
  <c r="K2722" i="3"/>
  <c r="K2723" i="3"/>
  <c r="K2724" i="3"/>
  <c r="K2725" i="3"/>
  <c r="K2726" i="3"/>
  <c r="K2727" i="3"/>
  <c r="K2728" i="3"/>
  <c r="K2729" i="3"/>
  <c r="K2730" i="3"/>
  <c r="K2731" i="3"/>
  <c r="K2732" i="3"/>
  <c r="K2733" i="3"/>
  <c r="K2734" i="3"/>
  <c r="K2735" i="3"/>
  <c r="K2736" i="3"/>
  <c r="K2737" i="3"/>
  <c r="K2738" i="3"/>
  <c r="K2739" i="3"/>
  <c r="K2740" i="3"/>
  <c r="K2741" i="3"/>
  <c r="K2742" i="3"/>
  <c r="K2743" i="3"/>
  <c r="K2744" i="3"/>
  <c r="K2745" i="3"/>
  <c r="K2746" i="3"/>
  <c r="K2747" i="3"/>
  <c r="K2748" i="3"/>
  <c r="K2749" i="3"/>
  <c r="K2750" i="3"/>
  <c r="K2751" i="3"/>
  <c r="K2752" i="3"/>
  <c r="K2753" i="3"/>
  <c r="K2754" i="3"/>
  <c r="K2755" i="3"/>
  <c r="K2756" i="3"/>
  <c r="K2757" i="3"/>
  <c r="K2758" i="3"/>
  <c r="K2759" i="3"/>
  <c r="K2760" i="3"/>
  <c r="K2761" i="3"/>
  <c r="K2762" i="3"/>
  <c r="K2763" i="3"/>
  <c r="K2764" i="3"/>
  <c r="K2765" i="3"/>
  <c r="K2766" i="3"/>
  <c r="K2767" i="3"/>
  <c r="K2768" i="3"/>
  <c r="K2769" i="3"/>
  <c r="K2770" i="3"/>
  <c r="K2771" i="3"/>
  <c r="K2772" i="3"/>
  <c r="K2773" i="3"/>
  <c r="K2774" i="3"/>
  <c r="K2775" i="3"/>
  <c r="K2776" i="3"/>
  <c r="K2777" i="3"/>
  <c r="K2778" i="3"/>
  <c r="K2779" i="3"/>
  <c r="K2780" i="3"/>
  <c r="K2781" i="3"/>
  <c r="K2782" i="3"/>
  <c r="K2783" i="3"/>
  <c r="K2784" i="3"/>
  <c r="K2785" i="3"/>
  <c r="K2786" i="3"/>
  <c r="K2787" i="3"/>
  <c r="K2788" i="3"/>
  <c r="K2789" i="3"/>
  <c r="K2790" i="3"/>
  <c r="K2791" i="3"/>
  <c r="K2792" i="3"/>
  <c r="K2793" i="3"/>
  <c r="K2794" i="3"/>
  <c r="K2795" i="3"/>
  <c r="K2796" i="3"/>
  <c r="K2797" i="3"/>
  <c r="K2798" i="3"/>
  <c r="K2799" i="3"/>
  <c r="K2800" i="3"/>
  <c r="K2801" i="3"/>
  <c r="K2802" i="3"/>
  <c r="K2803" i="3"/>
  <c r="K2804" i="3"/>
  <c r="K2805" i="3"/>
  <c r="K2806" i="3"/>
  <c r="K2807" i="3"/>
  <c r="K2808" i="3"/>
  <c r="K2809" i="3"/>
  <c r="K2810" i="3"/>
  <c r="K2811" i="3"/>
  <c r="K2812" i="3"/>
  <c r="K2813" i="3"/>
  <c r="K2814" i="3"/>
  <c r="K2815" i="3"/>
  <c r="K2816" i="3"/>
  <c r="K2817" i="3"/>
  <c r="K2818" i="3"/>
  <c r="K2819" i="3"/>
  <c r="K2820" i="3"/>
  <c r="K2821" i="3"/>
  <c r="K2822" i="3"/>
  <c r="K2823" i="3"/>
  <c r="K2824" i="3"/>
  <c r="K2825" i="3"/>
  <c r="K2826" i="3"/>
  <c r="K2827" i="3"/>
  <c r="K2828" i="3"/>
  <c r="K2829" i="3"/>
  <c r="K2830" i="3"/>
  <c r="K2831" i="3"/>
  <c r="K2832" i="3"/>
  <c r="K2833" i="3"/>
  <c r="K2834" i="3"/>
  <c r="K2835" i="3"/>
  <c r="K2836" i="3"/>
  <c r="K2837" i="3"/>
  <c r="K2838" i="3"/>
  <c r="K2839" i="3"/>
  <c r="K2840" i="3"/>
  <c r="K2841" i="3"/>
  <c r="K2842" i="3"/>
  <c r="K2843" i="3"/>
  <c r="K2844" i="3"/>
  <c r="K2845" i="3"/>
  <c r="K2846" i="3"/>
  <c r="K2847" i="3"/>
  <c r="K2848" i="3"/>
  <c r="K2849" i="3"/>
  <c r="K2850" i="3"/>
  <c r="K2851" i="3"/>
  <c r="K2852" i="3"/>
  <c r="K2853" i="3"/>
  <c r="K2854" i="3"/>
  <c r="K2855" i="3"/>
  <c r="K2856" i="3"/>
  <c r="K2857" i="3"/>
  <c r="K2858" i="3"/>
  <c r="K2859" i="3"/>
  <c r="K2860" i="3"/>
  <c r="K2861" i="3"/>
  <c r="K2862" i="3"/>
  <c r="K2863" i="3"/>
  <c r="K2864" i="3"/>
  <c r="K2865" i="3"/>
  <c r="K2866" i="3"/>
  <c r="K2867" i="3"/>
  <c r="K2868" i="3"/>
  <c r="K2869" i="3"/>
  <c r="K2870" i="3"/>
  <c r="K2871" i="3"/>
  <c r="K2872" i="3"/>
  <c r="K2873" i="3"/>
  <c r="K2874" i="3"/>
  <c r="K2875" i="3"/>
  <c r="K2876" i="3"/>
  <c r="K2877" i="3"/>
  <c r="K2878" i="3"/>
  <c r="K2879" i="3"/>
  <c r="K2880" i="3"/>
  <c r="K2881" i="3"/>
  <c r="K2882" i="3"/>
  <c r="K2883" i="3"/>
  <c r="K2884" i="3"/>
  <c r="K2885" i="3"/>
  <c r="K2886" i="3"/>
  <c r="K2887" i="3"/>
  <c r="K2888" i="3"/>
  <c r="K2889" i="3"/>
  <c r="K2890" i="3"/>
  <c r="K2891" i="3"/>
  <c r="K2892" i="3"/>
  <c r="K2893" i="3"/>
  <c r="K2894" i="3"/>
  <c r="K2895" i="3"/>
  <c r="K2896" i="3"/>
  <c r="K2897" i="3"/>
  <c r="K2898" i="3"/>
  <c r="K2899" i="3"/>
  <c r="K2900" i="3"/>
  <c r="K2901" i="3"/>
  <c r="K2902" i="3"/>
  <c r="K2903" i="3"/>
  <c r="K2904" i="3"/>
  <c r="K2905" i="3"/>
  <c r="K2906" i="3"/>
  <c r="K2907" i="3"/>
  <c r="K2908" i="3"/>
  <c r="K2909" i="3"/>
  <c r="K2910" i="3"/>
  <c r="K2911" i="3"/>
  <c r="K2912" i="3"/>
  <c r="K2913" i="3"/>
  <c r="K2914" i="3"/>
  <c r="K2915" i="3"/>
  <c r="K2916" i="3"/>
  <c r="K2917" i="3"/>
  <c r="K2918" i="3"/>
  <c r="K2919" i="3"/>
  <c r="K2920" i="3"/>
  <c r="K2921" i="3"/>
  <c r="K2922" i="3"/>
  <c r="K2923" i="3"/>
  <c r="K2924" i="3"/>
  <c r="K2925" i="3"/>
  <c r="K2926" i="3"/>
  <c r="K2927" i="3"/>
  <c r="K2928" i="3"/>
  <c r="K2929" i="3"/>
  <c r="K2930" i="3"/>
  <c r="K2931" i="3"/>
  <c r="K2932" i="3"/>
  <c r="K2933" i="3"/>
  <c r="K2934" i="3"/>
  <c r="K2935" i="3"/>
  <c r="K2936" i="3"/>
  <c r="K2937" i="3"/>
  <c r="K2938" i="3"/>
  <c r="K2939" i="3"/>
  <c r="K2940" i="3"/>
  <c r="K2941" i="3"/>
  <c r="K2942" i="3"/>
  <c r="K2943" i="3"/>
  <c r="K2944" i="3"/>
  <c r="K2945" i="3"/>
  <c r="K2946" i="3"/>
  <c r="K2947" i="3"/>
  <c r="K2948" i="3"/>
  <c r="K2949" i="3"/>
  <c r="K2950" i="3"/>
  <c r="K2951" i="3"/>
  <c r="K2952" i="3"/>
  <c r="K2953" i="3"/>
  <c r="K2954" i="3"/>
  <c r="K2955" i="3"/>
  <c r="K2956" i="3"/>
  <c r="K2957" i="3"/>
  <c r="K2958" i="3"/>
  <c r="K2959" i="3"/>
  <c r="K2960" i="3"/>
  <c r="K2961" i="3"/>
  <c r="K2962" i="3"/>
  <c r="K2963" i="3"/>
  <c r="K2964" i="3"/>
  <c r="K2965" i="3"/>
  <c r="K2966" i="3"/>
  <c r="K2967" i="3"/>
  <c r="K2968" i="3"/>
  <c r="K2969" i="3"/>
  <c r="K2970" i="3"/>
  <c r="K2971" i="3"/>
  <c r="K2972" i="3"/>
  <c r="K2973" i="3"/>
  <c r="K2974" i="3"/>
  <c r="K2975" i="3"/>
  <c r="K2976" i="3"/>
  <c r="K2977" i="3"/>
  <c r="K2978" i="3"/>
  <c r="K2979" i="3"/>
  <c r="K2980" i="3"/>
  <c r="K2981" i="3"/>
  <c r="K2982" i="3"/>
  <c r="K2983" i="3"/>
  <c r="K2984" i="3"/>
  <c r="K2985" i="3"/>
  <c r="K2986" i="3"/>
  <c r="K2987" i="3"/>
  <c r="K2988" i="3"/>
  <c r="K2989" i="3"/>
  <c r="K2990" i="3"/>
  <c r="K2991" i="3"/>
  <c r="K2992" i="3"/>
  <c r="K2993" i="3"/>
  <c r="K2994" i="3"/>
  <c r="K2995" i="3"/>
  <c r="K2996" i="3"/>
  <c r="K2997" i="3"/>
  <c r="K2998" i="3"/>
  <c r="K2999" i="3"/>
  <c r="K3000" i="3"/>
  <c r="K3001" i="3"/>
  <c r="K3002" i="3"/>
  <c r="K3003" i="3"/>
  <c r="K3004" i="3"/>
  <c r="K3005" i="3"/>
  <c r="K3006" i="3"/>
  <c r="K3007" i="3"/>
  <c r="K3008" i="3"/>
  <c r="K3009" i="3"/>
  <c r="K3010" i="3"/>
  <c r="K3011" i="3"/>
  <c r="K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6"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2650" i="3"/>
  <c r="I2651" i="3"/>
  <c r="I2652" i="3"/>
  <c r="I2653" i="3"/>
  <c r="I2654" i="3"/>
  <c r="I2655" i="3"/>
  <c r="I2656" i="3"/>
  <c r="I2657" i="3"/>
  <c r="I2658" i="3"/>
  <c r="I2659" i="3"/>
  <c r="I2660" i="3"/>
  <c r="I2661" i="3"/>
  <c r="I2662" i="3"/>
  <c r="I2663" i="3"/>
  <c r="I2664" i="3"/>
  <c r="I2665" i="3"/>
  <c r="I2666" i="3"/>
  <c r="I2667" i="3"/>
  <c r="I2668" i="3"/>
  <c r="I2669" i="3"/>
  <c r="I2670" i="3"/>
  <c r="I2671" i="3"/>
  <c r="I2672" i="3"/>
  <c r="I2673" i="3"/>
  <c r="I2674" i="3"/>
  <c r="I2675" i="3"/>
  <c r="I2676" i="3"/>
  <c r="I2677" i="3"/>
  <c r="I2678" i="3"/>
  <c r="I2679" i="3"/>
  <c r="I2680" i="3"/>
  <c r="I2681" i="3"/>
  <c r="I2682" i="3"/>
  <c r="I2683" i="3"/>
  <c r="I2684" i="3"/>
  <c r="I2685" i="3"/>
  <c r="I2686" i="3"/>
  <c r="I2687" i="3"/>
  <c r="I2688" i="3"/>
  <c r="I2689" i="3"/>
  <c r="I2690" i="3"/>
  <c r="I2691" i="3"/>
  <c r="I2692" i="3"/>
  <c r="I2693" i="3"/>
  <c r="I2694" i="3"/>
  <c r="I2695" i="3"/>
  <c r="I2696" i="3"/>
  <c r="I2697" i="3"/>
  <c r="I2698" i="3"/>
  <c r="I2699" i="3"/>
  <c r="I2700" i="3"/>
  <c r="I2701" i="3"/>
  <c r="I2702" i="3"/>
  <c r="I2703" i="3"/>
  <c r="I2704" i="3"/>
  <c r="I2705" i="3"/>
  <c r="I2706" i="3"/>
  <c r="I2707" i="3"/>
  <c r="I2708" i="3"/>
  <c r="I2709" i="3"/>
  <c r="I2710" i="3"/>
  <c r="I2711" i="3"/>
  <c r="I2712" i="3"/>
  <c r="I2713" i="3"/>
  <c r="I2714" i="3"/>
  <c r="I2715" i="3"/>
  <c r="I2716" i="3"/>
  <c r="I2717" i="3"/>
  <c r="I2718" i="3"/>
  <c r="I2719" i="3"/>
  <c r="I2720" i="3"/>
  <c r="I2721" i="3"/>
  <c r="I2722" i="3"/>
  <c r="I2723" i="3"/>
  <c r="I2724" i="3"/>
  <c r="I2725" i="3"/>
  <c r="I2726" i="3"/>
  <c r="I2727" i="3"/>
  <c r="I2728" i="3"/>
  <c r="I2729" i="3"/>
  <c r="I2730" i="3"/>
  <c r="I2731" i="3"/>
  <c r="I2732" i="3"/>
  <c r="I2733" i="3"/>
  <c r="I2734" i="3"/>
  <c r="I2735" i="3"/>
  <c r="I2736" i="3"/>
  <c r="I2737" i="3"/>
  <c r="I2738" i="3"/>
  <c r="I2739" i="3"/>
  <c r="I2740" i="3"/>
  <c r="I2741" i="3"/>
  <c r="I2742" i="3"/>
  <c r="I2743" i="3"/>
  <c r="I2744" i="3"/>
  <c r="I2745" i="3"/>
  <c r="I2746" i="3"/>
  <c r="I2747" i="3"/>
  <c r="I2748" i="3"/>
  <c r="I2749" i="3"/>
  <c r="I2750" i="3"/>
  <c r="I2751" i="3"/>
  <c r="I2752" i="3"/>
  <c r="I2753" i="3"/>
  <c r="I2754" i="3"/>
  <c r="I2755" i="3"/>
  <c r="I2756" i="3"/>
  <c r="I2757" i="3"/>
  <c r="I2758" i="3"/>
  <c r="I2759" i="3"/>
  <c r="I2760" i="3"/>
  <c r="I2761" i="3"/>
  <c r="I2762" i="3"/>
  <c r="I2763" i="3"/>
  <c r="I2764" i="3"/>
  <c r="I2765" i="3"/>
  <c r="I2766" i="3"/>
  <c r="I2767" i="3"/>
  <c r="I2768" i="3"/>
  <c r="I2769" i="3"/>
  <c r="I2770" i="3"/>
  <c r="I2771" i="3"/>
  <c r="I2772" i="3"/>
  <c r="I2773" i="3"/>
  <c r="I2774" i="3"/>
  <c r="I2775" i="3"/>
  <c r="I2776" i="3"/>
  <c r="I2777" i="3"/>
  <c r="I2778" i="3"/>
  <c r="I2779" i="3"/>
  <c r="I2780" i="3"/>
  <c r="I2781" i="3"/>
  <c r="I2782" i="3"/>
  <c r="I2783" i="3"/>
  <c r="I2784" i="3"/>
  <c r="I2785" i="3"/>
  <c r="I2786" i="3"/>
  <c r="I2787" i="3"/>
  <c r="I2788" i="3"/>
  <c r="I2789" i="3"/>
  <c r="I2790" i="3"/>
  <c r="I2791" i="3"/>
  <c r="I2792" i="3"/>
  <c r="I2793" i="3"/>
  <c r="I2794" i="3"/>
  <c r="I2795" i="3"/>
  <c r="I2796" i="3"/>
  <c r="I2797" i="3"/>
  <c r="I2798" i="3"/>
  <c r="I2799" i="3"/>
  <c r="I2800" i="3"/>
  <c r="I2801" i="3"/>
  <c r="I2802" i="3"/>
  <c r="I2803" i="3"/>
  <c r="I2804" i="3"/>
  <c r="I2805" i="3"/>
  <c r="I2806" i="3"/>
  <c r="I2807" i="3"/>
  <c r="I2808" i="3"/>
  <c r="I2809" i="3"/>
  <c r="I2810" i="3"/>
  <c r="I2811" i="3"/>
  <c r="I2812" i="3"/>
  <c r="I2813" i="3"/>
  <c r="I2814" i="3"/>
  <c r="I2815" i="3"/>
  <c r="I2816" i="3"/>
  <c r="I2817" i="3"/>
  <c r="I2818" i="3"/>
  <c r="I2819" i="3"/>
  <c r="I2820" i="3"/>
  <c r="I2821" i="3"/>
  <c r="I2822" i="3"/>
  <c r="I2823" i="3"/>
  <c r="I2824" i="3"/>
  <c r="I2825" i="3"/>
  <c r="I2826" i="3"/>
  <c r="I2827" i="3"/>
  <c r="I2828" i="3"/>
  <c r="I2829" i="3"/>
  <c r="I2830" i="3"/>
  <c r="I2831" i="3"/>
  <c r="I2832" i="3"/>
  <c r="I2833" i="3"/>
  <c r="I2834" i="3"/>
  <c r="I2835" i="3"/>
  <c r="I2836" i="3"/>
  <c r="I2837" i="3"/>
  <c r="I2838" i="3"/>
  <c r="I2839" i="3"/>
  <c r="I2840" i="3"/>
  <c r="I2841" i="3"/>
  <c r="I2842" i="3"/>
  <c r="I2843" i="3"/>
  <c r="I2844" i="3"/>
  <c r="I2845" i="3"/>
  <c r="I2846" i="3"/>
  <c r="I2847" i="3"/>
  <c r="I2848" i="3"/>
  <c r="I2849" i="3"/>
  <c r="I2850" i="3"/>
  <c r="I2851" i="3"/>
  <c r="I2852" i="3"/>
  <c r="I2853" i="3"/>
  <c r="I2854" i="3"/>
  <c r="I2855" i="3"/>
  <c r="I2856" i="3"/>
  <c r="I2857" i="3"/>
  <c r="I2858" i="3"/>
  <c r="I2859" i="3"/>
  <c r="I2860" i="3"/>
  <c r="I2861" i="3"/>
  <c r="I2862" i="3"/>
  <c r="I2863" i="3"/>
  <c r="I2864" i="3"/>
  <c r="I2865" i="3"/>
  <c r="I2866" i="3"/>
  <c r="I2867" i="3"/>
  <c r="I2868" i="3"/>
  <c r="I2869" i="3"/>
  <c r="I2870" i="3"/>
  <c r="I2871" i="3"/>
  <c r="I2872" i="3"/>
  <c r="I2873" i="3"/>
  <c r="I2874" i="3"/>
  <c r="I2875" i="3"/>
  <c r="I2876" i="3"/>
  <c r="I2877" i="3"/>
  <c r="I2878" i="3"/>
  <c r="I2879" i="3"/>
  <c r="I2880" i="3"/>
  <c r="I2881" i="3"/>
  <c r="I2882" i="3"/>
  <c r="I2883" i="3"/>
  <c r="I2884" i="3"/>
  <c r="I2885" i="3"/>
  <c r="I2886" i="3"/>
  <c r="I2887" i="3"/>
  <c r="I2888" i="3"/>
  <c r="I2889" i="3"/>
  <c r="I2890" i="3"/>
  <c r="I2891" i="3"/>
  <c r="I2892" i="3"/>
  <c r="I2893" i="3"/>
  <c r="I2894" i="3"/>
  <c r="I2895" i="3"/>
  <c r="I2896" i="3"/>
  <c r="I2897" i="3"/>
  <c r="I2898" i="3"/>
  <c r="I2899" i="3"/>
  <c r="I2900" i="3"/>
  <c r="I2901" i="3"/>
  <c r="I2902" i="3"/>
  <c r="I2903" i="3"/>
  <c r="I2904" i="3"/>
  <c r="I2905" i="3"/>
  <c r="I2906" i="3"/>
  <c r="I2907" i="3"/>
  <c r="I2908" i="3"/>
  <c r="I2909" i="3"/>
  <c r="I2910" i="3"/>
  <c r="I2911" i="3"/>
  <c r="I2912" i="3"/>
  <c r="I2913" i="3"/>
  <c r="I2914" i="3"/>
  <c r="I2915" i="3"/>
  <c r="I2916" i="3"/>
  <c r="I2917" i="3"/>
  <c r="I2918" i="3"/>
  <c r="I2919" i="3"/>
  <c r="I2920" i="3"/>
  <c r="I2921" i="3"/>
  <c r="I2922" i="3"/>
  <c r="I2923" i="3"/>
  <c r="I2924" i="3"/>
  <c r="I2925" i="3"/>
  <c r="I2926" i="3"/>
  <c r="I2927" i="3"/>
  <c r="I2928" i="3"/>
  <c r="I2929" i="3"/>
  <c r="I2930" i="3"/>
  <c r="I2931" i="3"/>
  <c r="I2932" i="3"/>
  <c r="I2933" i="3"/>
  <c r="I2934" i="3"/>
  <c r="I2935" i="3"/>
  <c r="I2936" i="3"/>
  <c r="I2937" i="3"/>
  <c r="I2938" i="3"/>
  <c r="I2939" i="3"/>
  <c r="I2940" i="3"/>
  <c r="I2941" i="3"/>
  <c r="I2942" i="3"/>
  <c r="I2943" i="3"/>
  <c r="I2944" i="3"/>
  <c r="I2945" i="3"/>
  <c r="I2946" i="3"/>
  <c r="I2947" i="3"/>
  <c r="I2948" i="3"/>
  <c r="I2949" i="3"/>
  <c r="I2950" i="3"/>
  <c r="I2951" i="3"/>
  <c r="I2952" i="3"/>
  <c r="I2953" i="3"/>
  <c r="I2954" i="3"/>
  <c r="I2955" i="3"/>
  <c r="I2956" i="3"/>
  <c r="I2957" i="3"/>
  <c r="I2958" i="3"/>
  <c r="I2959" i="3"/>
  <c r="I2960" i="3"/>
  <c r="I2961" i="3"/>
  <c r="I2962" i="3"/>
  <c r="I2963" i="3"/>
  <c r="I2964" i="3"/>
  <c r="I2965" i="3"/>
  <c r="I2966" i="3"/>
  <c r="I2967" i="3"/>
  <c r="I2968" i="3"/>
  <c r="I2969" i="3"/>
  <c r="I2970" i="3"/>
  <c r="I2971" i="3"/>
  <c r="I2972" i="3"/>
  <c r="I2973" i="3"/>
  <c r="I2974" i="3"/>
  <c r="I2975" i="3"/>
  <c r="I2976" i="3"/>
  <c r="I2977" i="3"/>
  <c r="I2978" i="3"/>
  <c r="I2979" i="3"/>
  <c r="I2980" i="3"/>
  <c r="I2981" i="3"/>
  <c r="I2982" i="3"/>
  <c r="I2983" i="3"/>
  <c r="I2984" i="3"/>
  <c r="I2985" i="3"/>
  <c r="I2986" i="3"/>
  <c r="I2987" i="3"/>
  <c r="I2988" i="3"/>
  <c r="I2989" i="3"/>
  <c r="I2990" i="3"/>
  <c r="I2991" i="3"/>
  <c r="I2992" i="3"/>
  <c r="I2993" i="3"/>
  <c r="I2994" i="3"/>
  <c r="I2995" i="3"/>
  <c r="I2996" i="3"/>
  <c r="I2997" i="3"/>
  <c r="I2998" i="3"/>
  <c r="I2999" i="3"/>
  <c r="I3000" i="3"/>
  <c r="I3001" i="3"/>
  <c r="I3002" i="3"/>
  <c r="I3003" i="3"/>
  <c r="I3004" i="3"/>
  <c r="I3005" i="3"/>
  <c r="I3006" i="3"/>
  <c r="I3007" i="3"/>
  <c r="I3008" i="3"/>
  <c r="I3009" i="3"/>
  <c r="I3010" i="3"/>
  <c r="I3011" i="3"/>
  <c r="I2" i="3"/>
  <c r="C3" i="3" l="1"/>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9" i="3"/>
  <c r="C190" i="3"/>
  <c r="C191" i="3"/>
  <c r="C192" i="3"/>
  <c r="C194" i="3"/>
  <c r="C195" i="3"/>
  <c r="C196" i="3"/>
  <c r="C197" i="3"/>
  <c r="C198" i="3"/>
  <c r="C199" i="3"/>
  <c r="C201" i="3"/>
  <c r="C202" i="3"/>
  <c r="C204" i="3"/>
  <c r="C205" i="3"/>
  <c r="C206" i="3"/>
  <c r="C207" i="3"/>
  <c r="C208"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C1010" i="3"/>
  <c r="C1011" i="3"/>
  <c r="C1012" i="3"/>
  <c r="C1013" i="3"/>
  <c r="C1014" i="3"/>
  <c r="C1015" i="3"/>
  <c r="C1016" i="3"/>
  <c r="C1017" i="3"/>
  <c r="C1018" i="3"/>
  <c r="C1019" i="3"/>
  <c r="C1020" i="3"/>
  <c r="C1021" i="3"/>
  <c r="C1022" i="3"/>
  <c r="C1023" i="3"/>
  <c r="C1024" i="3"/>
  <c r="C1025" i="3"/>
  <c r="C1026" i="3"/>
  <c r="C1027" i="3"/>
  <c r="C1028" i="3"/>
  <c r="C1029" i="3"/>
  <c r="C1030" i="3"/>
  <c r="C1031" i="3"/>
  <c r="C1032" i="3"/>
  <c r="C1033" i="3"/>
  <c r="C1035" i="3"/>
  <c r="C1036" i="3"/>
  <c r="C1037" i="3"/>
  <c r="C1038" i="3"/>
  <c r="C1039" i="3"/>
  <c r="C1040" i="3"/>
  <c r="C1041" i="3"/>
  <c r="C1042" i="3"/>
  <c r="C1043" i="3"/>
  <c r="C1044" i="3"/>
  <c r="C1045" i="3"/>
  <c r="C1046" i="3"/>
  <c r="C1047" i="3"/>
  <c r="C1048" i="3"/>
  <c r="C1049" i="3"/>
  <c r="C1050" i="3"/>
  <c r="C1051" i="3"/>
  <c r="C1052" i="3"/>
  <c r="C1053" i="3"/>
  <c r="C1054" i="3"/>
  <c r="C1055" i="3"/>
  <c r="C1056" i="3"/>
  <c r="C1057" i="3"/>
  <c r="C1058" i="3"/>
  <c r="C1059" i="3"/>
  <c r="C1060" i="3"/>
  <c r="C1061" i="3"/>
  <c r="C1062" i="3"/>
  <c r="C1063" i="3"/>
  <c r="C1064" i="3"/>
  <c r="C1065" i="3"/>
  <c r="C1066" i="3"/>
  <c r="C1067" i="3"/>
  <c r="C1068" i="3"/>
  <c r="C1069" i="3"/>
  <c r="C1070" i="3"/>
  <c r="C1071" i="3"/>
  <c r="C1072" i="3"/>
  <c r="C1073" i="3"/>
  <c r="C1074" i="3"/>
  <c r="C1075" i="3"/>
  <c r="C1076" i="3"/>
  <c r="C1077" i="3"/>
  <c r="C1078" i="3"/>
  <c r="C1079" i="3"/>
  <c r="C1080" i="3"/>
  <c r="C1081" i="3"/>
  <c r="C1082" i="3"/>
  <c r="C1083" i="3"/>
  <c r="C1084" i="3"/>
  <c r="C1085" i="3"/>
  <c r="C1086" i="3"/>
  <c r="C1087" i="3"/>
  <c r="C1088" i="3"/>
  <c r="C1089" i="3"/>
  <c r="C1090" i="3"/>
  <c r="C1091" i="3"/>
  <c r="C1092" i="3"/>
  <c r="C1093" i="3"/>
  <c r="C1094" i="3"/>
  <c r="C1095" i="3"/>
  <c r="C1096" i="3"/>
  <c r="C1097" i="3"/>
  <c r="C1098" i="3"/>
  <c r="C1099" i="3"/>
  <c r="C1100" i="3"/>
  <c r="C1101" i="3"/>
  <c r="C1102" i="3"/>
  <c r="C1103" i="3"/>
  <c r="C1104" i="3"/>
  <c r="C1105" i="3"/>
  <c r="C1106" i="3"/>
  <c r="C1107" i="3"/>
  <c r="C1108" i="3"/>
  <c r="C1109" i="3"/>
  <c r="C1110" i="3"/>
  <c r="C1111" i="3"/>
  <c r="C1112" i="3"/>
  <c r="C1113" i="3"/>
  <c r="C1114" i="3"/>
  <c r="C1115" i="3"/>
  <c r="C1116" i="3"/>
  <c r="C1117" i="3"/>
  <c r="C1118" i="3"/>
  <c r="C1119" i="3"/>
  <c r="C1120" i="3"/>
  <c r="C1121" i="3"/>
  <c r="C1122" i="3"/>
  <c r="C1123" i="3"/>
  <c r="C1124" i="3"/>
  <c r="C1125" i="3"/>
  <c r="C1126" i="3"/>
  <c r="C1127" i="3"/>
  <c r="C1128" i="3"/>
  <c r="C1129" i="3"/>
  <c r="C1130" i="3"/>
  <c r="C1131" i="3"/>
  <c r="C1132" i="3"/>
  <c r="C1133" i="3"/>
  <c r="C1134" i="3"/>
  <c r="C1135" i="3"/>
  <c r="C1136" i="3"/>
  <c r="C1137" i="3"/>
  <c r="C1138" i="3"/>
  <c r="C1139" i="3"/>
  <c r="C1140" i="3"/>
  <c r="C1141" i="3"/>
  <c r="C1142" i="3"/>
  <c r="C1143" i="3"/>
  <c r="C1144" i="3"/>
  <c r="C1145" i="3"/>
  <c r="C1146" i="3"/>
  <c r="C1147" i="3"/>
  <c r="C1148" i="3"/>
  <c r="C1149" i="3"/>
  <c r="C1150" i="3"/>
  <c r="C1151" i="3"/>
  <c r="C1152" i="3"/>
  <c r="C1153" i="3"/>
  <c r="C1154" i="3"/>
  <c r="C1155" i="3"/>
  <c r="C1156" i="3"/>
  <c r="C1157" i="3"/>
  <c r="C1158" i="3"/>
  <c r="C1159" i="3"/>
  <c r="C1160" i="3"/>
  <c r="C1161" i="3"/>
  <c r="C1162" i="3"/>
  <c r="C1163" i="3"/>
  <c r="C1164" i="3"/>
  <c r="C1165" i="3"/>
  <c r="C1166" i="3"/>
  <c r="C1167" i="3"/>
  <c r="C1168" i="3"/>
  <c r="C1169" i="3"/>
  <c r="C1170" i="3"/>
  <c r="C1171" i="3"/>
  <c r="C1172" i="3"/>
  <c r="C1173" i="3"/>
  <c r="C1174" i="3"/>
  <c r="C1175" i="3"/>
  <c r="C1176" i="3"/>
  <c r="C1177" i="3"/>
  <c r="C1178" i="3"/>
  <c r="C1179" i="3"/>
  <c r="C1180" i="3"/>
  <c r="C1181" i="3"/>
  <c r="C1182" i="3"/>
  <c r="C1183" i="3"/>
  <c r="C1184" i="3"/>
  <c r="C1185" i="3"/>
  <c r="C1186" i="3"/>
  <c r="C1187" i="3"/>
  <c r="C1188" i="3"/>
  <c r="C1189" i="3"/>
  <c r="C1190" i="3"/>
  <c r="C1191" i="3"/>
  <c r="C1192" i="3"/>
  <c r="C1193" i="3"/>
  <c r="C1194" i="3"/>
  <c r="C1195" i="3"/>
  <c r="C1196" i="3"/>
  <c r="C1197" i="3"/>
  <c r="C1198" i="3"/>
  <c r="C1199" i="3"/>
  <c r="C1200" i="3"/>
  <c r="C1201" i="3"/>
  <c r="C1202" i="3"/>
  <c r="C1203" i="3"/>
  <c r="C1204" i="3"/>
  <c r="C1205" i="3"/>
  <c r="C1206" i="3"/>
  <c r="C1207" i="3"/>
  <c r="C1208" i="3"/>
  <c r="C1209" i="3"/>
  <c r="C1210" i="3"/>
  <c r="C1211" i="3"/>
  <c r="C1212" i="3"/>
  <c r="C1213" i="3"/>
  <c r="C1214" i="3"/>
  <c r="C1215" i="3"/>
  <c r="C1216" i="3"/>
  <c r="C1217" i="3"/>
  <c r="C1218" i="3"/>
  <c r="C1219" i="3"/>
  <c r="C1220" i="3"/>
  <c r="C1221" i="3"/>
  <c r="C1222" i="3"/>
  <c r="C1223" i="3"/>
  <c r="C1224" i="3"/>
  <c r="C1225" i="3"/>
  <c r="C1226" i="3"/>
  <c r="C1227" i="3"/>
  <c r="C1228" i="3"/>
  <c r="C1229" i="3"/>
  <c r="C1230" i="3"/>
  <c r="C1231" i="3"/>
  <c r="C1232" i="3"/>
  <c r="C1233" i="3"/>
  <c r="C1234" i="3"/>
  <c r="C1235" i="3"/>
  <c r="C1236" i="3"/>
  <c r="C1237" i="3"/>
  <c r="C1238" i="3"/>
  <c r="C1239" i="3"/>
  <c r="C1240" i="3"/>
  <c r="C1241" i="3"/>
  <c r="C1242" i="3"/>
  <c r="C1243" i="3"/>
  <c r="C1244" i="3"/>
  <c r="C1245" i="3"/>
  <c r="C1246" i="3"/>
  <c r="C1247" i="3"/>
  <c r="C1248" i="3"/>
  <c r="C1249" i="3"/>
  <c r="C1250" i="3"/>
  <c r="C1251" i="3"/>
  <c r="C1252" i="3"/>
  <c r="C1253" i="3"/>
  <c r="C1254" i="3"/>
  <c r="C1255" i="3"/>
  <c r="C1256" i="3"/>
  <c r="C1257" i="3"/>
  <c r="C1258" i="3"/>
  <c r="C1259" i="3"/>
  <c r="C1260" i="3"/>
  <c r="C1261" i="3"/>
  <c r="C1262" i="3"/>
  <c r="C1263" i="3"/>
  <c r="C1264" i="3"/>
  <c r="C1265" i="3"/>
  <c r="C1266" i="3"/>
  <c r="C1267" i="3"/>
  <c r="C1268" i="3"/>
  <c r="C1269" i="3"/>
  <c r="C1270" i="3"/>
  <c r="C1271" i="3"/>
  <c r="C1272" i="3"/>
  <c r="C1273" i="3"/>
  <c r="C1274" i="3"/>
  <c r="C1275" i="3"/>
  <c r="C1276" i="3"/>
  <c r="C1277" i="3"/>
  <c r="C1278" i="3"/>
  <c r="C1279" i="3"/>
  <c r="C1280" i="3"/>
  <c r="C1281" i="3"/>
  <c r="C1282" i="3"/>
  <c r="C1283" i="3"/>
  <c r="C1284" i="3"/>
  <c r="C1285" i="3"/>
  <c r="C1286" i="3"/>
  <c r="C1287" i="3"/>
  <c r="C1288" i="3"/>
  <c r="C1289" i="3"/>
  <c r="C1290" i="3"/>
  <c r="C1291" i="3"/>
  <c r="C1292" i="3"/>
  <c r="C1293" i="3"/>
  <c r="C1294" i="3"/>
  <c r="C1295" i="3"/>
  <c r="C1296" i="3"/>
  <c r="C1297" i="3"/>
  <c r="C1298" i="3"/>
  <c r="C1299" i="3"/>
  <c r="C1300" i="3"/>
  <c r="C1301" i="3"/>
  <c r="C1302" i="3"/>
  <c r="C1303" i="3"/>
  <c r="C1304" i="3"/>
  <c r="C1305" i="3"/>
  <c r="C1306" i="3"/>
  <c r="C1307" i="3"/>
  <c r="C1308" i="3"/>
  <c r="C1309" i="3"/>
  <c r="C1310" i="3"/>
  <c r="C1311" i="3"/>
  <c r="C1312" i="3"/>
  <c r="C1313" i="3"/>
  <c r="C1314" i="3"/>
  <c r="C1315" i="3"/>
  <c r="C1316" i="3"/>
  <c r="C1317" i="3"/>
  <c r="C1318" i="3"/>
  <c r="C1319" i="3"/>
  <c r="C1320" i="3"/>
  <c r="C1321" i="3"/>
  <c r="C1322" i="3"/>
  <c r="C1323" i="3"/>
  <c r="C1324" i="3"/>
  <c r="C1325" i="3"/>
  <c r="C1326" i="3"/>
  <c r="C1327" i="3"/>
  <c r="C1328" i="3"/>
  <c r="C1329" i="3"/>
  <c r="C1330" i="3"/>
  <c r="C1331" i="3"/>
  <c r="C1332" i="3"/>
  <c r="C1333" i="3"/>
  <c r="C1334" i="3"/>
  <c r="C1335" i="3"/>
  <c r="C1336" i="3"/>
  <c r="C1337" i="3"/>
  <c r="C1338" i="3"/>
  <c r="C1339" i="3"/>
  <c r="C1340" i="3"/>
  <c r="C1341" i="3"/>
  <c r="C1342" i="3"/>
  <c r="C1343" i="3"/>
  <c r="C1344" i="3"/>
  <c r="C1345" i="3"/>
  <c r="C1346" i="3"/>
  <c r="C1347" i="3"/>
  <c r="C1348" i="3"/>
  <c r="C1349" i="3"/>
  <c r="C1350" i="3"/>
  <c r="C1351" i="3"/>
  <c r="C1352" i="3"/>
  <c r="C1353" i="3"/>
  <c r="C1354" i="3"/>
  <c r="C1355" i="3"/>
  <c r="C1356" i="3"/>
  <c r="C1358" i="3"/>
  <c r="C1359" i="3"/>
  <c r="C1360" i="3"/>
  <c r="C1361" i="3"/>
  <c r="C1362" i="3"/>
  <c r="C1363" i="3"/>
  <c r="C1364" i="3"/>
  <c r="C1365" i="3"/>
  <c r="C1366" i="3"/>
  <c r="C1367" i="3"/>
  <c r="C1368" i="3"/>
  <c r="C1369" i="3"/>
  <c r="C1370" i="3"/>
  <c r="C1371" i="3"/>
  <c r="C1372" i="3"/>
  <c r="C1373" i="3"/>
  <c r="C1374" i="3"/>
  <c r="C1375" i="3"/>
  <c r="C1376" i="3"/>
  <c r="C1377" i="3"/>
  <c r="C1378" i="3"/>
  <c r="C1379" i="3"/>
  <c r="C1380" i="3"/>
  <c r="C1381" i="3"/>
  <c r="C1382" i="3"/>
  <c r="C1383" i="3"/>
  <c r="C1384" i="3"/>
  <c r="C1385" i="3"/>
  <c r="C1386" i="3"/>
  <c r="C1387" i="3"/>
  <c r="C1388" i="3"/>
  <c r="C1389" i="3"/>
  <c r="C1390" i="3"/>
  <c r="C1391" i="3"/>
  <c r="C1392" i="3"/>
  <c r="C1393" i="3"/>
  <c r="C1394" i="3"/>
  <c r="C1395" i="3"/>
  <c r="C1396" i="3"/>
  <c r="C1397" i="3"/>
  <c r="C1398" i="3"/>
  <c r="C1399" i="3"/>
  <c r="C1400" i="3"/>
  <c r="C1401" i="3"/>
  <c r="C1402" i="3"/>
  <c r="C1403" i="3"/>
  <c r="C1404" i="3"/>
  <c r="C1405" i="3"/>
  <c r="C1406" i="3"/>
  <c r="C1407" i="3"/>
  <c r="C1408" i="3"/>
  <c r="C1409" i="3"/>
  <c r="C1410" i="3"/>
  <c r="C1411" i="3"/>
  <c r="C1412" i="3"/>
  <c r="C1413" i="3"/>
  <c r="C1414" i="3"/>
  <c r="C1415" i="3"/>
  <c r="C1416" i="3"/>
  <c r="C1417" i="3"/>
  <c r="C1418" i="3"/>
  <c r="C1419" i="3"/>
  <c r="C1420" i="3"/>
  <c r="C1421" i="3"/>
  <c r="C1422" i="3"/>
  <c r="C1423" i="3"/>
  <c r="C1424" i="3"/>
  <c r="C1425" i="3"/>
  <c r="C1426" i="3"/>
  <c r="C1427" i="3"/>
  <c r="C1428" i="3"/>
  <c r="C1429" i="3"/>
  <c r="C1430" i="3"/>
  <c r="C1431" i="3"/>
  <c r="C1432" i="3"/>
  <c r="C1433" i="3"/>
  <c r="C1434" i="3"/>
  <c r="C1435" i="3"/>
  <c r="C1436" i="3"/>
  <c r="C1437" i="3"/>
  <c r="C1438" i="3"/>
  <c r="C1439" i="3"/>
  <c r="C1440" i="3"/>
  <c r="C1441" i="3"/>
  <c r="C1442" i="3"/>
  <c r="C1443" i="3"/>
  <c r="C1444" i="3"/>
  <c r="C1445" i="3"/>
  <c r="C1446" i="3"/>
  <c r="C1447" i="3"/>
  <c r="C1448" i="3"/>
  <c r="C1449" i="3"/>
  <c r="C1450" i="3"/>
  <c r="C1451" i="3"/>
  <c r="C1452" i="3"/>
  <c r="C1453" i="3"/>
  <c r="C1454" i="3"/>
  <c r="C1455" i="3"/>
  <c r="C1456" i="3"/>
  <c r="C1457" i="3"/>
  <c r="C1458" i="3"/>
  <c r="C1459" i="3"/>
  <c r="C1460" i="3"/>
  <c r="C1461" i="3"/>
  <c r="C1462" i="3"/>
  <c r="C1463" i="3"/>
  <c r="C1464" i="3"/>
  <c r="C1465" i="3"/>
  <c r="C1466" i="3"/>
  <c r="C1467" i="3"/>
  <c r="C1468" i="3"/>
  <c r="C1469" i="3"/>
  <c r="C1470" i="3"/>
  <c r="C1471" i="3"/>
  <c r="C1472" i="3"/>
  <c r="C1473" i="3"/>
  <c r="C1474" i="3"/>
  <c r="C1475" i="3"/>
  <c r="C1476" i="3"/>
  <c r="C1477" i="3"/>
  <c r="C1478" i="3"/>
  <c r="C1479" i="3"/>
  <c r="C1480" i="3"/>
  <c r="C1481" i="3"/>
  <c r="C1482" i="3"/>
  <c r="C1483" i="3"/>
  <c r="C1484" i="3"/>
  <c r="C1485" i="3"/>
  <c r="C1486" i="3"/>
  <c r="C1487" i="3"/>
  <c r="C1488" i="3"/>
  <c r="C1489" i="3"/>
  <c r="C1490" i="3"/>
  <c r="C1491" i="3"/>
  <c r="C1492" i="3"/>
  <c r="C1493" i="3"/>
  <c r="C1494" i="3"/>
  <c r="C1495" i="3"/>
  <c r="C1496" i="3"/>
  <c r="C1497" i="3"/>
  <c r="C1498" i="3"/>
  <c r="C1499" i="3"/>
  <c r="C1500" i="3"/>
  <c r="C1501" i="3"/>
  <c r="C1502" i="3"/>
  <c r="C1503" i="3"/>
  <c r="C1504" i="3"/>
  <c r="C1505" i="3"/>
  <c r="C1506" i="3"/>
  <c r="C1507" i="3"/>
  <c r="C1508" i="3"/>
  <c r="C1509" i="3"/>
  <c r="C1510" i="3"/>
  <c r="C1511" i="3"/>
  <c r="C1512" i="3"/>
  <c r="C1514" i="3"/>
  <c r="C1515" i="3"/>
  <c r="C1516" i="3"/>
  <c r="C1517" i="3"/>
  <c r="C1518" i="3"/>
  <c r="C1519" i="3"/>
  <c r="C1520" i="3"/>
  <c r="C1521" i="3"/>
  <c r="C1522" i="3"/>
  <c r="C1523" i="3"/>
  <c r="C1524" i="3"/>
  <c r="C1525" i="3"/>
  <c r="C1526" i="3"/>
  <c r="C1527" i="3"/>
  <c r="C1528" i="3"/>
  <c r="C1529" i="3"/>
  <c r="C1530" i="3"/>
  <c r="C1531" i="3"/>
  <c r="C1532" i="3"/>
  <c r="C1533" i="3"/>
  <c r="C1534" i="3"/>
  <c r="C1535" i="3"/>
  <c r="C1536" i="3"/>
  <c r="C1537" i="3"/>
  <c r="C1538" i="3"/>
  <c r="C1539" i="3"/>
  <c r="C1540" i="3"/>
  <c r="C1541" i="3"/>
  <c r="C1542" i="3"/>
  <c r="C1543" i="3"/>
  <c r="C1544" i="3"/>
  <c r="C1545" i="3"/>
  <c r="C1546" i="3"/>
  <c r="C1547" i="3"/>
  <c r="C1548" i="3"/>
  <c r="C1549" i="3"/>
  <c r="C1550" i="3"/>
  <c r="C1551" i="3"/>
  <c r="C1552" i="3"/>
  <c r="C1553" i="3"/>
  <c r="C1554" i="3"/>
  <c r="C1555" i="3"/>
  <c r="C1556" i="3"/>
  <c r="C1557" i="3"/>
  <c r="C1558" i="3"/>
  <c r="C1559" i="3"/>
  <c r="C1560" i="3"/>
  <c r="C1561" i="3"/>
  <c r="C1562" i="3"/>
  <c r="C1563" i="3"/>
  <c r="C1564" i="3"/>
  <c r="C1565" i="3"/>
  <c r="C1566" i="3"/>
  <c r="C1567" i="3"/>
  <c r="C1568" i="3"/>
  <c r="C1569" i="3"/>
  <c r="C1570" i="3"/>
  <c r="C1571" i="3"/>
  <c r="C1572" i="3"/>
  <c r="C1573" i="3"/>
  <c r="C1574" i="3"/>
  <c r="C1575" i="3"/>
  <c r="C1576" i="3"/>
  <c r="C1577" i="3"/>
  <c r="C1578" i="3"/>
  <c r="C1579" i="3"/>
  <c r="C1580" i="3"/>
  <c r="C1581" i="3"/>
  <c r="C1582" i="3"/>
  <c r="C1583" i="3"/>
  <c r="C1584" i="3"/>
  <c r="C1585" i="3"/>
  <c r="C1586" i="3"/>
  <c r="C1587" i="3"/>
  <c r="C1588" i="3"/>
  <c r="C1589" i="3"/>
  <c r="C1590" i="3"/>
  <c r="C1591" i="3"/>
  <c r="C1592" i="3"/>
  <c r="C1593" i="3"/>
  <c r="C1594" i="3"/>
  <c r="C1595" i="3"/>
  <c r="C1596" i="3"/>
  <c r="C1597" i="3"/>
  <c r="C1598" i="3"/>
  <c r="C1599" i="3"/>
  <c r="C1600" i="3"/>
  <c r="C1601" i="3"/>
  <c r="C1602" i="3"/>
  <c r="C1603" i="3"/>
  <c r="C1604" i="3"/>
  <c r="C1605" i="3"/>
  <c r="C1606" i="3"/>
  <c r="C1607" i="3"/>
  <c r="C1608" i="3"/>
  <c r="C1609" i="3"/>
  <c r="C1610" i="3"/>
  <c r="C1611" i="3"/>
  <c r="C1612" i="3"/>
  <c r="C1613" i="3"/>
  <c r="C1614" i="3"/>
  <c r="C1615" i="3"/>
  <c r="C1616" i="3"/>
  <c r="C1617" i="3"/>
  <c r="C1618" i="3"/>
  <c r="C1619" i="3"/>
  <c r="C1620" i="3"/>
  <c r="C1621" i="3"/>
  <c r="C1622" i="3"/>
  <c r="C1623" i="3"/>
  <c r="C1624" i="3"/>
  <c r="C1625" i="3"/>
  <c r="C1626" i="3"/>
  <c r="C1627" i="3"/>
  <c r="C1628" i="3"/>
  <c r="C1629" i="3"/>
  <c r="C1630" i="3"/>
  <c r="C1631" i="3"/>
  <c r="C1632" i="3"/>
  <c r="C1633" i="3"/>
  <c r="C1634" i="3"/>
  <c r="C1635" i="3"/>
  <c r="C1636" i="3"/>
  <c r="C1637" i="3"/>
  <c r="C1638" i="3"/>
  <c r="C1639" i="3"/>
  <c r="C1640" i="3"/>
  <c r="C1641" i="3"/>
  <c r="C1642" i="3"/>
  <c r="C1643" i="3"/>
  <c r="C1644" i="3"/>
  <c r="C1645" i="3"/>
  <c r="C1646" i="3"/>
  <c r="C1647" i="3"/>
  <c r="C1648" i="3"/>
  <c r="C1649" i="3"/>
  <c r="C1650" i="3"/>
  <c r="C1651" i="3"/>
  <c r="C1652" i="3"/>
  <c r="C1653" i="3"/>
  <c r="C1654" i="3"/>
  <c r="C1655" i="3"/>
  <c r="C1656" i="3"/>
  <c r="C1657" i="3"/>
  <c r="C1658" i="3"/>
  <c r="C1659" i="3"/>
  <c r="C1660" i="3"/>
  <c r="C1661" i="3"/>
  <c r="C1662" i="3"/>
  <c r="C1663" i="3"/>
  <c r="C1664" i="3"/>
  <c r="C1665" i="3"/>
  <c r="C1666" i="3"/>
  <c r="C1667" i="3"/>
  <c r="C1668" i="3"/>
  <c r="C1669" i="3"/>
  <c r="C1670" i="3"/>
  <c r="C1671" i="3"/>
  <c r="C1672" i="3"/>
  <c r="C1673" i="3"/>
  <c r="C1674" i="3"/>
  <c r="C1675" i="3"/>
  <c r="C1676" i="3"/>
  <c r="C1677" i="3"/>
  <c r="C1678" i="3"/>
  <c r="C1679" i="3"/>
  <c r="C1680" i="3"/>
  <c r="C1681" i="3"/>
  <c r="C1682" i="3"/>
  <c r="C1683" i="3"/>
  <c r="C1684" i="3"/>
  <c r="C1685" i="3"/>
  <c r="C1686" i="3"/>
  <c r="C1687" i="3"/>
  <c r="C1688" i="3"/>
  <c r="C1689" i="3"/>
  <c r="C1690" i="3"/>
  <c r="C1691" i="3"/>
  <c r="C1692" i="3"/>
  <c r="C1693" i="3"/>
  <c r="C1694" i="3"/>
  <c r="C1695" i="3"/>
  <c r="C1696" i="3"/>
  <c r="C1697" i="3"/>
  <c r="C1698" i="3"/>
  <c r="C1699" i="3"/>
  <c r="C1700" i="3"/>
  <c r="C1701" i="3"/>
  <c r="C1702" i="3"/>
  <c r="C1703" i="3"/>
  <c r="C1704" i="3"/>
  <c r="C1705" i="3"/>
  <c r="C1706" i="3"/>
  <c r="C1707" i="3"/>
  <c r="C1708" i="3"/>
  <c r="C1709" i="3"/>
  <c r="C1710" i="3"/>
  <c r="C1711" i="3"/>
  <c r="C1712" i="3"/>
  <c r="C1713" i="3"/>
  <c r="C1714" i="3"/>
  <c r="C1715" i="3"/>
  <c r="C1716" i="3"/>
  <c r="C1717" i="3"/>
  <c r="C1718" i="3"/>
  <c r="C1719" i="3"/>
  <c r="C1720" i="3"/>
  <c r="C1721" i="3"/>
  <c r="C1722" i="3"/>
  <c r="C1723" i="3"/>
  <c r="C1724" i="3"/>
  <c r="C1725" i="3"/>
  <c r="C1726" i="3"/>
  <c r="C1727" i="3"/>
  <c r="C1728" i="3"/>
  <c r="C1729" i="3"/>
  <c r="C1730" i="3"/>
  <c r="C1731" i="3"/>
  <c r="C1732" i="3"/>
  <c r="C1733" i="3"/>
  <c r="C1734" i="3"/>
  <c r="C1735" i="3"/>
  <c r="C1736" i="3"/>
  <c r="C1737" i="3"/>
  <c r="C1738" i="3"/>
  <c r="C1739" i="3"/>
  <c r="C1740" i="3"/>
  <c r="C1741" i="3"/>
  <c r="C1742" i="3"/>
  <c r="C1743" i="3"/>
  <c r="C1744" i="3"/>
  <c r="C1745" i="3"/>
  <c r="C1746" i="3"/>
  <c r="C1747" i="3"/>
  <c r="C1748" i="3"/>
  <c r="C1749" i="3"/>
  <c r="C1750" i="3"/>
  <c r="C1751" i="3"/>
  <c r="C1752" i="3"/>
  <c r="C1753" i="3"/>
  <c r="C1754" i="3"/>
  <c r="C1755" i="3"/>
  <c r="C1756" i="3"/>
  <c r="C1757" i="3"/>
  <c r="C1758" i="3"/>
  <c r="C1759" i="3"/>
  <c r="C1760" i="3"/>
  <c r="C1761" i="3"/>
  <c r="C1762" i="3"/>
  <c r="C1763" i="3"/>
  <c r="C1764" i="3"/>
  <c r="C1765" i="3"/>
  <c r="C1766" i="3"/>
  <c r="C1767" i="3"/>
  <c r="C1768" i="3"/>
  <c r="C1769" i="3"/>
  <c r="C1770" i="3"/>
  <c r="C1771" i="3"/>
  <c r="C1772" i="3"/>
  <c r="C1773" i="3"/>
  <c r="C1774" i="3"/>
  <c r="C1775" i="3"/>
  <c r="C1776" i="3"/>
  <c r="C1777" i="3"/>
  <c r="C1778" i="3"/>
  <c r="C1779" i="3"/>
  <c r="C1780" i="3"/>
  <c r="C1781" i="3"/>
  <c r="C1782" i="3"/>
  <c r="C1783" i="3"/>
  <c r="C1784" i="3"/>
  <c r="C1785" i="3"/>
  <c r="C1786" i="3"/>
  <c r="C1787" i="3"/>
  <c r="C1788" i="3"/>
  <c r="C1789" i="3"/>
  <c r="C1790" i="3"/>
  <c r="C1791" i="3"/>
  <c r="C1792" i="3"/>
  <c r="C1793" i="3"/>
  <c r="C1794" i="3"/>
  <c r="C1795" i="3"/>
  <c r="C1796" i="3"/>
  <c r="C1797" i="3"/>
  <c r="C1798" i="3"/>
  <c r="C1799" i="3"/>
  <c r="C1800" i="3"/>
  <c r="C1801" i="3"/>
  <c r="C1802" i="3"/>
  <c r="C1803" i="3"/>
  <c r="C1804" i="3"/>
  <c r="C1805" i="3"/>
  <c r="C1806" i="3"/>
  <c r="C1807" i="3"/>
  <c r="C1808" i="3"/>
  <c r="C1809" i="3"/>
  <c r="C1810" i="3"/>
  <c r="C1811" i="3"/>
  <c r="C1812" i="3"/>
  <c r="C1813" i="3"/>
  <c r="C1814" i="3"/>
  <c r="C1815" i="3"/>
  <c r="C1816" i="3"/>
  <c r="C1817" i="3"/>
  <c r="C1818" i="3"/>
  <c r="C1819" i="3"/>
  <c r="C1820" i="3"/>
  <c r="C1821" i="3"/>
  <c r="C1822" i="3"/>
  <c r="C1823" i="3"/>
  <c r="C1824" i="3"/>
  <c r="C1825" i="3"/>
  <c r="C1826" i="3"/>
  <c r="C1827" i="3"/>
  <c r="C1828" i="3"/>
  <c r="C1829" i="3"/>
  <c r="C1830" i="3"/>
  <c r="C1831" i="3"/>
  <c r="C1832" i="3"/>
  <c r="C1833" i="3"/>
  <c r="C1834" i="3"/>
  <c r="C1835" i="3"/>
  <c r="C1836" i="3"/>
  <c r="C1837" i="3"/>
  <c r="C1838" i="3"/>
  <c r="C1839" i="3"/>
  <c r="C1840" i="3"/>
  <c r="C1841" i="3"/>
  <c r="C1842" i="3"/>
  <c r="C1843" i="3"/>
  <c r="C1844" i="3"/>
  <c r="C1845" i="3"/>
  <c r="C1846" i="3"/>
  <c r="C1847" i="3"/>
  <c r="C1848" i="3"/>
  <c r="C1861" i="3"/>
  <c r="C1862" i="3"/>
  <c r="C1863" i="3"/>
  <c r="C1864" i="3"/>
  <c r="C1865" i="3"/>
  <c r="C1866" i="3"/>
  <c r="C1867" i="3"/>
  <c r="C1868" i="3"/>
  <c r="C1869" i="3"/>
  <c r="C1870" i="3"/>
  <c r="C1871" i="3"/>
  <c r="C1872" i="3"/>
  <c r="C1873" i="3"/>
  <c r="C1874" i="3"/>
  <c r="C1875" i="3"/>
  <c r="C1876" i="3"/>
  <c r="C1877" i="3"/>
  <c r="C1878" i="3"/>
  <c r="C1879" i="3"/>
  <c r="C1880" i="3"/>
  <c r="C1881" i="3"/>
  <c r="C1882" i="3"/>
  <c r="C1883" i="3"/>
  <c r="C1884" i="3"/>
  <c r="C1885" i="3"/>
  <c r="C1886" i="3"/>
  <c r="C1887" i="3"/>
  <c r="C1888" i="3"/>
  <c r="C1889" i="3"/>
  <c r="C1890" i="3"/>
  <c r="C1891" i="3"/>
  <c r="C1892" i="3"/>
  <c r="C1893" i="3"/>
  <c r="C1894" i="3"/>
  <c r="C1895" i="3"/>
  <c r="C1896" i="3"/>
  <c r="C1897" i="3"/>
  <c r="C1898" i="3"/>
  <c r="C1899" i="3"/>
  <c r="C1900" i="3"/>
  <c r="C1901" i="3"/>
  <c r="C1902" i="3"/>
  <c r="C1903" i="3"/>
  <c r="C1904" i="3"/>
  <c r="C1905" i="3"/>
  <c r="C1906" i="3"/>
  <c r="C1907" i="3"/>
  <c r="C1908" i="3"/>
  <c r="C1909" i="3"/>
  <c r="C1910" i="3"/>
  <c r="C1911" i="3"/>
  <c r="C1912" i="3"/>
  <c r="C1913" i="3"/>
  <c r="C1914" i="3"/>
  <c r="C1915" i="3"/>
  <c r="C1916" i="3"/>
  <c r="C1917" i="3"/>
  <c r="C1919" i="3"/>
  <c r="C1920" i="3"/>
  <c r="C1921" i="3"/>
  <c r="C1922" i="3"/>
  <c r="C1923" i="3"/>
  <c r="C1924" i="3"/>
  <c r="C1925" i="3"/>
  <c r="C1926" i="3"/>
  <c r="C1927" i="3"/>
  <c r="C1928" i="3"/>
  <c r="C1929" i="3"/>
  <c r="C1930" i="3"/>
  <c r="C1931" i="3"/>
  <c r="C1932" i="3"/>
  <c r="C1933" i="3"/>
  <c r="C1934" i="3"/>
  <c r="C1935" i="3"/>
  <c r="C1936" i="3"/>
  <c r="C1937" i="3"/>
  <c r="C1938" i="3"/>
  <c r="C1939" i="3"/>
  <c r="C1940" i="3"/>
  <c r="C1941" i="3"/>
  <c r="C1942" i="3"/>
  <c r="C1943" i="3"/>
  <c r="C1944" i="3"/>
  <c r="C1945" i="3"/>
  <c r="C1946" i="3"/>
  <c r="C1947" i="3"/>
  <c r="C1948" i="3"/>
  <c r="C1949" i="3"/>
  <c r="C1950" i="3"/>
  <c r="C1951" i="3"/>
  <c r="C1952" i="3"/>
  <c r="C1953" i="3"/>
  <c r="C1954" i="3"/>
  <c r="C1955" i="3"/>
  <c r="C1956" i="3"/>
  <c r="C1957" i="3"/>
  <c r="C1958" i="3"/>
  <c r="C1959" i="3"/>
  <c r="C1960" i="3"/>
  <c r="C1961" i="3"/>
  <c r="C1962" i="3"/>
  <c r="C1963" i="3"/>
  <c r="C1964" i="3"/>
  <c r="C1965" i="3"/>
  <c r="C1966" i="3"/>
  <c r="C1967" i="3"/>
  <c r="C1968" i="3"/>
  <c r="C1969" i="3"/>
  <c r="C1970" i="3"/>
  <c r="C1971" i="3"/>
  <c r="C1972" i="3"/>
  <c r="C1973" i="3"/>
  <c r="C1974" i="3"/>
  <c r="C1975" i="3"/>
  <c r="C1976" i="3"/>
  <c r="C1977" i="3"/>
  <c r="C1978" i="3"/>
  <c r="C1979" i="3"/>
  <c r="C1980" i="3"/>
  <c r="C1981" i="3"/>
  <c r="C1982" i="3"/>
  <c r="C1983" i="3"/>
  <c r="C1984" i="3"/>
  <c r="C1985" i="3"/>
  <c r="C1986" i="3"/>
  <c r="C1987" i="3"/>
  <c r="C1988" i="3"/>
  <c r="C1989" i="3"/>
  <c r="C1990" i="3"/>
  <c r="C1991" i="3"/>
  <c r="C1992" i="3"/>
  <c r="C1993" i="3"/>
  <c r="C1994" i="3"/>
  <c r="C1995" i="3"/>
  <c r="C1996" i="3"/>
  <c r="C1997" i="3"/>
  <c r="C1999" i="3"/>
  <c r="C2000" i="3"/>
  <c r="C2001" i="3"/>
  <c r="C2002" i="3"/>
  <c r="C2003" i="3"/>
  <c r="C2004" i="3"/>
  <c r="C2005" i="3"/>
  <c r="C2006" i="3"/>
  <c r="C2007" i="3"/>
  <c r="C2008" i="3"/>
  <c r="C2009" i="3"/>
  <c r="C2010" i="3"/>
  <c r="C2011" i="3"/>
  <c r="C2012" i="3"/>
  <c r="C2013" i="3"/>
  <c r="C2014" i="3"/>
  <c r="C2015" i="3"/>
  <c r="C2016" i="3"/>
  <c r="C2017" i="3"/>
  <c r="C2018" i="3"/>
  <c r="C2019" i="3"/>
  <c r="C2020" i="3"/>
  <c r="C2021" i="3"/>
  <c r="C2022" i="3"/>
  <c r="C2029" i="3"/>
  <c r="C2030" i="3"/>
  <c r="C2031" i="3"/>
  <c r="C2032" i="3"/>
  <c r="C2033" i="3"/>
  <c r="C2034" i="3"/>
  <c r="C2035" i="3"/>
  <c r="C2036" i="3"/>
  <c r="C2037" i="3"/>
  <c r="C2038" i="3"/>
  <c r="C2039" i="3"/>
  <c r="C2040" i="3"/>
  <c r="C2041" i="3"/>
  <c r="C2042" i="3"/>
  <c r="C2043" i="3"/>
  <c r="C2044" i="3"/>
  <c r="C2045" i="3"/>
  <c r="C2046" i="3"/>
  <c r="C2047" i="3"/>
  <c r="C2048" i="3"/>
  <c r="C2049" i="3"/>
  <c r="C2050" i="3"/>
  <c r="C2051" i="3"/>
  <c r="C2052" i="3"/>
  <c r="C2053" i="3"/>
  <c r="C2054" i="3"/>
  <c r="C2055" i="3"/>
  <c r="C2056" i="3"/>
  <c r="C2057" i="3"/>
  <c r="C2058" i="3"/>
  <c r="C2059" i="3"/>
  <c r="C2060" i="3"/>
  <c r="C2061" i="3"/>
  <c r="C2062" i="3"/>
  <c r="C2063" i="3"/>
  <c r="C2064" i="3"/>
  <c r="C2065" i="3"/>
  <c r="C2066" i="3"/>
  <c r="C2067" i="3"/>
  <c r="C2068" i="3"/>
  <c r="C2069" i="3"/>
  <c r="C2070" i="3"/>
  <c r="C2071" i="3"/>
  <c r="C2072" i="3"/>
  <c r="C2073" i="3"/>
  <c r="C2074" i="3"/>
  <c r="C2075" i="3"/>
  <c r="C2076" i="3"/>
  <c r="C2077" i="3"/>
  <c r="C2078" i="3"/>
  <c r="C2079" i="3"/>
  <c r="C2080" i="3"/>
  <c r="C2081" i="3"/>
  <c r="C2082" i="3"/>
  <c r="C2083" i="3"/>
  <c r="C2084" i="3"/>
  <c r="C2085" i="3"/>
  <c r="C2086" i="3"/>
  <c r="C2087" i="3"/>
  <c r="C2088" i="3"/>
  <c r="C2089" i="3"/>
  <c r="C2090" i="3"/>
  <c r="C2091" i="3"/>
  <c r="C2092" i="3"/>
  <c r="C2093" i="3"/>
  <c r="C2094" i="3"/>
  <c r="C2095" i="3"/>
  <c r="C2096" i="3"/>
  <c r="C2097" i="3"/>
  <c r="C2098" i="3"/>
  <c r="C2099" i="3"/>
  <c r="C2100" i="3"/>
  <c r="C2101" i="3"/>
  <c r="C2102" i="3"/>
  <c r="C2103" i="3"/>
  <c r="C2104" i="3"/>
  <c r="C2105" i="3"/>
  <c r="C2106" i="3"/>
  <c r="C2107" i="3"/>
  <c r="C2108" i="3"/>
  <c r="C2109" i="3"/>
  <c r="C2110" i="3"/>
  <c r="C2111" i="3"/>
  <c r="C2112" i="3"/>
  <c r="C2113" i="3"/>
  <c r="C2114" i="3"/>
  <c r="C2115" i="3"/>
  <c r="C2116" i="3"/>
  <c r="C2117" i="3"/>
  <c r="C2118" i="3"/>
  <c r="C2119" i="3"/>
  <c r="C2120" i="3"/>
  <c r="C2121" i="3"/>
  <c r="C2122" i="3"/>
  <c r="C2123" i="3"/>
  <c r="C2124" i="3"/>
  <c r="C2125" i="3"/>
  <c r="C2126" i="3"/>
  <c r="C2127" i="3"/>
  <c r="C2128" i="3"/>
  <c r="C2129" i="3"/>
  <c r="C2130" i="3"/>
  <c r="C2131" i="3"/>
  <c r="C2132" i="3"/>
  <c r="C2133" i="3"/>
  <c r="C2134" i="3"/>
  <c r="C2135" i="3"/>
  <c r="C2136" i="3"/>
  <c r="C2137" i="3"/>
  <c r="C2138" i="3"/>
  <c r="C2139" i="3"/>
  <c r="C2140" i="3"/>
  <c r="C2141" i="3"/>
  <c r="C2142" i="3"/>
  <c r="C2143" i="3"/>
  <c r="C2144" i="3"/>
  <c r="C2145" i="3"/>
  <c r="C2146" i="3"/>
  <c r="C2147" i="3"/>
  <c r="C2148" i="3"/>
  <c r="C2149" i="3"/>
  <c r="C2150" i="3"/>
  <c r="C2151" i="3"/>
  <c r="C2152" i="3"/>
  <c r="C2153" i="3"/>
  <c r="C2154" i="3"/>
  <c r="C2155" i="3"/>
  <c r="C2156" i="3"/>
  <c r="C2157" i="3"/>
  <c r="C2158" i="3"/>
  <c r="C2159" i="3"/>
  <c r="C2160" i="3"/>
  <c r="C2161" i="3"/>
  <c r="C2162" i="3"/>
  <c r="C2163" i="3"/>
  <c r="C2164" i="3"/>
  <c r="C2165" i="3"/>
  <c r="C2166" i="3"/>
  <c r="C2167" i="3"/>
  <c r="C2168" i="3"/>
  <c r="C2169" i="3"/>
  <c r="C2170" i="3"/>
  <c r="C2171" i="3"/>
  <c r="C2172" i="3"/>
  <c r="C2173" i="3"/>
  <c r="C2174" i="3"/>
  <c r="C2175" i="3"/>
  <c r="C2176" i="3"/>
  <c r="C2177" i="3"/>
  <c r="C2178" i="3"/>
  <c r="C2179" i="3"/>
  <c r="C2180" i="3"/>
  <c r="C2181" i="3"/>
  <c r="C2182" i="3"/>
  <c r="C2183" i="3"/>
  <c r="C2184" i="3"/>
  <c r="C2185" i="3"/>
  <c r="C2186" i="3"/>
  <c r="C2187" i="3"/>
  <c r="C2188" i="3"/>
  <c r="C2189" i="3"/>
  <c r="C2190" i="3"/>
  <c r="C2191" i="3"/>
  <c r="C2192" i="3"/>
  <c r="C2193" i="3"/>
  <c r="C2194" i="3"/>
  <c r="C2195" i="3"/>
  <c r="C2196" i="3"/>
  <c r="C2197" i="3"/>
  <c r="C2198" i="3"/>
  <c r="C2199" i="3"/>
  <c r="C2200" i="3"/>
  <c r="C2201" i="3"/>
  <c r="C2202" i="3"/>
  <c r="C2203" i="3"/>
  <c r="C2204" i="3"/>
  <c r="C2205" i="3"/>
  <c r="C2206" i="3"/>
  <c r="C2207" i="3"/>
  <c r="C2208" i="3"/>
  <c r="C2209" i="3"/>
  <c r="C2210" i="3"/>
  <c r="C2211" i="3"/>
  <c r="C2212" i="3"/>
  <c r="C2213" i="3"/>
  <c r="C2214" i="3"/>
  <c r="C2215" i="3"/>
  <c r="C2216" i="3"/>
  <c r="C2217" i="3"/>
  <c r="C2218" i="3"/>
  <c r="C2219" i="3"/>
  <c r="C2220" i="3"/>
  <c r="C2221" i="3"/>
  <c r="C2222" i="3"/>
  <c r="C2223" i="3"/>
  <c r="C2224" i="3"/>
  <c r="C2225" i="3"/>
  <c r="C2226" i="3"/>
  <c r="C2227" i="3"/>
  <c r="C2228" i="3"/>
  <c r="C2229" i="3"/>
  <c r="C2230" i="3"/>
  <c r="C2231" i="3"/>
  <c r="C2232" i="3"/>
  <c r="C2233" i="3"/>
  <c r="C2234" i="3"/>
  <c r="C2235" i="3"/>
  <c r="C2236" i="3"/>
  <c r="C2237" i="3"/>
  <c r="C2238" i="3"/>
  <c r="C2239" i="3"/>
  <c r="C2240" i="3"/>
  <c r="C2241" i="3"/>
  <c r="C2242" i="3"/>
  <c r="C2243" i="3"/>
  <c r="C2244" i="3"/>
  <c r="C2245" i="3"/>
  <c r="C2246" i="3"/>
  <c r="C2247" i="3"/>
  <c r="C2248" i="3"/>
  <c r="C2249" i="3"/>
  <c r="C2250" i="3"/>
  <c r="C2251" i="3"/>
  <c r="C2252" i="3"/>
  <c r="C2253" i="3"/>
  <c r="C2254" i="3"/>
  <c r="C2255" i="3"/>
  <c r="C2256" i="3"/>
  <c r="C2257" i="3"/>
  <c r="C2258" i="3"/>
  <c r="C2259" i="3"/>
  <c r="C2260" i="3"/>
  <c r="C2261" i="3"/>
  <c r="C2262" i="3"/>
  <c r="C2263" i="3"/>
  <c r="C2264" i="3"/>
  <c r="C2265" i="3"/>
  <c r="C2266" i="3"/>
  <c r="C2267" i="3"/>
  <c r="C2268" i="3"/>
  <c r="C2269" i="3"/>
  <c r="C2270" i="3"/>
  <c r="C2271" i="3"/>
  <c r="C2272" i="3"/>
  <c r="C2273" i="3"/>
  <c r="C2274" i="3"/>
  <c r="C2275" i="3"/>
  <c r="C2276" i="3"/>
  <c r="C2277" i="3"/>
  <c r="C2278" i="3"/>
  <c r="C2279" i="3"/>
  <c r="C2280" i="3"/>
  <c r="C2281" i="3"/>
  <c r="C2282" i="3"/>
  <c r="C2283" i="3"/>
  <c r="C2284" i="3"/>
  <c r="C2285" i="3"/>
  <c r="C2286" i="3"/>
  <c r="C2287" i="3"/>
  <c r="C2288" i="3"/>
  <c r="C2289" i="3"/>
  <c r="C2290" i="3"/>
  <c r="C2291" i="3"/>
  <c r="C2292" i="3"/>
  <c r="C2293" i="3"/>
  <c r="C2294" i="3"/>
  <c r="C2295" i="3"/>
  <c r="C2296" i="3"/>
  <c r="C2297" i="3"/>
  <c r="C2298" i="3"/>
  <c r="C2299" i="3"/>
  <c r="C2300" i="3"/>
  <c r="C2301" i="3"/>
  <c r="C2302" i="3"/>
  <c r="C2303" i="3"/>
  <c r="C2304" i="3"/>
  <c r="C2305" i="3"/>
  <c r="C2306" i="3"/>
  <c r="C2307" i="3"/>
  <c r="C2308" i="3"/>
  <c r="C2309" i="3"/>
  <c r="C2310" i="3"/>
  <c r="C2311" i="3"/>
  <c r="C2312" i="3"/>
  <c r="C2313" i="3"/>
  <c r="C2314" i="3"/>
  <c r="C2315" i="3"/>
  <c r="C2316" i="3"/>
  <c r="C2317" i="3"/>
  <c r="C2318" i="3"/>
  <c r="C2319" i="3"/>
  <c r="C2320" i="3"/>
  <c r="C2321" i="3"/>
  <c r="C2322" i="3"/>
  <c r="C2323" i="3"/>
  <c r="C2324" i="3"/>
  <c r="C2325" i="3"/>
  <c r="C2326" i="3"/>
  <c r="C2327" i="3"/>
  <c r="C2328" i="3"/>
  <c r="C2329" i="3"/>
  <c r="C2330" i="3"/>
  <c r="C2331" i="3"/>
  <c r="C2332" i="3"/>
  <c r="C2333" i="3"/>
  <c r="C2334" i="3"/>
  <c r="C2335" i="3"/>
  <c r="C2336" i="3"/>
  <c r="C2337" i="3"/>
  <c r="C2338" i="3"/>
  <c r="C2339" i="3"/>
  <c r="C2340" i="3"/>
  <c r="C2341" i="3"/>
  <c r="C2342" i="3"/>
  <c r="C2343" i="3"/>
  <c r="C2344" i="3"/>
  <c r="C2345" i="3"/>
  <c r="C2346" i="3"/>
  <c r="C2347" i="3"/>
  <c r="C2348" i="3"/>
  <c r="C2349" i="3"/>
  <c r="C2350" i="3"/>
  <c r="C2351" i="3"/>
  <c r="C2352" i="3"/>
  <c r="C2353" i="3"/>
  <c r="C2354" i="3"/>
  <c r="C2355" i="3"/>
  <c r="C2356" i="3"/>
  <c r="C2357" i="3"/>
  <c r="C2358" i="3"/>
  <c r="C2359" i="3"/>
  <c r="C2360" i="3"/>
  <c r="C2361" i="3"/>
  <c r="C2362" i="3"/>
  <c r="C2363" i="3"/>
  <c r="C2364" i="3"/>
  <c r="C2365" i="3"/>
  <c r="C2366" i="3"/>
  <c r="C2367" i="3"/>
  <c r="C2368" i="3"/>
  <c r="C2369" i="3"/>
  <c r="C2370" i="3"/>
  <c r="C2371" i="3"/>
  <c r="C2372" i="3"/>
  <c r="C2373" i="3"/>
  <c r="C2374" i="3"/>
  <c r="C2375" i="3"/>
  <c r="C2376" i="3"/>
  <c r="C2377" i="3"/>
  <c r="C2378" i="3"/>
  <c r="C2379" i="3"/>
  <c r="C2380" i="3"/>
  <c r="C2381" i="3"/>
  <c r="C2382" i="3"/>
  <c r="C2383" i="3"/>
  <c r="C2384" i="3"/>
  <c r="C2385" i="3"/>
  <c r="C2386" i="3"/>
  <c r="C2387" i="3"/>
  <c r="C2388" i="3"/>
  <c r="C2389" i="3"/>
  <c r="C2390" i="3"/>
  <c r="C2391" i="3"/>
  <c r="C2392" i="3"/>
  <c r="C2393" i="3"/>
  <c r="C2394" i="3"/>
  <c r="C2395" i="3"/>
  <c r="C2396" i="3"/>
  <c r="C2397" i="3"/>
  <c r="C2398" i="3"/>
  <c r="C2399" i="3"/>
  <c r="C2400" i="3"/>
  <c r="C2401" i="3"/>
  <c r="C2402" i="3"/>
  <c r="C2403" i="3"/>
  <c r="C2404" i="3"/>
  <c r="C2405" i="3"/>
  <c r="C2406" i="3"/>
  <c r="C2407" i="3"/>
  <c r="C2408" i="3"/>
  <c r="C2409" i="3"/>
  <c r="C2410" i="3"/>
  <c r="C2411" i="3"/>
  <c r="C2412" i="3"/>
  <c r="C2413" i="3"/>
  <c r="C2414" i="3"/>
  <c r="C2415" i="3"/>
  <c r="C2416" i="3"/>
  <c r="C2417" i="3"/>
  <c r="C2418" i="3"/>
  <c r="C2419" i="3"/>
  <c r="C2420" i="3"/>
  <c r="C2421" i="3"/>
  <c r="C2422" i="3"/>
  <c r="C2423" i="3"/>
  <c r="C2424" i="3"/>
  <c r="C2425" i="3"/>
  <c r="C2426" i="3"/>
  <c r="C2427" i="3"/>
  <c r="C2428" i="3"/>
  <c r="C2429" i="3"/>
  <c r="C2430" i="3"/>
  <c r="C2431" i="3"/>
  <c r="C2432" i="3"/>
  <c r="C2433" i="3"/>
  <c r="C2434" i="3"/>
  <c r="C2435" i="3"/>
  <c r="C2436" i="3"/>
  <c r="C2437" i="3"/>
  <c r="C2438" i="3"/>
  <c r="C2439" i="3"/>
  <c r="C2440" i="3"/>
  <c r="C2441" i="3"/>
  <c r="C2442" i="3"/>
  <c r="C2443" i="3"/>
  <c r="C2444" i="3"/>
  <c r="C2445" i="3"/>
  <c r="C2446" i="3"/>
  <c r="C2447" i="3"/>
  <c r="C2448" i="3"/>
  <c r="C2449" i="3"/>
  <c r="C2450" i="3"/>
  <c r="C2451" i="3"/>
  <c r="C2452" i="3"/>
  <c r="C2453" i="3"/>
  <c r="C2454" i="3"/>
  <c r="C2455" i="3"/>
  <c r="C2456" i="3"/>
  <c r="C2457" i="3"/>
  <c r="C2458" i="3"/>
  <c r="C2459" i="3"/>
  <c r="C2460" i="3"/>
  <c r="C2461" i="3"/>
  <c r="C2462" i="3"/>
  <c r="C2463" i="3"/>
  <c r="C2464" i="3"/>
  <c r="C2465" i="3"/>
  <c r="C2466" i="3"/>
  <c r="C2467" i="3"/>
  <c r="C2468" i="3"/>
  <c r="C2469" i="3"/>
  <c r="C2470" i="3"/>
  <c r="C2471" i="3"/>
  <c r="C2472" i="3"/>
  <c r="C2473" i="3"/>
  <c r="C2474" i="3"/>
  <c r="C2475" i="3"/>
  <c r="C2476" i="3"/>
  <c r="C2477" i="3"/>
  <c r="C2478" i="3"/>
  <c r="C2479" i="3"/>
  <c r="C2480" i="3"/>
  <c r="C2481" i="3"/>
  <c r="C2482" i="3"/>
  <c r="C2483" i="3"/>
  <c r="C2484" i="3"/>
  <c r="C2485" i="3"/>
  <c r="C2486" i="3"/>
  <c r="C2487" i="3"/>
  <c r="C2488" i="3"/>
  <c r="C2489" i="3"/>
  <c r="C2490" i="3"/>
  <c r="C2491" i="3"/>
  <c r="C2492" i="3"/>
  <c r="C2493" i="3"/>
  <c r="C2494" i="3"/>
  <c r="C2495" i="3"/>
  <c r="C2496" i="3"/>
  <c r="C2497" i="3"/>
  <c r="C2498" i="3"/>
  <c r="C2499" i="3"/>
  <c r="C2500" i="3"/>
  <c r="C2501" i="3"/>
  <c r="C2502" i="3"/>
  <c r="C2503" i="3"/>
  <c r="C2504" i="3"/>
  <c r="C2505" i="3"/>
  <c r="C2506" i="3"/>
  <c r="C2507" i="3"/>
  <c r="C2508" i="3"/>
  <c r="C2509" i="3"/>
  <c r="C2510" i="3"/>
  <c r="C2511" i="3"/>
  <c r="C2512" i="3"/>
  <c r="C2513" i="3"/>
  <c r="C2514" i="3"/>
  <c r="C2515" i="3"/>
  <c r="C2516" i="3"/>
  <c r="C2517" i="3"/>
  <c r="C2518" i="3"/>
  <c r="C2519" i="3"/>
  <c r="C2520" i="3"/>
  <c r="C2521" i="3"/>
  <c r="C2522" i="3"/>
  <c r="C2523" i="3"/>
  <c r="C2524" i="3"/>
  <c r="C2525" i="3"/>
  <c r="C2526" i="3"/>
  <c r="C2527" i="3"/>
  <c r="C2528" i="3"/>
  <c r="C2529" i="3"/>
  <c r="C2530" i="3"/>
  <c r="C2531" i="3"/>
  <c r="C2532" i="3"/>
  <c r="C2533" i="3"/>
  <c r="C2534" i="3"/>
  <c r="C2535" i="3"/>
  <c r="C2536" i="3"/>
  <c r="C2537" i="3"/>
  <c r="C2538" i="3"/>
  <c r="C2539" i="3"/>
  <c r="C2540" i="3"/>
  <c r="C2541" i="3"/>
  <c r="C2542" i="3"/>
  <c r="C2543" i="3"/>
  <c r="C2544" i="3"/>
  <c r="C2545" i="3"/>
  <c r="C2546" i="3"/>
  <c r="C2547" i="3"/>
  <c r="C2548" i="3"/>
  <c r="C2549" i="3"/>
  <c r="C2550" i="3"/>
  <c r="C2551" i="3"/>
  <c r="C2552" i="3"/>
  <c r="C2553" i="3"/>
  <c r="C2554" i="3"/>
  <c r="C2555" i="3"/>
  <c r="C2556" i="3"/>
  <c r="C2557" i="3"/>
  <c r="C2558" i="3"/>
  <c r="C2559" i="3"/>
  <c r="C2560" i="3"/>
  <c r="C2561" i="3"/>
  <c r="C2562" i="3"/>
  <c r="C2563" i="3"/>
  <c r="C2564" i="3"/>
  <c r="C2565" i="3"/>
  <c r="C2566" i="3"/>
  <c r="C2567" i="3"/>
  <c r="C2568" i="3"/>
  <c r="C2569" i="3"/>
  <c r="C2570" i="3"/>
  <c r="C2571" i="3"/>
  <c r="C2572" i="3"/>
  <c r="C2573" i="3"/>
  <c r="C2574" i="3"/>
  <c r="C2575" i="3"/>
  <c r="C2576" i="3"/>
  <c r="C2577" i="3"/>
  <c r="C2578" i="3"/>
  <c r="C2579" i="3"/>
  <c r="C2580" i="3"/>
  <c r="C2581" i="3"/>
  <c r="C2582" i="3"/>
  <c r="C2583" i="3"/>
  <c r="C2584" i="3"/>
  <c r="C2585" i="3"/>
  <c r="C2586" i="3"/>
  <c r="C2587" i="3"/>
  <c r="C2588" i="3"/>
  <c r="C2589" i="3"/>
  <c r="C2590" i="3"/>
  <c r="C2591" i="3"/>
  <c r="C2592" i="3"/>
  <c r="C2593" i="3"/>
  <c r="C2594" i="3"/>
  <c r="C2595" i="3"/>
  <c r="C2596" i="3"/>
  <c r="C2597" i="3"/>
  <c r="C2598" i="3"/>
  <c r="C2599" i="3"/>
  <c r="C2600" i="3"/>
  <c r="C2601" i="3"/>
  <c r="C2602" i="3"/>
  <c r="C2603" i="3"/>
  <c r="C2604" i="3"/>
  <c r="C2605" i="3"/>
  <c r="C2606" i="3"/>
  <c r="C2607" i="3"/>
  <c r="C2608" i="3"/>
  <c r="C2609" i="3"/>
  <c r="C2610" i="3"/>
  <c r="C2611" i="3"/>
  <c r="C2612" i="3"/>
  <c r="C2613" i="3"/>
  <c r="C2614" i="3"/>
  <c r="C2615" i="3"/>
  <c r="C2616" i="3"/>
  <c r="C2617" i="3"/>
  <c r="C2618" i="3"/>
  <c r="C2619" i="3"/>
  <c r="C2620" i="3"/>
  <c r="C2621" i="3"/>
  <c r="C2622" i="3"/>
  <c r="C2623" i="3"/>
  <c r="C2624" i="3"/>
  <c r="C2625" i="3"/>
  <c r="C2626" i="3"/>
  <c r="C2627" i="3"/>
  <c r="C2628" i="3"/>
  <c r="C2629" i="3"/>
  <c r="C2630" i="3"/>
  <c r="C2631" i="3"/>
  <c r="C2632" i="3"/>
  <c r="C2633" i="3"/>
  <c r="C2634" i="3"/>
  <c r="C2635" i="3"/>
  <c r="C2636" i="3"/>
  <c r="C2637" i="3"/>
  <c r="C2638" i="3"/>
  <c r="C2639" i="3"/>
  <c r="C2640" i="3"/>
  <c r="C2641" i="3"/>
  <c r="C2642" i="3"/>
  <c r="C2643" i="3"/>
  <c r="C2644" i="3"/>
  <c r="C2645" i="3"/>
  <c r="C2646" i="3"/>
  <c r="C2647" i="3"/>
  <c r="C2648" i="3"/>
  <c r="C2649" i="3"/>
  <c r="C2650" i="3"/>
  <c r="C2651" i="3"/>
  <c r="C2652" i="3"/>
  <c r="C2653" i="3"/>
  <c r="C2654" i="3"/>
  <c r="C2655" i="3"/>
  <c r="C2656" i="3"/>
  <c r="C2657" i="3"/>
  <c r="C2658" i="3"/>
  <c r="C2659" i="3"/>
  <c r="C2660" i="3"/>
  <c r="C2661" i="3"/>
  <c r="C2662" i="3"/>
  <c r="C2663" i="3"/>
  <c r="C2664" i="3"/>
  <c r="C2665" i="3"/>
  <c r="C2666" i="3"/>
  <c r="C2667" i="3"/>
  <c r="C2668" i="3"/>
  <c r="C2669" i="3"/>
  <c r="C2670" i="3"/>
  <c r="C2671" i="3"/>
  <c r="C2672" i="3"/>
  <c r="C2673" i="3"/>
  <c r="C2674" i="3"/>
  <c r="C2675" i="3"/>
  <c r="C2676" i="3"/>
  <c r="C2677" i="3"/>
  <c r="C2678" i="3"/>
  <c r="C2679" i="3"/>
  <c r="C2680" i="3"/>
  <c r="C2681" i="3"/>
  <c r="C2682" i="3"/>
  <c r="C2683" i="3"/>
  <c r="C2684" i="3"/>
  <c r="C2685" i="3"/>
  <c r="C2686" i="3"/>
  <c r="C2687" i="3"/>
  <c r="C2688" i="3"/>
  <c r="C2689" i="3"/>
  <c r="C2690" i="3"/>
  <c r="C2691" i="3"/>
  <c r="C2692" i="3"/>
  <c r="C2693" i="3"/>
  <c r="C2694" i="3"/>
  <c r="C2695" i="3"/>
  <c r="C2696" i="3"/>
  <c r="C2697" i="3"/>
  <c r="C2698" i="3"/>
  <c r="C2699" i="3"/>
  <c r="C2700" i="3"/>
  <c r="C2701" i="3"/>
  <c r="C2702" i="3"/>
  <c r="C2703" i="3"/>
  <c r="C2704" i="3"/>
  <c r="C2705" i="3"/>
  <c r="C2706" i="3"/>
  <c r="C2707" i="3"/>
  <c r="C2708" i="3"/>
  <c r="C2709" i="3"/>
  <c r="C2710" i="3"/>
  <c r="C2711" i="3"/>
  <c r="C2712" i="3"/>
  <c r="C2713" i="3"/>
  <c r="C2714" i="3"/>
  <c r="C2715" i="3"/>
  <c r="C2716" i="3"/>
  <c r="C2717" i="3"/>
  <c r="C2718" i="3"/>
  <c r="C2719" i="3"/>
  <c r="C2720" i="3"/>
  <c r="C2721" i="3"/>
  <c r="C2722" i="3"/>
  <c r="C2723" i="3"/>
  <c r="C2724" i="3"/>
  <c r="C2725" i="3"/>
  <c r="C2726" i="3"/>
  <c r="C2727" i="3"/>
  <c r="C2728" i="3"/>
  <c r="C2729" i="3"/>
  <c r="C2730" i="3"/>
  <c r="C2731" i="3"/>
  <c r="C2732" i="3"/>
  <c r="C2733" i="3"/>
  <c r="C2734" i="3"/>
  <c r="C2735" i="3"/>
  <c r="C2736" i="3"/>
  <c r="C2737" i="3"/>
  <c r="C2738" i="3"/>
  <c r="C2739" i="3"/>
  <c r="C2740" i="3"/>
  <c r="C2741" i="3"/>
  <c r="C2742" i="3"/>
  <c r="C2743" i="3"/>
  <c r="C2744" i="3"/>
  <c r="C2745" i="3"/>
  <c r="C2746" i="3"/>
  <c r="C2747" i="3"/>
  <c r="C2748" i="3"/>
  <c r="C2749" i="3"/>
  <c r="C2750" i="3"/>
  <c r="C2751" i="3"/>
  <c r="C2752" i="3"/>
  <c r="C2753" i="3"/>
  <c r="C2754" i="3"/>
  <c r="C2755" i="3"/>
  <c r="C2756" i="3"/>
  <c r="C2757" i="3"/>
  <c r="C2758" i="3"/>
  <c r="C2759" i="3"/>
  <c r="C2760" i="3"/>
  <c r="C2761" i="3"/>
  <c r="C2762" i="3"/>
  <c r="C2763" i="3"/>
  <c r="C2764" i="3"/>
  <c r="C2765" i="3"/>
  <c r="C2766" i="3"/>
  <c r="C2767" i="3"/>
  <c r="C2768" i="3"/>
  <c r="C2769" i="3"/>
  <c r="C2770" i="3"/>
  <c r="C2771" i="3"/>
  <c r="C2772" i="3"/>
  <c r="C2773" i="3"/>
  <c r="C2774" i="3"/>
  <c r="C2775" i="3"/>
  <c r="C2776" i="3"/>
  <c r="C2777" i="3"/>
  <c r="C2778" i="3"/>
  <c r="C2779" i="3"/>
  <c r="C2780" i="3"/>
  <c r="C2781" i="3"/>
  <c r="C2782" i="3"/>
  <c r="C2783" i="3"/>
  <c r="C2784" i="3"/>
  <c r="C2785" i="3"/>
  <c r="C2786" i="3"/>
  <c r="C2787" i="3"/>
  <c r="C2788" i="3"/>
  <c r="C2789" i="3"/>
  <c r="C2790" i="3"/>
  <c r="C2791" i="3"/>
  <c r="C2792" i="3"/>
  <c r="C2793" i="3"/>
  <c r="C2794" i="3"/>
  <c r="C2795" i="3"/>
  <c r="C2796" i="3"/>
  <c r="C2797" i="3"/>
  <c r="C2798" i="3"/>
  <c r="C2799" i="3"/>
  <c r="C2800" i="3"/>
  <c r="C2801" i="3"/>
  <c r="C2802" i="3"/>
  <c r="C2803" i="3"/>
  <c r="C2804" i="3"/>
  <c r="C2805" i="3"/>
  <c r="C2806" i="3"/>
  <c r="C2807" i="3"/>
  <c r="C2808" i="3"/>
  <c r="C2809" i="3"/>
  <c r="C2810" i="3"/>
  <c r="C2811" i="3"/>
  <c r="C2812" i="3"/>
  <c r="C2813" i="3"/>
  <c r="C2814" i="3"/>
  <c r="C2815" i="3"/>
  <c r="C2816" i="3"/>
  <c r="C2817" i="3"/>
  <c r="C2818" i="3"/>
  <c r="C2819" i="3"/>
  <c r="C2820" i="3"/>
  <c r="C2821" i="3"/>
  <c r="C2822" i="3"/>
  <c r="C2823" i="3"/>
  <c r="C2824" i="3"/>
  <c r="C2825" i="3"/>
  <c r="C2826" i="3"/>
  <c r="C2827" i="3"/>
  <c r="C2828" i="3"/>
  <c r="C2829" i="3"/>
  <c r="C2830" i="3"/>
  <c r="C2831" i="3"/>
  <c r="C2832" i="3"/>
  <c r="C2833" i="3"/>
  <c r="C2834" i="3"/>
  <c r="C2835" i="3"/>
  <c r="C2836" i="3"/>
  <c r="C2837" i="3"/>
  <c r="C2838" i="3"/>
  <c r="C2839" i="3"/>
  <c r="C2840" i="3"/>
  <c r="C2841" i="3"/>
  <c r="C2842" i="3"/>
  <c r="C2843" i="3"/>
  <c r="C2844" i="3"/>
  <c r="C2845" i="3"/>
  <c r="C2846" i="3"/>
  <c r="C2847" i="3"/>
  <c r="C2848" i="3"/>
  <c r="C2849" i="3"/>
  <c r="C2850" i="3"/>
  <c r="C2851" i="3"/>
  <c r="C2852" i="3"/>
  <c r="C2853" i="3"/>
  <c r="C2854" i="3"/>
  <c r="C2855" i="3"/>
  <c r="C2856" i="3"/>
  <c r="C2857" i="3"/>
  <c r="C2858" i="3"/>
  <c r="C2859" i="3"/>
  <c r="C2860" i="3"/>
  <c r="C2861" i="3"/>
  <c r="C2862" i="3"/>
  <c r="C2863" i="3"/>
  <c r="C2864" i="3"/>
  <c r="C2865" i="3"/>
  <c r="C2866" i="3"/>
  <c r="C2867" i="3"/>
  <c r="C2868" i="3"/>
  <c r="C2869" i="3"/>
  <c r="C2870" i="3"/>
  <c r="C2871" i="3"/>
  <c r="C2872" i="3"/>
  <c r="C2873" i="3"/>
  <c r="C2874" i="3"/>
  <c r="C2875" i="3"/>
  <c r="C2876" i="3"/>
  <c r="C2877" i="3"/>
  <c r="C2878" i="3"/>
  <c r="C2879" i="3"/>
  <c r="C2880" i="3"/>
  <c r="C2881" i="3"/>
  <c r="C2882" i="3"/>
  <c r="C2883" i="3"/>
  <c r="C2884" i="3"/>
  <c r="C2885" i="3"/>
  <c r="C2886" i="3"/>
  <c r="C2887" i="3"/>
  <c r="C2888" i="3"/>
  <c r="C2889" i="3"/>
  <c r="C2890" i="3"/>
  <c r="C2891" i="3"/>
  <c r="C2892" i="3"/>
  <c r="C2893" i="3"/>
  <c r="C2894" i="3"/>
  <c r="C2895" i="3"/>
  <c r="C2896" i="3"/>
  <c r="C2897" i="3"/>
  <c r="C2898" i="3"/>
  <c r="C2899" i="3"/>
  <c r="C2900" i="3"/>
  <c r="C2901" i="3"/>
  <c r="C2902" i="3"/>
  <c r="C2903" i="3"/>
  <c r="C2904" i="3"/>
  <c r="C2905" i="3"/>
  <c r="C2906" i="3"/>
  <c r="C2907" i="3"/>
  <c r="C2908" i="3"/>
  <c r="C2909" i="3"/>
  <c r="C2910" i="3"/>
  <c r="C2911" i="3"/>
  <c r="C2912" i="3"/>
  <c r="C2913" i="3"/>
  <c r="C2914" i="3"/>
  <c r="C2915" i="3"/>
  <c r="C2916" i="3"/>
  <c r="C2917" i="3"/>
  <c r="C2918" i="3"/>
  <c r="C2919" i="3"/>
  <c r="C2920" i="3"/>
  <c r="C2921" i="3"/>
  <c r="C2922" i="3"/>
  <c r="C2923" i="3"/>
  <c r="C2924" i="3"/>
  <c r="C2925" i="3"/>
  <c r="C2926" i="3"/>
  <c r="C2927" i="3"/>
  <c r="C2928" i="3"/>
  <c r="C2929" i="3"/>
  <c r="C2930" i="3"/>
  <c r="C2931" i="3"/>
  <c r="C2932" i="3"/>
  <c r="C2933" i="3"/>
  <c r="C2934" i="3"/>
  <c r="C2935" i="3"/>
  <c r="C2936" i="3"/>
  <c r="C2937" i="3"/>
  <c r="C2938" i="3"/>
  <c r="C2939" i="3"/>
  <c r="C2940" i="3"/>
  <c r="C2941" i="3"/>
  <c r="C2942" i="3"/>
  <c r="C2943" i="3"/>
  <c r="C2944" i="3"/>
  <c r="C2945" i="3"/>
  <c r="C2946" i="3"/>
  <c r="C2947" i="3"/>
  <c r="C2948" i="3"/>
  <c r="C2949" i="3"/>
  <c r="C2950" i="3"/>
  <c r="C2951" i="3"/>
  <c r="C2952" i="3"/>
  <c r="C2953" i="3"/>
  <c r="C2954" i="3"/>
  <c r="C2955" i="3"/>
  <c r="C2956" i="3"/>
  <c r="C2957" i="3"/>
  <c r="C2958" i="3"/>
  <c r="C2959" i="3"/>
  <c r="C2960" i="3"/>
  <c r="C2961" i="3"/>
  <c r="C2962" i="3"/>
  <c r="C2963" i="3"/>
  <c r="C2964" i="3"/>
  <c r="C2965" i="3"/>
  <c r="C2966" i="3"/>
  <c r="C2967" i="3"/>
  <c r="C2968" i="3"/>
  <c r="C2969" i="3"/>
  <c r="C2970" i="3"/>
  <c r="C2971" i="3"/>
  <c r="C2972" i="3"/>
  <c r="C2973" i="3"/>
  <c r="C2974" i="3"/>
  <c r="C2975" i="3"/>
  <c r="C2976" i="3"/>
  <c r="C2977" i="3"/>
  <c r="C2978" i="3"/>
  <c r="C2979" i="3"/>
  <c r="C2980" i="3"/>
  <c r="C2981" i="3"/>
  <c r="C2982" i="3"/>
  <c r="C2983" i="3"/>
  <c r="C2984" i="3"/>
  <c r="C2985" i="3"/>
  <c r="C2986" i="3"/>
  <c r="C2987" i="3"/>
  <c r="C2988" i="3"/>
  <c r="C2989" i="3"/>
  <c r="C2990" i="3"/>
  <c r="C2991" i="3"/>
  <c r="C2992" i="3"/>
  <c r="C2993" i="3"/>
  <c r="C2994" i="3"/>
  <c r="C2995" i="3"/>
  <c r="C2996" i="3"/>
  <c r="C2997" i="3"/>
  <c r="C2998" i="3"/>
  <c r="C2999" i="3"/>
  <c r="C3000" i="3"/>
  <c r="C3001" i="3"/>
  <c r="C3002" i="3"/>
  <c r="C3003" i="3"/>
  <c r="C3004" i="3"/>
  <c r="C3005" i="3"/>
  <c r="C3006" i="3"/>
  <c r="C3007" i="3"/>
  <c r="C3008" i="3"/>
  <c r="C3009" i="3"/>
  <c r="C3010" i="3"/>
  <c r="C3011" i="3"/>
  <c r="C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9" i="3"/>
  <c r="B190" i="3"/>
  <c r="B191" i="3"/>
  <c r="B192" i="3"/>
  <c r="B194" i="3"/>
  <c r="B195" i="3"/>
  <c r="B196" i="3"/>
  <c r="B197" i="3"/>
  <c r="B198" i="3"/>
  <c r="B199" i="3"/>
  <c r="B204" i="3"/>
  <c r="B205" i="3"/>
  <c r="B206" i="3"/>
  <c r="B207" i="3"/>
  <c r="B208"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061"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1091" i="3"/>
  <c r="B1092" i="3"/>
  <c r="B1093" i="3"/>
  <c r="B1094" i="3"/>
  <c r="B1095" i="3"/>
  <c r="B1096" i="3"/>
  <c r="B1097" i="3"/>
  <c r="B1098" i="3"/>
  <c r="B1099" i="3"/>
  <c r="B1100" i="3"/>
  <c r="B1101" i="3"/>
  <c r="B1102" i="3"/>
  <c r="B1103" i="3"/>
  <c r="B1104" i="3"/>
  <c r="B1105" i="3"/>
  <c r="B1106" i="3"/>
  <c r="B1107" i="3"/>
  <c r="B1108" i="3"/>
  <c r="B1109" i="3"/>
  <c r="B1110" i="3"/>
  <c r="B1111" i="3"/>
  <c r="B1112" i="3"/>
  <c r="B1113" i="3"/>
  <c r="B1114" i="3"/>
  <c r="B1115" i="3"/>
  <c r="B1116" i="3"/>
  <c r="B1117" i="3"/>
  <c r="B1118" i="3"/>
  <c r="B1119" i="3"/>
  <c r="B1120" i="3"/>
  <c r="B1121" i="3"/>
  <c r="B1122" i="3"/>
  <c r="B1123" i="3"/>
  <c r="B1124" i="3"/>
  <c r="B1125" i="3"/>
  <c r="B1126" i="3"/>
  <c r="B1127" i="3"/>
  <c r="B1128" i="3"/>
  <c r="B1129" i="3"/>
  <c r="B1130" i="3"/>
  <c r="B1131" i="3"/>
  <c r="B1132" i="3"/>
  <c r="B1133" i="3"/>
  <c r="B1134" i="3"/>
  <c r="B1135" i="3"/>
  <c r="B1136" i="3"/>
  <c r="B1137" i="3"/>
  <c r="B1138" i="3"/>
  <c r="B1139" i="3"/>
  <c r="B1140" i="3"/>
  <c r="B1141" i="3"/>
  <c r="B1142" i="3"/>
  <c r="B1143" i="3"/>
  <c r="B1144" i="3"/>
  <c r="B1145" i="3"/>
  <c r="B1146" i="3"/>
  <c r="B1147" i="3"/>
  <c r="B1148" i="3"/>
  <c r="B1149" i="3"/>
  <c r="B1150" i="3"/>
  <c r="B1151" i="3"/>
  <c r="B1152" i="3"/>
  <c r="B1153" i="3"/>
  <c r="B1154" i="3"/>
  <c r="B1155" i="3"/>
  <c r="B1156" i="3"/>
  <c r="B1157" i="3"/>
  <c r="B1158" i="3"/>
  <c r="B1159" i="3"/>
  <c r="B1160" i="3"/>
  <c r="B1161" i="3"/>
  <c r="B1162" i="3"/>
  <c r="B1163" i="3"/>
  <c r="B1164" i="3"/>
  <c r="B1165" i="3"/>
  <c r="B1166" i="3"/>
  <c r="B1167" i="3"/>
  <c r="B1168" i="3"/>
  <c r="B1169" i="3"/>
  <c r="B1170" i="3"/>
  <c r="B1171" i="3"/>
  <c r="B1172" i="3"/>
  <c r="B1173" i="3"/>
  <c r="B1174" i="3"/>
  <c r="B1175" i="3"/>
  <c r="B1176" i="3"/>
  <c r="B1177" i="3"/>
  <c r="B1178" i="3"/>
  <c r="B1179" i="3"/>
  <c r="B1180" i="3"/>
  <c r="B1181" i="3"/>
  <c r="B1182" i="3"/>
  <c r="B1183" i="3"/>
  <c r="B1184" i="3"/>
  <c r="B1185" i="3"/>
  <c r="B1186" i="3"/>
  <c r="B1187" i="3"/>
  <c r="B1188" i="3"/>
  <c r="B1189" i="3"/>
  <c r="B1190" i="3"/>
  <c r="B1191" i="3"/>
  <c r="B1192" i="3"/>
  <c r="B1193" i="3"/>
  <c r="B1194" i="3"/>
  <c r="B1195" i="3"/>
  <c r="B1196" i="3"/>
  <c r="B1197" i="3"/>
  <c r="B1198" i="3"/>
  <c r="B1199" i="3"/>
  <c r="B1200" i="3"/>
  <c r="B1201" i="3"/>
  <c r="B1202" i="3"/>
  <c r="B1203" i="3"/>
  <c r="B1204" i="3"/>
  <c r="B1205" i="3"/>
  <c r="B1206" i="3"/>
  <c r="B1207" i="3"/>
  <c r="B1208" i="3"/>
  <c r="B1209" i="3"/>
  <c r="B1210" i="3"/>
  <c r="B1211" i="3"/>
  <c r="B1212" i="3"/>
  <c r="B1213" i="3"/>
  <c r="B1214" i="3"/>
  <c r="B1215" i="3"/>
  <c r="B1216" i="3"/>
  <c r="B1217" i="3"/>
  <c r="B1218" i="3"/>
  <c r="B1219" i="3"/>
  <c r="B1220" i="3"/>
  <c r="B1221" i="3"/>
  <c r="B1222" i="3"/>
  <c r="B1223" i="3"/>
  <c r="B1224" i="3"/>
  <c r="B1225" i="3"/>
  <c r="B1226" i="3"/>
  <c r="B1227" i="3"/>
  <c r="B1228" i="3"/>
  <c r="B1229" i="3"/>
  <c r="B1230" i="3"/>
  <c r="B1231" i="3"/>
  <c r="B1232" i="3"/>
  <c r="B1233" i="3"/>
  <c r="B1234" i="3"/>
  <c r="B1235" i="3"/>
  <c r="B1236" i="3"/>
  <c r="B1237" i="3"/>
  <c r="B1238" i="3"/>
  <c r="B1239" i="3"/>
  <c r="B1240" i="3"/>
  <c r="B1241" i="3"/>
  <c r="B1242" i="3"/>
  <c r="B1243" i="3"/>
  <c r="B1244" i="3"/>
  <c r="B1245" i="3"/>
  <c r="B1246" i="3"/>
  <c r="B1247" i="3"/>
  <c r="B1248" i="3"/>
  <c r="B1249" i="3"/>
  <c r="B1250" i="3"/>
  <c r="B1251" i="3"/>
  <c r="B1252" i="3"/>
  <c r="B1253" i="3"/>
  <c r="B1254" i="3"/>
  <c r="B1255" i="3"/>
  <c r="B1256" i="3"/>
  <c r="B1257" i="3"/>
  <c r="B1258" i="3"/>
  <c r="B1259" i="3"/>
  <c r="B1260" i="3"/>
  <c r="B1261" i="3"/>
  <c r="B1262" i="3"/>
  <c r="B1263" i="3"/>
  <c r="B1264" i="3"/>
  <c r="B1265" i="3"/>
  <c r="B1266" i="3"/>
  <c r="B1267" i="3"/>
  <c r="B1268" i="3"/>
  <c r="B1269" i="3"/>
  <c r="B1270" i="3"/>
  <c r="B1271" i="3"/>
  <c r="B1272" i="3"/>
  <c r="B1273" i="3"/>
  <c r="B1274" i="3"/>
  <c r="B1275" i="3"/>
  <c r="B1276" i="3"/>
  <c r="B1277" i="3"/>
  <c r="B1278" i="3"/>
  <c r="B1279" i="3"/>
  <c r="B1280" i="3"/>
  <c r="B1281" i="3"/>
  <c r="B1282" i="3"/>
  <c r="B1283" i="3"/>
  <c r="B1284" i="3"/>
  <c r="B1285" i="3"/>
  <c r="B1286" i="3"/>
  <c r="B1287" i="3"/>
  <c r="B1288" i="3"/>
  <c r="B1289" i="3"/>
  <c r="B1290" i="3"/>
  <c r="B1291" i="3"/>
  <c r="B1292" i="3"/>
  <c r="B1293" i="3"/>
  <c r="B1294" i="3"/>
  <c r="B1295" i="3"/>
  <c r="B1296" i="3"/>
  <c r="B1297" i="3"/>
  <c r="B1298" i="3"/>
  <c r="B1299" i="3"/>
  <c r="B1300" i="3"/>
  <c r="B1301" i="3"/>
  <c r="B1302" i="3"/>
  <c r="B1303" i="3"/>
  <c r="B1304" i="3"/>
  <c r="B1305" i="3"/>
  <c r="B1306" i="3"/>
  <c r="B1307" i="3"/>
  <c r="B1308" i="3"/>
  <c r="B1309" i="3"/>
  <c r="B1310" i="3"/>
  <c r="B1311" i="3"/>
  <c r="B1312" i="3"/>
  <c r="B1313" i="3"/>
  <c r="B1314" i="3"/>
  <c r="B1315" i="3"/>
  <c r="B1316" i="3"/>
  <c r="B1317" i="3"/>
  <c r="B1318" i="3"/>
  <c r="B1319" i="3"/>
  <c r="B1320" i="3"/>
  <c r="B1321" i="3"/>
  <c r="B1322" i="3"/>
  <c r="B1323" i="3"/>
  <c r="B1324" i="3"/>
  <c r="B1325" i="3"/>
  <c r="B1326" i="3"/>
  <c r="B1327" i="3"/>
  <c r="B1328" i="3"/>
  <c r="B1329" i="3"/>
  <c r="B1330" i="3"/>
  <c r="B1331" i="3"/>
  <c r="B1332" i="3"/>
  <c r="B1333" i="3"/>
  <c r="B1334" i="3"/>
  <c r="B1335" i="3"/>
  <c r="B1336" i="3"/>
  <c r="B1337" i="3"/>
  <c r="B1338" i="3"/>
  <c r="B1339" i="3"/>
  <c r="B1340" i="3"/>
  <c r="B1341" i="3"/>
  <c r="B1342" i="3"/>
  <c r="B1343" i="3"/>
  <c r="B1344" i="3"/>
  <c r="B1345" i="3"/>
  <c r="B1346" i="3"/>
  <c r="B1347" i="3"/>
  <c r="B1348" i="3"/>
  <c r="B1349" i="3"/>
  <c r="B1350" i="3"/>
  <c r="B1351" i="3"/>
  <c r="B1352" i="3"/>
  <c r="B1353" i="3"/>
  <c r="B1354" i="3"/>
  <c r="B1355" i="3"/>
  <c r="B1356" i="3"/>
  <c r="B1358" i="3"/>
  <c r="B1359" i="3"/>
  <c r="B1360" i="3"/>
  <c r="B1361" i="3"/>
  <c r="B1362" i="3"/>
  <c r="B1363" i="3"/>
  <c r="B1364" i="3"/>
  <c r="B1365" i="3"/>
  <c r="B1366" i="3"/>
  <c r="B1367" i="3"/>
  <c r="B1368" i="3"/>
  <c r="B1369" i="3"/>
  <c r="B1370" i="3"/>
  <c r="B1371" i="3"/>
  <c r="B1372" i="3"/>
  <c r="B1373" i="3"/>
  <c r="B1374" i="3"/>
  <c r="B1375" i="3"/>
  <c r="B1376" i="3"/>
  <c r="B1377" i="3"/>
  <c r="B1378" i="3"/>
  <c r="B1379" i="3"/>
  <c r="B1380" i="3"/>
  <c r="B1381" i="3"/>
  <c r="B1382" i="3"/>
  <c r="B1383" i="3"/>
  <c r="B1384" i="3"/>
  <c r="B1385" i="3"/>
  <c r="B1386" i="3"/>
  <c r="B1387" i="3"/>
  <c r="B1388" i="3"/>
  <c r="B1389" i="3"/>
  <c r="B1390" i="3"/>
  <c r="B1391" i="3"/>
  <c r="B1392" i="3"/>
  <c r="B1393" i="3"/>
  <c r="B1394" i="3"/>
  <c r="B1395" i="3"/>
  <c r="B1396" i="3"/>
  <c r="B1397" i="3"/>
  <c r="B1398" i="3"/>
  <c r="B1399" i="3"/>
  <c r="B1400" i="3"/>
  <c r="B1401" i="3"/>
  <c r="B1402" i="3"/>
  <c r="B1403" i="3"/>
  <c r="B1404" i="3"/>
  <c r="B1405" i="3"/>
  <c r="B1406" i="3"/>
  <c r="B1407" i="3"/>
  <c r="B1408" i="3"/>
  <c r="B1409" i="3"/>
  <c r="B1410" i="3"/>
  <c r="B1411" i="3"/>
  <c r="B1412" i="3"/>
  <c r="B1413" i="3"/>
  <c r="B1414" i="3"/>
  <c r="B1415" i="3"/>
  <c r="B1416" i="3"/>
  <c r="B1417" i="3"/>
  <c r="B1418" i="3"/>
  <c r="B1419" i="3"/>
  <c r="B1420" i="3"/>
  <c r="B1421" i="3"/>
  <c r="B1422" i="3"/>
  <c r="B1423" i="3"/>
  <c r="B1424" i="3"/>
  <c r="B1425" i="3"/>
  <c r="B1426" i="3"/>
  <c r="B1427" i="3"/>
  <c r="B1428" i="3"/>
  <c r="B1429" i="3"/>
  <c r="B1430" i="3"/>
  <c r="B1431" i="3"/>
  <c r="B1432" i="3"/>
  <c r="B1433" i="3"/>
  <c r="B1434" i="3"/>
  <c r="B1435" i="3"/>
  <c r="B1436" i="3"/>
  <c r="B1437" i="3"/>
  <c r="B1438" i="3"/>
  <c r="B1439" i="3"/>
  <c r="B1440" i="3"/>
  <c r="B1441" i="3"/>
  <c r="B1442" i="3"/>
  <c r="B1443" i="3"/>
  <c r="B1444" i="3"/>
  <c r="B1445" i="3"/>
  <c r="B1446" i="3"/>
  <c r="B1447" i="3"/>
  <c r="B1448" i="3"/>
  <c r="B1449" i="3"/>
  <c r="B1450" i="3"/>
  <c r="B1451" i="3"/>
  <c r="B1452" i="3"/>
  <c r="B1453" i="3"/>
  <c r="B1454" i="3"/>
  <c r="B1455" i="3"/>
  <c r="B1456" i="3"/>
  <c r="B1457" i="3"/>
  <c r="B1458" i="3"/>
  <c r="B1459" i="3"/>
  <c r="B1460" i="3"/>
  <c r="B1461" i="3"/>
  <c r="B1462" i="3"/>
  <c r="B1463" i="3"/>
  <c r="B1464" i="3"/>
  <c r="B1465" i="3"/>
  <c r="B1466" i="3"/>
  <c r="B1467" i="3"/>
  <c r="B1468" i="3"/>
  <c r="B1469" i="3"/>
  <c r="B1470" i="3"/>
  <c r="B1471" i="3"/>
  <c r="B1472" i="3"/>
  <c r="B1473" i="3"/>
  <c r="B1474" i="3"/>
  <c r="B1475" i="3"/>
  <c r="B1476" i="3"/>
  <c r="B1477" i="3"/>
  <c r="B1478" i="3"/>
  <c r="B1479" i="3"/>
  <c r="B1480" i="3"/>
  <c r="B1481" i="3"/>
  <c r="B1482" i="3"/>
  <c r="B1483" i="3"/>
  <c r="B1484" i="3"/>
  <c r="B1485" i="3"/>
  <c r="B1486" i="3"/>
  <c r="B1487" i="3"/>
  <c r="B1488" i="3"/>
  <c r="B1489" i="3"/>
  <c r="B1490" i="3"/>
  <c r="B1491" i="3"/>
  <c r="B1492" i="3"/>
  <c r="B1493" i="3"/>
  <c r="B1494" i="3"/>
  <c r="B1495" i="3"/>
  <c r="B1496" i="3"/>
  <c r="B1497" i="3"/>
  <c r="B1498" i="3"/>
  <c r="B1499" i="3"/>
  <c r="B1500" i="3"/>
  <c r="B1501" i="3"/>
  <c r="B1502" i="3"/>
  <c r="B1503" i="3"/>
  <c r="B1504" i="3"/>
  <c r="B1505" i="3"/>
  <c r="B1506" i="3"/>
  <c r="B1507" i="3"/>
  <c r="B1508" i="3"/>
  <c r="B1509" i="3"/>
  <c r="B1510" i="3"/>
  <c r="B1511" i="3"/>
  <c r="B1512" i="3"/>
  <c r="B1514" i="3"/>
  <c r="B1515" i="3"/>
  <c r="B1516" i="3"/>
  <c r="B1517" i="3"/>
  <c r="B1518" i="3"/>
  <c r="B1519" i="3"/>
  <c r="B1520" i="3"/>
  <c r="B1521" i="3"/>
  <c r="B1522" i="3"/>
  <c r="B1523" i="3"/>
  <c r="B1524" i="3"/>
  <c r="B1525" i="3"/>
  <c r="B1526" i="3"/>
  <c r="B1527" i="3"/>
  <c r="B1528" i="3"/>
  <c r="B1529" i="3"/>
  <c r="B1530" i="3"/>
  <c r="B1531" i="3"/>
  <c r="B1532" i="3"/>
  <c r="B1533" i="3"/>
  <c r="B1534" i="3"/>
  <c r="B1535" i="3"/>
  <c r="B1536" i="3"/>
  <c r="B1537" i="3"/>
  <c r="B1538" i="3"/>
  <c r="B1539" i="3"/>
  <c r="B1540" i="3"/>
  <c r="B1541" i="3"/>
  <c r="B1542" i="3"/>
  <c r="B1543" i="3"/>
  <c r="B1544" i="3"/>
  <c r="B1545" i="3"/>
  <c r="B1546" i="3"/>
  <c r="B1547" i="3"/>
  <c r="B1548" i="3"/>
  <c r="B1549" i="3"/>
  <c r="B1550" i="3"/>
  <c r="B1551" i="3"/>
  <c r="B1552" i="3"/>
  <c r="B1553" i="3"/>
  <c r="B1554" i="3"/>
  <c r="B1555" i="3"/>
  <c r="B1556" i="3"/>
  <c r="B1557" i="3"/>
  <c r="B1558" i="3"/>
  <c r="B1559" i="3"/>
  <c r="B1560" i="3"/>
  <c r="B1561" i="3"/>
  <c r="B1562" i="3"/>
  <c r="B1563" i="3"/>
  <c r="B1564" i="3"/>
  <c r="B1565" i="3"/>
  <c r="B1566" i="3"/>
  <c r="B1567" i="3"/>
  <c r="B1568" i="3"/>
  <c r="B1569" i="3"/>
  <c r="B1570" i="3"/>
  <c r="B1571" i="3"/>
  <c r="B1572" i="3"/>
  <c r="B1573" i="3"/>
  <c r="B1574" i="3"/>
  <c r="B1575" i="3"/>
  <c r="B1576" i="3"/>
  <c r="B1577" i="3"/>
  <c r="B1578" i="3"/>
  <c r="B1579" i="3"/>
  <c r="B1580" i="3"/>
  <c r="B1581" i="3"/>
  <c r="B1582" i="3"/>
  <c r="B1583" i="3"/>
  <c r="B1584" i="3"/>
  <c r="B1585" i="3"/>
  <c r="B1586" i="3"/>
  <c r="B1587" i="3"/>
  <c r="B1588" i="3"/>
  <c r="B1589" i="3"/>
  <c r="B1590" i="3"/>
  <c r="B1591" i="3"/>
  <c r="B1592" i="3"/>
  <c r="B1593" i="3"/>
  <c r="B1594" i="3"/>
  <c r="B1595" i="3"/>
  <c r="B1596" i="3"/>
  <c r="B1597" i="3"/>
  <c r="B1598" i="3"/>
  <c r="B1599" i="3"/>
  <c r="B1600" i="3"/>
  <c r="B1601" i="3"/>
  <c r="B1602" i="3"/>
  <c r="B1603" i="3"/>
  <c r="B1604" i="3"/>
  <c r="B1605" i="3"/>
  <c r="B1606" i="3"/>
  <c r="B1607" i="3"/>
  <c r="B1608" i="3"/>
  <c r="B1609" i="3"/>
  <c r="B1610" i="3"/>
  <c r="B1611" i="3"/>
  <c r="B1612" i="3"/>
  <c r="B1613" i="3"/>
  <c r="B1614" i="3"/>
  <c r="B1615" i="3"/>
  <c r="B1616" i="3"/>
  <c r="B1617" i="3"/>
  <c r="B1618" i="3"/>
  <c r="B1619" i="3"/>
  <c r="B1620" i="3"/>
  <c r="B1621" i="3"/>
  <c r="B1622" i="3"/>
  <c r="B1623" i="3"/>
  <c r="B1624" i="3"/>
  <c r="B1625" i="3"/>
  <c r="B1626" i="3"/>
  <c r="B1627" i="3"/>
  <c r="B1628" i="3"/>
  <c r="B1629" i="3"/>
  <c r="B1630" i="3"/>
  <c r="B1631" i="3"/>
  <c r="B1632" i="3"/>
  <c r="B1633" i="3"/>
  <c r="B1634" i="3"/>
  <c r="B1635" i="3"/>
  <c r="B1636" i="3"/>
  <c r="B1637" i="3"/>
  <c r="B1638" i="3"/>
  <c r="B1639" i="3"/>
  <c r="B1640" i="3"/>
  <c r="B1641" i="3"/>
  <c r="B1642" i="3"/>
  <c r="B1643" i="3"/>
  <c r="B1644" i="3"/>
  <c r="B1645" i="3"/>
  <c r="B1646" i="3"/>
  <c r="B1647" i="3"/>
  <c r="B1648" i="3"/>
  <c r="B1649" i="3"/>
  <c r="B1650" i="3"/>
  <c r="B1651" i="3"/>
  <c r="B1652" i="3"/>
  <c r="B1653" i="3"/>
  <c r="B1654" i="3"/>
  <c r="B1655" i="3"/>
  <c r="B1656" i="3"/>
  <c r="B1657" i="3"/>
  <c r="B1658" i="3"/>
  <c r="B1659" i="3"/>
  <c r="B1660" i="3"/>
  <c r="B1661" i="3"/>
  <c r="B1662" i="3"/>
  <c r="B1663" i="3"/>
  <c r="B1664" i="3"/>
  <c r="B1665" i="3"/>
  <c r="B1666" i="3"/>
  <c r="B1667" i="3"/>
  <c r="B1668" i="3"/>
  <c r="B1669" i="3"/>
  <c r="B1670" i="3"/>
  <c r="B1671" i="3"/>
  <c r="B1672" i="3"/>
  <c r="B1673" i="3"/>
  <c r="B1674" i="3"/>
  <c r="B1675" i="3"/>
  <c r="B1676" i="3"/>
  <c r="B1677" i="3"/>
  <c r="B1678" i="3"/>
  <c r="B1679" i="3"/>
  <c r="B1680" i="3"/>
  <c r="B1681" i="3"/>
  <c r="B1682" i="3"/>
  <c r="B1683" i="3"/>
  <c r="B1684" i="3"/>
  <c r="B1685" i="3"/>
  <c r="B1686" i="3"/>
  <c r="B1687" i="3"/>
  <c r="B1688" i="3"/>
  <c r="B1689" i="3"/>
  <c r="B1690" i="3"/>
  <c r="B1691" i="3"/>
  <c r="B1692" i="3"/>
  <c r="B1693" i="3"/>
  <c r="B1694" i="3"/>
  <c r="B1695" i="3"/>
  <c r="B1696" i="3"/>
  <c r="B1697" i="3"/>
  <c r="B1698" i="3"/>
  <c r="B1699" i="3"/>
  <c r="B1700" i="3"/>
  <c r="B1701" i="3"/>
  <c r="B1702" i="3"/>
  <c r="B1703" i="3"/>
  <c r="B1704" i="3"/>
  <c r="B1705" i="3"/>
  <c r="B1706" i="3"/>
  <c r="B1707" i="3"/>
  <c r="B1708" i="3"/>
  <c r="B1709" i="3"/>
  <c r="B1710" i="3"/>
  <c r="B1711" i="3"/>
  <c r="B1712" i="3"/>
  <c r="B1713" i="3"/>
  <c r="B1714" i="3"/>
  <c r="B1715" i="3"/>
  <c r="B1716" i="3"/>
  <c r="B1717" i="3"/>
  <c r="B1718" i="3"/>
  <c r="B1719" i="3"/>
  <c r="B1720" i="3"/>
  <c r="B1721" i="3"/>
  <c r="B1722" i="3"/>
  <c r="B1723" i="3"/>
  <c r="B1724" i="3"/>
  <c r="B1725" i="3"/>
  <c r="B1726" i="3"/>
  <c r="B1727" i="3"/>
  <c r="B1728" i="3"/>
  <c r="B1729" i="3"/>
  <c r="B1730" i="3"/>
  <c r="B1731" i="3"/>
  <c r="B1732" i="3"/>
  <c r="B1733" i="3"/>
  <c r="B1734" i="3"/>
  <c r="B1735" i="3"/>
  <c r="B1736" i="3"/>
  <c r="B1737" i="3"/>
  <c r="B1738" i="3"/>
  <c r="B1739" i="3"/>
  <c r="B1740" i="3"/>
  <c r="B1741" i="3"/>
  <c r="B1742" i="3"/>
  <c r="B1743" i="3"/>
  <c r="B1744" i="3"/>
  <c r="B1745" i="3"/>
  <c r="B1746" i="3"/>
  <c r="B1747" i="3"/>
  <c r="B1748" i="3"/>
  <c r="B1749" i="3"/>
  <c r="B1750" i="3"/>
  <c r="B1751" i="3"/>
  <c r="B1752" i="3"/>
  <c r="B1753" i="3"/>
  <c r="B1754" i="3"/>
  <c r="B1755" i="3"/>
  <c r="B1756" i="3"/>
  <c r="B1757" i="3"/>
  <c r="B1758" i="3"/>
  <c r="B1759" i="3"/>
  <c r="B1760" i="3"/>
  <c r="B1761" i="3"/>
  <c r="B1762" i="3"/>
  <c r="B1763" i="3"/>
  <c r="B1764" i="3"/>
  <c r="B1765" i="3"/>
  <c r="B1766" i="3"/>
  <c r="B1767" i="3"/>
  <c r="B1768" i="3"/>
  <c r="B1769" i="3"/>
  <c r="B1770" i="3"/>
  <c r="B1771" i="3"/>
  <c r="B1772" i="3"/>
  <c r="B1773" i="3"/>
  <c r="B1774" i="3"/>
  <c r="B1775" i="3"/>
  <c r="B1776" i="3"/>
  <c r="B1777" i="3"/>
  <c r="B1778" i="3"/>
  <c r="B1779" i="3"/>
  <c r="B1780" i="3"/>
  <c r="B1781" i="3"/>
  <c r="B1782" i="3"/>
  <c r="B1783" i="3"/>
  <c r="B1784" i="3"/>
  <c r="B1785" i="3"/>
  <c r="B1786" i="3"/>
  <c r="B1787" i="3"/>
  <c r="B1788" i="3"/>
  <c r="B1789" i="3"/>
  <c r="B1790" i="3"/>
  <c r="B1791" i="3"/>
  <c r="B1792" i="3"/>
  <c r="B1793" i="3"/>
  <c r="B1794" i="3"/>
  <c r="B1795" i="3"/>
  <c r="B1796" i="3"/>
  <c r="B1797" i="3"/>
  <c r="B1798" i="3"/>
  <c r="B1799" i="3"/>
  <c r="B1800" i="3"/>
  <c r="B1801" i="3"/>
  <c r="B1802" i="3"/>
  <c r="B1803" i="3"/>
  <c r="B1804" i="3"/>
  <c r="B1805" i="3"/>
  <c r="B1806" i="3"/>
  <c r="B1807" i="3"/>
  <c r="B1808" i="3"/>
  <c r="B1809" i="3"/>
  <c r="B1810" i="3"/>
  <c r="B1811" i="3"/>
  <c r="B1812" i="3"/>
  <c r="B1813" i="3"/>
  <c r="B1814" i="3"/>
  <c r="B1815" i="3"/>
  <c r="B1816" i="3"/>
  <c r="B1817" i="3"/>
  <c r="B1818" i="3"/>
  <c r="B1819" i="3"/>
  <c r="B1820" i="3"/>
  <c r="B1821" i="3"/>
  <c r="B1822" i="3"/>
  <c r="B1823" i="3"/>
  <c r="B1824" i="3"/>
  <c r="B1825" i="3"/>
  <c r="B1826" i="3"/>
  <c r="B1827" i="3"/>
  <c r="B1828" i="3"/>
  <c r="B1829" i="3"/>
  <c r="B1830" i="3"/>
  <c r="B1831" i="3"/>
  <c r="B1832" i="3"/>
  <c r="B1833" i="3"/>
  <c r="B1834" i="3"/>
  <c r="B1835" i="3"/>
  <c r="B1836" i="3"/>
  <c r="B1837" i="3"/>
  <c r="B1838" i="3"/>
  <c r="B1839" i="3"/>
  <c r="B1840" i="3"/>
  <c r="B1841" i="3"/>
  <c r="B1842" i="3"/>
  <c r="B1843" i="3"/>
  <c r="B1844" i="3"/>
  <c r="B1845" i="3"/>
  <c r="B1846" i="3"/>
  <c r="B1847" i="3"/>
  <c r="B1848" i="3"/>
  <c r="B1861" i="3"/>
  <c r="B1862" i="3"/>
  <c r="B1863" i="3"/>
  <c r="B1864" i="3"/>
  <c r="B1865" i="3"/>
  <c r="B1866" i="3"/>
  <c r="B1867" i="3"/>
  <c r="B1868" i="3"/>
  <c r="B1869" i="3"/>
  <c r="B1870" i="3"/>
  <c r="B1871" i="3"/>
  <c r="B1872" i="3"/>
  <c r="B1873" i="3"/>
  <c r="B1874" i="3"/>
  <c r="B1875" i="3"/>
  <c r="B1876" i="3"/>
  <c r="B1877" i="3"/>
  <c r="B1878" i="3"/>
  <c r="B1879" i="3"/>
  <c r="B1880" i="3"/>
  <c r="B1881" i="3"/>
  <c r="B1882" i="3"/>
  <c r="B1883" i="3"/>
  <c r="B1884" i="3"/>
  <c r="B1885" i="3"/>
  <c r="B1886" i="3"/>
  <c r="B1887" i="3"/>
  <c r="B1888" i="3"/>
  <c r="B1889" i="3"/>
  <c r="B1890" i="3"/>
  <c r="B1891" i="3"/>
  <c r="B1892" i="3"/>
  <c r="B1893" i="3"/>
  <c r="B1894" i="3"/>
  <c r="B1895" i="3"/>
  <c r="B1896" i="3"/>
  <c r="B1897" i="3"/>
  <c r="B1898" i="3"/>
  <c r="B1899" i="3"/>
  <c r="B1900" i="3"/>
  <c r="B1901" i="3"/>
  <c r="B1902" i="3"/>
  <c r="B1903" i="3"/>
  <c r="B1904" i="3"/>
  <c r="B1905" i="3"/>
  <c r="B1906" i="3"/>
  <c r="B1907" i="3"/>
  <c r="B1908" i="3"/>
  <c r="B1909" i="3"/>
  <c r="B1910" i="3"/>
  <c r="B1911" i="3"/>
  <c r="B1912" i="3"/>
  <c r="B1913" i="3"/>
  <c r="B1914" i="3"/>
  <c r="B1915" i="3"/>
  <c r="B1916" i="3"/>
  <c r="B1917" i="3"/>
  <c r="B1919" i="3"/>
  <c r="B1920" i="3"/>
  <c r="B1921" i="3"/>
  <c r="B1922" i="3"/>
  <c r="B1923" i="3"/>
  <c r="B1924" i="3"/>
  <c r="B1925" i="3"/>
  <c r="B1926" i="3"/>
  <c r="B1927" i="3"/>
  <c r="B1928" i="3"/>
  <c r="B1929" i="3"/>
  <c r="B1930" i="3"/>
  <c r="B1931" i="3"/>
  <c r="B1932" i="3"/>
  <c r="B1933" i="3"/>
  <c r="B1934" i="3"/>
  <c r="B1935" i="3"/>
  <c r="B1936" i="3"/>
  <c r="B1937" i="3"/>
  <c r="B1938" i="3"/>
  <c r="B1939" i="3"/>
  <c r="B1940" i="3"/>
  <c r="B1941" i="3"/>
  <c r="B1942" i="3"/>
  <c r="B1943" i="3"/>
  <c r="B1944" i="3"/>
  <c r="B1945" i="3"/>
  <c r="B1946" i="3"/>
  <c r="B1947" i="3"/>
  <c r="B1948" i="3"/>
  <c r="B1949" i="3"/>
  <c r="B1950" i="3"/>
  <c r="B1951" i="3"/>
  <c r="B1952" i="3"/>
  <c r="B1953" i="3"/>
  <c r="B1954" i="3"/>
  <c r="B1955" i="3"/>
  <c r="B1956" i="3"/>
  <c r="B1957" i="3"/>
  <c r="B1958" i="3"/>
  <c r="B1959" i="3"/>
  <c r="B1960" i="3"/>
  <c r="B1961" i="3"/>
  <c r="B1962" i="3"/>
  <c r="B1963" i="3"/>
  <c r="B1964" i="3"/>
  <c r="B1965" i="3"/>
  <c r="B1966" i="3"/>
  <c r="B1967" i="3"/>
  <c r="B1968" i="3"/>
  <c r="B1969" i="3"/>
  <c r="B1970" i="3"/>
  <c r="B1971" i="3"/>
  <c r="B1972" i="3"/>
  <c r="B1973" i="3"/>
  <c r="B1974" i="3"/>
  <c r="B1975" i="3"/>
  <c r="B1976" i="3"/>
  <c r="B1977" i="3"/>
  <c r="B1978" i="3"/>
  <c r="B1979" i="3"/>
  <c r="B1980" i="3"/>
  <c r="B1981" i="3"/>
  <c r="B1982" i="3"/>
  <c r="B1983" i="3"/>
  <c r="B1984" i="3"/>
  <c r="B1985" i="3"/>
  <c r="B1986" i="3"/>
  <c r="B1987" i="3"/>
  <c r="B1988" i="3"/>
  <c r="B1989" i="3"/>
  <c r="B1990" i="3"/>
  <c r="B1991" i="3"/>
  <c r="B1992" i="3"/>
  <c r="B1993" i="3"/>
  <c r="B1994" i="3"/>
  <c r="B1995" i="3"/>
  <c r="B1996" i="3"/>
  <c r="B1997" i="3"/>
  <c r="B1999" i="3"/>
  <c r="B2000" i="3"/>
  <c r="B2001" i="3"/>
  <c r="B2002" i="3"/>
  <c r="B2003" i="3"/>
  <c r="B2004" i="3"/>
  <c r="B2005" i="3"/>
  <c r="B2006" i="3"/>
  <c r="B2007" i="3"/>
  <c r="B2008" i="3"/>
  <c r="B2009" i="3"/>
  <c r="B2010" i="3"/>
  <c r="B2011" i="3"/>
  <c r="B2012" i="3"/>
  <c r="B2013" i="3"/>
  <c r="B2014" i="3"/>
  <c r="B2015" i="3"/>
  <c r="B2016" i="3"/>
  <c r="B2017" i="3"/>
  <c r="B2018" i="3"/>
  <c r="B2019" i="3"/>
  <c r="B2020" i="3"/>
  <c r="B2021" i="3"/>
  <c r="B2022" i="3"/>
  <c r="B2029" i="3"/>
  <c r="B2030" i="3"/>
  <c r="B2031" i="3"/>
  <c r="B2032" i="3"/>
  <c r="B2033" i="3"/>
  <c r="B2034" i="3"/>
  <c r="B2035" i="3"/>
  <c r="B2036" i="3"/>
  <c r="B2037" i="3"/>
  <c r="B2038" i="3"/>
  <c r="B2039" i="3"/>
  <c r="B2040" i="3"/>
  <c r="B2041" i="3"/>
  <c r="B2042" i="3"/>
  <c r="B2043" i="3"/>
  <c r="B2044" i="3"/>
  <c r="B2045" i="3"/>
  <c r="B2046" i="3"/>
  <c r="B2047" i="3"/>
  <c r="B2048" i="3"/>
  <c r="B2049" i="3"/>
  <c r="B2050" i="3"/>
  <c r="B2051" i="3"/>
  <c r="B2052" i="3"/>
  <c r="B2053" i="3"/>
  <c r="B2054" i="3"/>
  <c r="B2055" i="3"/>
  <c r="B2056" i="3"/>
  <c r="B2057" i="3"/>
  <c r="B2058" i="3"/>
  <c r="B2059" i="3"/>
  <c r="B2060" i="3"/>
  <c r="B2061" i="3"/>
  <c r="B2062" i="3"/>
  <c r="B2063" i="3"/>
  <c r="B2064" i="3"/>
  <c r="B2065" i="3"/>
  <c r="B2066" i="3"/>
  <c r="B2067" i="3"/>
  <c r="B2068" i="3"/>
  <c r="B2069" i="3"/>
  <c r="B2070" i="3"/>
  <c r="B2071" i="3"/>
  <c r="B2072" i="3"/>
  <c r="B2073" i="3"/>
  <c r="B2074" i="3"/>
  <c r="B2075" i="3"/>
  <c r="B2076" i="3"/>
  <c r="B2077" i="3"/>
  <c r="B2078" i="3"/>
  <c r="B2079" i="3"/>
  <c r="B2080" i="3"/>
  <c r="B2081" i="3"/>
  <c r="B2082" i="3"/>
  <c r="B2083" i="3"/>
  <c r="B2084" i="3"/>
  <c r="B2085" i="3"/>
  <c r="B2086" i="3"/>
  <c r="B2087" i="3"/>
  <c r="B2088" i="3"/>
  <c r="B2089" i="3"/>
  <c r="B2090" i="3"/>
  <c r="B2091" i="3"/>
  <c r="B2092" i="3"/>
  <c r="B2093" i="3"/>
  <c r="B2094" i="3"/>
  <c r="B2095" i="3"/>
  <c r="B2096" i="3"/>
  <c r="B2097" i="3"/>
  <c r="B2098" i="3"/>
  <c r="B2099" i="3"/>
  <c r="B2100" i="3"/>
  <c r="B2101" i="3"/>
  <c r="B2102" i="3"/>
  <c r="B2103" i="3"/>
  <c r="B2104" i="3"/>
  <c r="B2105" i="3"/>
  <c r="B2106" i="3"/>
  <c r="B2107" i="3"/>
  <c r="B2108" i="3"/>
  <c r="B2109" i="3"/>
  <c r="B2110" i="3"/>
  <c r="B2111" i="3"/>
  <c r="B2112" i="3"/>
  <c r="B2113" i="3"/>
  <c r="B2114" i="3"/>
  <c r="B2115" i="3"/>
  <c r="B2116" i="3"/>
  <c r="B2117" i="3"/>
  <c r="B2118" i="3"/>
  <c r="B2119" i="3"/>
  <c r="B2120" i="3"/>
  <c r="B2121" i="3"/>
  <c r="B2122" i="3"/>
  <c r="B2123" i="3"/>
  <c r="B2124" i="3"/>
  <c r="B2125" i="3"/>
  <c r="B2126" i="3"/>
  <c r="B2127" i="3"/>
  <c r="B2128" i="3"/>
  <c r="B2129" i="3"/>
  <c r="B2130" i="3"/>
  <c r="B2131" i="3"/>
  <c r="B2132" i="3"/>
  <c r="B2133" i="3"/>
  <c r="B2134" i="3"/>
  <c r="B2135" i="3"/>
  <c r="B2136" i="3"/>
  <c r="B2137" i="3"/>
  <c r="B2138" i="3"/>
  <c r="B2139" i="3"/>
  <c r="B2140" i="3"/>
  <c r="B2141" i="3"/>
  <c r="B2142" i="3"/>
  <c r="B2143" i="3"/>
  <c r="B2144" i="3"/>
  <c r="B2145" i="3"/>
  <c r="B2146" i="3"/>
  <c r="B2147" i="3"/>
  <c r="B2148" i="3"/>
  <c r="B2149" i="3"/>
  <c r="B2150" i="3"/>
  <c r="B2151" i="3"/>
  <c r="B2152" i="3"/>
  <c r="B2153" i="3"/>
  <c r="B2154" i="3"/>
  <c r="B2155" i="3"/>
  <c r="B2156" i="3"/>
  <c r="B2157" i="3"/>
  <c r="B2158" i="3"/>
  <c r="B2159" i="3"/>
  <c r="B2160" i="3"/>
  <c r="B2161" i="3"/>
  <c r="B2162" i="3"/>
  <c r="B2163" i="3"/>
  <c r="B2164" i="3"/>
  <c r="B2165" i="3"/>
  <c r="B2166" i="3"/>
  <c r="B2167" i="3"/>
  <c r="B2168" i="3"/>
  <c r="B2169" i="3"/>
  <c r="B2170" i="3"/>
  <c r="B2171" i="3"/>
  <c r="B2172" i="3"/>
  <c r="B2173" i="3"/>
  <c r="B2174" i="3"/>
  <c r="B2175" i="3"/>
  <c r="B2176" i="3"/>
  <c r="B2177" i="3"/>
  <c r="B2178" i="3"/>
  <c r="B2179" i="3"/>
  <c r="B2180" i="3"/>
  <c r="B2181" i="3"/>
  <c r="B2182" i="3"/>
  <c r="B2183" i="3"/>
  <c r="B2184" i="3"/>
  <c r="B2185" i="3"/>
  <c r="B2186" i="3"/>
  <c r="B2187" i="3"/>
  <c r="B2188" i="3"/>
  <c r="B2189" i="3"/>
  <c r="B2190" i="3"/>
  <c r="B2191" i="3"/>
  <c r="B2192" i="3"/>
  <c r="B2193" i="3"/>
  <c r="B2194" i="3"/>
  <c r="B2195" i="3"/>
  <c r="B2196" i="3"/>
  <c r="B2197" i="3"/>
  <c r="B2198" i="3"/>
  <c r="B2199" i="3"/>
  <c r="B2200" i="3"/>
  <c r="B2201" i="3"/>
  <c r="B2202" i="3"/>
  <c r="B2203" i="3"/>
  <c r="B2204" i="3"/>
  <c r="B2205" i="3"/>
  <c r="B2206" i="3"/>
  <c r="B2207" i="3"/>
  <c r="B2208" i="3"/>
  <c r="B2209" i="3"/>
  <c r="B2210" i="3"/>
  <c r="B2211" i="3"/>
  <c r="B2212" i="3"/>
  <c r="B2213" i="3"/>
  <c r="B2214" i="3"/>
  <c r="B2215" i="3"/>
  <c r="B2216" i="3"/>
  <c r="B2217" i="3"/>
  <c r="B2218" i="3"/>
  <c r="B2219" i="3"/>
  <c r="B2220" i="3"/>
  <c r="B2221" i="3"/>
  <c r="B2222" i="3"/>
  <c r="B2223" i="3"/>
  <c r="B2224" i="3"/>
  <c r="B2225" i="3"/>
  <c r="B2226" i="3"/>
  <c r="B2227" i="3"/>
  <c r="B2228" i="3"/>
  <c r="B2229" i="3"/>
  <c r="B2230" i="3"/>
  <c r="B2231" i="3"/>
  <c r="B2232" i="3"/>
  <c r="B2233" i="3"/>
  <c r="B2234" i="3"/>
  <c r="B2235" i="3"/>
  <c r="B2236" i="3"/>
  <c r="B2237" i="3"/>
  <c r="B2238" i="3"/>
  <c r="B2239" i="3"/>
  <c r="B2240" i="3"/>
  <c r="B2241" i="3"/>
  <c r="B2242" i="3"/>
  <c r="B2243" i="3"/>
  <c r="B2244" i="3"/>
  <c r="B2245" i="3"/>
  <c r="B2246" i="3"/>
  <c r="B2247" i="3"/>
  <c r="B2248" i="3"/>
  <c r="B2249" i="3"/>
  <c r="B2250" i="3"/>
  <c r="B2251" i="3"/>
  <c r="B2252" i="3"/>
  <c r="B2253" i="3"/>
  <c r="B2254" i="3"/>
  <c r="B2255" i="3"/>
  <c r="B2256" i="3"/>
  <c r="B2257" i="3"/>
  <c r="B2258" i="3"/>
  <c r="B2259" i="3"/>
  <c r="B2260" i="3"/>
  <c r="B2261" i="3"/>
  <c r="B2262" i="3"/>
  <c r="B2263" i="3"/>
  <c r="B2264" i="3"/>
  <c r="B2265" i="3"/>
  <c r="B2266" i="3"/>
  <c r="B2267" i="3"/>
  <c r="B2268" i="3"/>
  <c r="B2269" i="3"/>
  <c r="B2270" i="3"/>
  <c r="B2271" i="3"/>
  <c r="B2272" i="3"/>
  <c r="B2273" i="3"/>
  <c r="B2274" i="3"/>
  <c r="B2275" i="3"/>
  <c r="B2276" i="3"/>
  <c r="B2277" i="3"/>
  <c r="B2278" i="3"/>
  <c r="B2279" i="3"/>
  <c r="B2280" i="3"/>
  <c r="B2281" i="3"/>
  <c r="B2282" i="3"/>
  <c r="B2283" i="3"/>
  <c r="B2284" i="3"/>
  <c r="B2285" i="3"/>
  <c r="B2286" i="3"/>
  <c r="B2287" i="3"/>
  <c r="B2288" i="3"/>
  <c r="B2289" i="3"/>
  <c r="B2290" i="3"/>
  <c r="B2291" i="3"/>
  <c r="B2292" i="3"/>
  <c r="B2293" i="3"/>
  <c r="B2294" i="3"/>
  <c r="B2295" i="3"/>
  <c r="B2296" i="3"/>
  <c r="B2297" i="3"/>
  <c r="B2298" i="3"/>
  <c r="B2299" i="3"/>
  <c r="B2300" i="3"/>
  <c r="B2301" i="3"/>
  <c r="B2302" i="3"/>
  <c r="B2303" i="3"/>
  <c r="B2304" i="3"/>
  <c r="B2305" i="3"/>
  <c r="B2306" i="3"/>
  <c r="B2307" i="3"/>
  <c r="B2308" i="3"/>
  <c r="B2309" i="3"/>
  <c r="B2310" i="3"/>
  <c r="B2311" i="3"/>
  <c r="B2312" i="3"/>
  <c r="B2313" i="3"/>
  <c r="B2314" i="3"/>
  <c r="B2315" i="3"/>
  <c r="B2316" i="3"/>
  <c r="B2317" i="3"/>
  <c r="B2318" i="3"/>
  <c r="B2319" i="3"/>
  <c r="B2320" i="3"/>
  <c r="B2321" i="3"/>
  <c r="B2322" i="3"/>
  <c r="B2323" i="3"/>
  <c r="B2324" i="3"/>
  <c r="B2325" i="3"/>
  <c r="B2326" i="3"/>
  <c r="B2327" i="3"/>
  <c r="B2328" i="3"/>
  <c r="B2329" i="3"/>
  <c r="B2330" i="3"/>
  <c r="B2331" i="3"/>
  <c r="B2332" i="3"/>
  <c r="B2333" i="3"/>
  <c r="B2334" i="3"/>
  <c r="B2335" i="3"/>
  <c r="B2336" i="3"/>
  <c r="B2337" i="3"/>
  <c r="B2338" i="3"/>
  <c r="B2339" i="3"/>
  <c r="B2340" i="3"/>
  <c r="B2341" i="3"/>
  <c r="B2342" i="3"/>
  <c r="B2343" i="3"/>
  <c r="B2344" i="3"/>
  <c r="B2345" i="3"/>
  <c r="B2346" i="3"/>
  <c r="B2347" i="3"/>
  <c r="B2348" i="3"/>
  <c r="B2349" i="3"/>
  <c r="B2350" i="3"/>
  <c r="B2351" i="3"/>
  <c r="B2352" i="3"/>
  <c r="B2353" i="3"/>
  <c r="B2354" i="3"/>
  <c r="B2355" i="3"/>
  <c r="B2356" i="3"/>
  <c r="B2357" i="3"/>
  <c r="B2358" i="3"/>
  <c r="B2359" i="3"/>
  <c r="B2360" i="3"/>
  <c r="B2361" i="3"/>
  <c r="B2362" i="3"/>
  <c r="B2363" i="3"/>
  <c r="B2364" i="3"/>
  <c r="B2365" i="3"/>
  <c r="B2366" i="3"/>
  <c r="B2367" i="3"/>
  <c r="B2368" i="3"/>
  <c r="B2369" i="3"/>
  <c r="B2370" i="3"/>
  <c r="B2371" i="3"/>
  <c r="B2372" i="3"/>
  <c r="B2373" i="3"/>
  <c r="B2374" i="3"/>
  <c r="B2375" i="3"/>
  <c r="B2376" i="3"/>
  <c r="B2377" i="3"/>
  <c r="B2378" i="3"/>
  <c r="B2379" i="3"/>
  <c r="B2380" i="3"/>
  <c r="B2381" i="3"/>
  <c r="B2382" i="3"/>
  <c r="B2383" i="3"/>
  <c r="B2384" i="3"/>
  <c r="B2385" i="3"/>
  <c r="B2386" i="3"/>
  <c r="B2387" i="3"/>
  <c r="B2388" i="3"/>
  <c r="B2389" i="3"/>
  <c r="B2390" i="3"/>
  <c r="B2391" i="3"/>
  <c r="B2392" i="3"/>
  <c r="B2393" i="3"/>
  <c r="B2394" i="3"/>
  <c r="B2395" i="3"/>
  <c r="B2396" i="3"/>
  <c r="B2397" i="3"/>
  <c r="B2398" i="3"/>
  <c r="B2399" i="3"/>
  <c r="B2400" i="3"/>
  <c r="B2401" i="3"/>
  <c r="B2402" i="3"/>
  <c r="B2403" i="3"/>
  <c r="B2404" i="3"/>
  <c r="B2405" i="3"/>
  <c r="B2406" i="3"/>
  <c r="B2407" i="3"/>
  <c r="B2408" i="3"/>
  <c r="B2409" i="3"/>
  <c r="B2410" i="3"/>
  <c r="B2411" i="3"/>
  <c r="B2412" i="3"/>
  <c r="B2413" i="3"/>
  <c r="B2414" i="3"/>
  <c r="B2415" i="3"/>
  <c r="B2416" i="3"/>
  <c r="B2417" i="3"/>
  <c r="B2418" i="3"/>
  <c r="B2419" i="3"/>
  <c r="B2420" i="3"/>
  <c r="B2421" i="3"/>
  <c r="B2422" i="3"/>
  <c r="B2423" i="3"/>
  <c r="B2424" i="3"/>
  <c r="B2425" i="3"/>
  <c r="B2426" i="3"/>
  <c r="B2427" i="3"/>
  <c r="B2428" i="3"/>
  <c r="B2429" i="3"/>
  <c r="B2430" i="3"/>
  <c r="B2431" i="3"/>
  <c r="B2432" i="3"/>
  <c r="B2433" i="3"/>
  <c r="B2434" i="3"/>
  <c r="B2435" i="3"/>
  <c r="B2436" i="3"/>
  <c r="B2437" i="3"/>
  <c r="B2438" i="3"/>
  <c r="B2439" i="3"/>
  <c r="B2440" i="3"/>
  <c r="B2441" i="3"/>
  <c r="B2442" i="3"/>
  <c r="B2443" i="3"/>
  <c r="B2444" i="3"/>
  <c r="B2445" i="3"/>
  <c r="B2446" i="3"/>
  <c r="B2447" i="3"/>
  <c r="B2448" i="3"/>
  <c r="B2449" i="3"/>
  <c r="B2450" i="3"/>
  <c r="B2451" i="3"/>
  <c r="B2452" i="3"/>
  <c r="B2453" i="3"/>
  <c r="B2454" i="3"/>
  <c r="B2455" i="3"/>
  <c r="B2456" i="3"/>
  <c r="B2457" i="3"/>
  <c r="B2458" i="3"/>
  <c r="B2459" i="3"/>
  <c r="B2460" i="3"/>
  <c r="B2461" i="3"/>
  <c r="B2462" i="3"/>
  <c r="B2463" i="3"/>
  <c r="B2464" i="3"/>
  <c r="B2465" i="3"/>
  <c r="B2466" i="3"/>
  <c r="B2467" i="3"/>
  <c r="B2468" i="3"/>
  <c r="B2469" i="3"/>
  <c r="B2470" i="3"/>
  <c r="B2471" i="3"/>
  <c r="B2472" i="3"/>
  <c r="B2473" i="3"/>
  <c r="B2474" i="3"/>
  <c r="B2475" i="3"/>
  <c r="B2476" i="3"/>
  <c r="B2477" i="3"/>
  <c r="B2478" i="3"/>
  <c r="B2479" i="3"/>
  <c r="B2480" i="3"/>
  <c r="B2481" i="3"/>
  <c r="B2482" i="3"/>
  <c r="B2483" i="3"/>
  <c r="B2484" i="3"/>
  <c r="B2485" i="3"/>
  <c r="B2486" i="3"/>
  <c r="B2487" i="3"/>
  <c r="B2488" i="3"/>
  <c r="B2489" i="3"/>
  <c r="B2490" i="3"/>
  <c r="B2491" i="3"/>
  <c r="B2492" i="3"/>
  <c r="B2493" i="3"/>
  <c r="B2494" i="3"/>
  <c r="B2495" i="3"/>
  <c r="B2496" i="3"/>
  <c r="B2497" i="3"/>
  <c r="B2498" i="3"/>
  <c r="B2499" i="3"/>
  <c r="B2500" i="3"/>
  <c r="B2501" i="3"/>
  <c r="B2502" i="3"/>
  <c r="B2503" i="3"/>
  <c r="B2504" i="3"/>
  <c r="B2505" i="3"/>
  <c r="B2506" i="3"/>
  <c r="B2507" i="3"/>
  <c r="B2508" i="3"/>
  <c r="B2509" i="3"/>
  <c r="B2510" i="3"/>
  <c r="B2511" i="3"/>
  <c r="B2512" i="3"/>
  <c r="B2513" i="3"/>
  <c r="B2514" i="3"/>
  <c r="B2515" i="3"/>
  <c r="B2516" i="3"/>
  <c r="B2517" i="3"/>
  <c r="B2518" i="3"/>
  <c r="B2519" i="3"/>
  <c r="B2520" i="3"/>
  <c r="B2521" i="3"/>
  <c r="B2522" i="3"/>
  <c r="B2523" i="3"/>
  <c r="B2524" i="3"/>
  <c r="B2525" i="3"/>
  <c r="B2526" i="3"/>
  <c r="B2527" i="3"/>
  <c r="B2528" i="3"/>
  <c r="B2529" i="3"/>
  <c r="B2530" i="3"/>
  <c r="B2531" i="3"/>
  <c r="B2532" i="3"/>
  <c r="B2533" i="3"/>
  <c r="B2534" i="3"/>
  <c r="B2535" i="3"/>
  <c r="B2536" i="3"/>
  <c r="B2537" i="3"/>
  <c r="B2538" i="3"/>
  <c r="B2539" i="3"/>
  <c r="B2540" i="3"/>
  <c r="B2541" i="3"/>
  <c r="B2542" i="3"/>
  <c r="B2543" i="3"/>
  <c r="B2544" i="3"/>
  <c r="B2545" i="3"/>
  <c r="B2546" i="3"/>
  <c r="B2547" i="3"/>
  <c r="B2548" i="3"/>
  <c r="B2549" i="3"/>
  <c r="B2550" i="3"/>
  <c r="B2551" i="3"/>
  <c r="B2552" i="3"/>
  <c r="B2553" i="3"/>
  <c r="B2554" i="3"/>
  <c r="B2555" i="3"/>
  <c r="B2556" i="3"/>
  <c r="B2557" i="3"/>
  <c r="B2558" i="3"/>
  <c r="B2559" i="3"/>
  <c r="B2560" i="3"/>
  <c r="B2561" i="3"/>
  <c r="B2562" i="3"/>
  <c r="B2563" i="3"/>
  <c r="B2564" i="3"/>
  <c r="B2565" i="3"/>
  <c r="B2566" i="3"/>
  <c r="B2567" i="3"/>
  <c r="B2568" i="3"/>
  <c r="B2569" i="3"/>
  <c r="B2570" i="3"/>
  <c r="B2571" i="3"/>
  <c r="B2572" i="3"/>
  <c r="B2573" i="3"/>
  <c r="B2574" i="3"/>
  <c r="B2575" i="3"/>
  <c r="B2576" i="3"/>
  <c r="B2577" i="3"/>
  <c r="B2578" i="3"/>
  <c r="B2579" i="3"/>
  <c r="B2580" i="3"/>
  <c r="B2581" i="3"/>
  <c r="B2582" i="3"/>
  <c r="B2583" i="3"/>
  <c r="B2584" i="3"/>
  <c r="B2585" i="3"/>
  <c r="B2586" i="3"/>
  <c r="B2587" i="3"/>
  <c r="B2588" i="3"/>
  <c r="B2589" i="3"/>
  <c r="B2590" i="3"/>
  <c r="B2591" i="3"/>
  <c r="B2592" i="3"/>
  <c r="B2593" i="3"/>
  <c r="B2594" i="3"/>
  <c r="B2595" i="3"/>
  <c r="B2596" i="3"/>
  <c r="B2597" i="3"/>
  <c r="B2598" i="3"/>
  <c r="B2599" i="3"/>
  <c r="B2600" i="3"/>
  <c r="B2601" i="3"/>
  <c r="B2602" i="3"/>
  <c r="B2603" i="3"/>
  <c r="B2604" i="3"/>
  <c r="B2605" i="3"/>
  <c r="B2606" i="3"/>
  <c r="B2607" i="3"/>
  <c r="B2608" i="3"/>
  <c r="B2609" i="3"/>
  <c r="B2610" i="3"/>
  <c r="B2611" i="3"/>
  <c r="B2612" i="3"/>
  <c r="B2613" i="3"/>
  <c r="B2614" i="3"/>
  <c r="B2615" i="3"/>
  <c r="B2616" i="3"/>
  <c r="B2617" i="3"/>
  <c r="B2618" i="3"/>
  <c r="B2619" i="3"/>
  <c r="B2620" i="3"/>
  <c r="B2621" i="3"/>
  <c r="B2622" i="3"/>
  <c r="B2623" i="3"/>
  <c r="B2624" i="3"/>
  <c r="B2625" i="3"/>
  <c r="B2626" i="3"/>
  <c r="B2627" i="3"/>
  <c r="B2628" i="3"/>
  <c r="B2629" i="3"/>
  <c r="B2630" i="3"/>
  <c r="B2631" i="3"/>
  <c r="B2632" i="3"/>
  <c r="B2633" i="3"/>
  <c r="B2634" i="3"/>
  <c r="B2635" i="3"/>
  <c r="B2636" i="3"/>
  <c r="B2637" i="3"/>
  <c r="B2638" i="3"/>
  <c r="B2639" i="3"/>
  <c r="B2640" i="3"/>
  <c r="B2641" i="3"/>
  <c r="B2642" i="3"/>
  <c r="B2643" i="3"/>
  <c r="B2644" i="3"/>
  <c r="B2645" i="3"/>
  <c r="B2646" i="3"/>
  <c r="B2647" i="3"/>
  <c r="B2648" i="3"/>
  <c r="B2649" i="3"/>
  <c r="B2650" i="3"/>
  <c r="B2651" i="3"/>
  <c r="B2652" i="3"/>
  <c r="B2653" i="3"/>
  <c r="B2654" i="3"/>
  <c r="B2655" i="3"/>
  <c r="B2656" i="3"/>
  <c r="B2657" i="3"/>
  <c r="B2658" i="3"/>
  <c r="B2659" i="3"/>
  <c r="B2660" i="3"/>
  <c r="B2661" i="3"/>
  <c r="B2662" i="3"/>
  <c r="B2663" i="3"/>
  <c r="B2664" i="3"/>
  <c r="B2665" i="3"/>
  <c r="B2666" i="3"/>
  <c r="B2667" i="3"/>
  <c r="B2668" i="3"/>
  <c r="B2669" i="3"/>
  <c r="B2670" i="3"/>
  <c r="B2671" i="3"/>
  <c r="B2672" i="3"/>
  <c r="B2673" i="3"/>
  <c r="B2674" i="3"/>
  <c r="B2675" i="3"/>
  <c r="B2676" i="3"/>
  <c r="B2677" i="3"/>
  <c r="B2678" i="3"/>
  <c r="B2679" i="3"/>
  <c r="B2680" i="3"/>
  <c r="B2681" i="3"/>
  <c r="B2682" i="3"/>
  <c r="B2683" i="3"/>
  <c r="B2684" i="3"/>
  <c r="B2685" i="3"/>
  <c r="B2686" i="3"/>
  <c r="B2687" i="3"/>
  <c r="B2688" i="3"/>
  <c r="B2689" i="3"/>
  <c r="B2690" i="3"/>
  <c r="B2691" i="3"/>
  <c r="B2692" i="3"/>
  <c r="B2693" i="3"/>
  <c r="B2694" i="3"/>
  <c r="B2695" i="3"/>
  <c r="B2696" i="3"/>
  <c r="B2697" i="3"/>
  <c r="B2698" i="3"/>
  <c r="B2699" i="3"/>
  <c r="B2700" i="3"/>
  <c r="B2701" i="3"/>
  <c r="B2702" i="3"/>
  <c r="B2703" i="3"/>
  <c r="B2704" i="3"/>
  <c r="B2705" i="3"/>
  <c r="B2706" i="3"/>
  <c r="B2707" i="3"/>
  <c r="B2708" i="3"/>
  <c r="B2709" i="3"/>
  <c r="B2710" i="3"/>
  <c r="B2711" i="3"/>
  <c r="B2712" i="3"/>
  <c r="B2713" i="3"/>
  <c r="B2714" i="3"/>
  <c r="B2715" i="3"/>
  <c r="B2716" i="3"/>
  <c r="B2717" i="3"/>
  <c r="B2718" i="3"/>
  <c r="B2719" i="3"/>
  <c r="B2720" i="3"/>
  <c r="B2721" i="3"/>
  <c r="B2722" i="3"/>
  <c r="B2723" i="3"/>
  <c r="B2724" i="3"/>
  <c r="B2725" i="3"/>
  <c r="B2726" i="3"/>
  <c r="B2727" i="3"/>
  <c r="B2728" i="3"/>
  <c r="B2729" i="3"/>
  <c r="B2730" i="3"/>
  <c r="B2731" i="3"/>
  <c r="B2732" i="3"/>
  <c r="B2733" i="3"/>
  <c r="B2734" i="3"/>
  <c r="B2735" i="3"/>
  <c r="B2736" i="3"/>
  <c r="B2737" i="3"/>
  <c r="B2738" i="3"/>
  <c r="B2739" i="3"/>
  <c r="B2740" i="3"/>
  <c r="B2741" i="3"/>
  <c r="B2742" i="3"/>
  <c r="B2743" i="3"/>
  <c r="B2744" i="3"/>
  <c r="B2745" i="3"/>
  <c r="B2746" i="3"/>
  <c r="B2747" i="3"/>
  <c r="B2748" i="3"/>
  <c r="B2749" i="3"/>
  <c r="B2750" i="3"/>
  <c r="B2751" i="3"/>
  <c r="B2752" i="3"/>
  <c r="B2753" i="3"/>
  <c r="B2754" i="3"/>
  <c r="B2755" i="3"/>
  <c r="B2756" i="3"/>
  <c r="B2757" i="3"/>
  <c r="B2758" i="3"/>
  <c r="B2759" i="3"/>
  <c r="B2760" i="3"/>
  <c r="B2761" i="3"/>
  <c r="B2762" i="3"/>
  <c r="B2763" i="3"/>
  <c r="B2764" i="3"/>
  <c r="B2765" i="3"/>
  <c r="B2766" i="3"/>
  <c r="B2767" i="3"/>
  <c r="B2768" i="3"/>
  <c r="B2769" i="3"/>
  <c r="B2770" i="3"/>
  <c r="B2771" i="3"/>
  <c r="B2772" i="3"/>
  <c r="B2773" i="3"/>
  <c r="B2774" i="3"/>
  <c r="B2775" i="3"/>
  <c r="B2776" i="3"/>
  <c r="B2777" i="3"/>
  <c r="B2778" i="3"/>
  <c r="B2779" i="3"/>
  <c r="B2780" i="3"/>
  <c r="B2781" i="3"/>
  <c r="B2782" i="3"/>
  <c r="B2783" i="3"/>
  <c r="B2784" i="3"/>
  <c r="B2785" i="3"/>
  <c r="B2786" i="3"/>
  <c r="B2787" i="3"/>
  <c r="B2788" i="3"/>
  <c r="B2789" i="3"/>
  <c r="B2790" i="3"/>
  <c r="B2791" i="3"/>
  <c r="B2792" i="3"/>
  <c r="B2793" i="3"/>
  <c r="B2794" i="3"/>
  <c r="B2795" i="3"/>
  <c r="B2796" i="3"/>
  <c r="B2797" i="3"/>
  <c r="B2798" i="3"/>
  <c r="B2799" i="3"/>
  <c r="B2800" i="3"/>
  <c r="B2801" i="3"/>
  <c r="B2802" i="3"/>
  <c r="B2803" i="3"/>
  <c r="B2804" i="3"/>
  <c r="B2805" i="3"/>
  <c r="B2806" i="3"/>
  <c r="B2807" i="3"/>
  <c r="B2808" i="3"/>
  <c r="B2809" i="3"/>
  <c r="B2810" i="3"/>
  <c r="B2811" i="3"/>
  <c r="B2812" i="3"/>
  <c r="B2813" i="3"/>
  <c r="B2814" i="3"/>
  <c r="B2815" i="3"/>
  <c r="B2816" i="3"/>
  <c r="B2817" i="3"/>
  <c r="B2818" i="3"/>
  <c r="B2819" i="3"/>
  <c r="B2820" i="3"/>
  <c r="B2821" i="3"/>
  <c r="B2822" i="3"/>
  <c r="B2823" i="3"/>
  <c r="B2824" i="3"/>
  <c r="B2825" i="3"/>
  <c r="B2826" i="3"/>
  <c r="B2827" i="3"/>
  <c r="B2828" i="3"/>
  <c r="B2829" i="3"/>
  <c r="B2830" i="3"/>
  <c r="B2831" i="3"/>
  <c r="B2832" i="3"/>
  <c r="B2833" i="3"/>
  <c r="B2834" i="3"/>
  <c r="B2835" i="3"/>
  <c r="B2836" i="3"/>
  <c r="B2837" i="3"/>
  <c r="B2838" i="3"/>
  <c r="B2839" i="3"/>
  <c r="B2840" i="3"/>
  <c r="B2841" i="3"/>
  <c r="B2842" i="3"/>
  <c r="B2843" i="3"/>
  <c r="B2844" i="3"/>
  <c r="B2845" i="3"/>
  <c r="B2846" i="3"/>
  <c r="B2847" i="3"/>
  <c r="B2848" i="3"/>
  <c r="B2849" i="3"/>
  <c r="B2850" i="3"/>
  <c r="B2851" i="3"/>
  <c r="B2852" i="3"/>
  <c r="B2853" i="3"/>
  <c r="B2854" i="3"/>
  <c r="B2855" i="3"/>
  <c r="B2856" i="3"/>
  <c r="B2857" i="3"/>
  <c r="B2858" i="3"/>
  <c r="B2859" i="3"/>
  <c r="B2860" i="3"/>
  <c r="B2861" i="3"/>
  <c r="B2862" i="3"/>
  <c r="B2863" i="3"/>
  <c r="B2864" i="3"/>
  <c r="B2865" i="3"/>
  <c r="B2866" i="3"/>
  <c r="B2867" i="3"/>
  <c r="B2868" i="3"/>
  <c r="B2869" i="3"/>
  <c r="B2870" i="3"/>
  <c r="B2871" i="3"/>
  <c r="B2872" i="3"/>
  <c r="B2873" i="3"/>
  <c r="B2874" i="3"/>
  <c r="B2875" i="3"/>
  <c r="B2876" i="3"/>
  <c r="B2877" i="3"/>
  <c r="B2878" i="3"/>
  <c r="B2879" i="3"/>
  <c r="B2880" i="3"/>
  <c r="B2881" i="3"/>
  <c r="B2882" i="3"/>
  <c r="B2883" i="3"/>
  <c r="B2884" i="3"/>
  <c r="B2885" i="3"/>
  <c r="B2886" i="3"/>
  <c r="B2887" i="3"/>
  <c r="B2888" i="3"/>
  <c r="B2889" i="3"/>
  <c r="B2890" i="3"/>
  <c r="B2891" i="3"/>
  <c r="B2892" i="3"/>
  <c r="B2893" i="3"/>
  <c r="B2894" i="3"/>
  <c r="B2895" i="3"/>
  <c r="B2896" i="3"/>
  <c r="B2897" i="3"/>
  <c r="B2898" i="3"/>
  <c r="B2899" i="3"/>
  <c r="B2900" i="3"/>
  <c r="B2901" i="3"/>
  <c r="B2902" i="3"/>
  <c r="B2903" i="3"/>
  <c r="B2904" i="3"/>
  <c r="B2905" i="3"/>
  <c r="B2906" i="3"/>
  <c r="B2907" i="3"/>
  <c r="B2908" i="3"/>
  <c r="B2909" i="3"/>
  <c r="B2910" i="3"/>
  <c r="B2911" i="3"/>
  <c r="B2912" i="3"/>
  <c r="B2913" i="3"/>
  <c r="B2914" i="3"/>
  <c r="B2915" i="3"/>
  <c r="B2916" i="3"/>
  <c r="B2917" i="3"/>
  <c r="B2918" i="3"/>
  <c r="B2919" i="3"/>
  <c r="B2920" i="3"/>
  <c r="B2921" i="3"/>
  <c r="B2922" i="3"/>
  <c r="B2923" i="3"/>
  <c r="B2924" i="3"/>
  <c r="B2925" i="3"/>
  <c r="B2926" i="3"/>
  <c r="B2927" i="3"/>
  <c r="B2928" i="3"/>
  <c r="B2929" i="3"/>
  <c r="B2930" i="3"/>
  <c r="B2931" i="3"/>
  <c r="B2932" i="3"/>
  <c r="B2933" i="3"/>
  <c r="B2934" i="3"/>
  <c r="B2935" i="3"/>
  <c r="B2936" i="3"/>
  <c r="B2937" i="3"/>
  <c r="B2938" i="3"/>
  <c r="B2939" i="3"/>
  <c r="B2940" i="3"/>
  <c r="B2941" i="3"/>
  <c r="B2942" i="3"/>
  <c r="B2943" i="3"/>
  <c r="B2944" i="3"/>
  <c r="B2945" i="3"/>
  <c r="B2946" i="3"/>
  <c r="B2947" i="3"/>
  <c r="B2948" i="3"/>
  <c r="B2949" i="3"/>
  <c r="B2950" i="3"/>
  <c r="B2951" i="3"/>
  <c r="B2952" i="3"/>
  <c r="B2953" i="3"/>
  <c r="B2954" i="3"/>
  <c r="B2955" i="3"/>
  <c r="B2956" i="3"/>
  <c r="B2957" i="3"/>
  <c r="B2958" i="3"/>
  <c r="B2959" i="3"/>
  <c r="B2960" i="3"/>
  <c r="B2961" i="3"/>
  <c r="B2962" i="3"/>
  <c r="B2963" i="3"/>
  <c r="B2964" i="3"/>
  <c r="B2965" i="3"/>
  <c r="B2966" i="3"/>
  <c r="B2967" i="3"/>
  <c r="B2968" i="3"/>
  <c r="B2969" i="3"/>
  <c r="B2970" i="3"/>
  <c r="B2971" i="3"/>
  <c r="B2972" i="3"/>
  <c r="B2973" i="3"/>
  <c r="B2974" i="3"/>
  <c r="B2975" i="3"/>
  <c r="B2976" i="3"/>
  <c r="B2977" i="3"/>
  <c r="B2978" i="3"/>
  <c r="B2979" i="3"/>
  <c r="B2980" i="3"/>
  <c r="B2981" i="3"/>
  <c r="B2982" i="3"/>
  <c r="B2983" i="3"/>
  <c r="B2984" i="3"/>
  <c r="B2985" i="3"/>
  <c r="B2986" i="3"/>
  <c r="B2987" i="3"/>
  <c r="B2988" i="3"/>
  <c r="B2989" i="3"/>
  <c r="B2990" i="3"/>
  <c r="B2991" i="3"/>
  <c r="B2992" i="3"/>
  <c r="B2993" i="3"/>
  <c r="B2994" i="3"/>
  <c r="B2995" i="3"/>
  <c r="B2996" i="3"/>
  <c r="B2997" i="3"/>
  <c r="B2998" i="3"/>
  <c r="B2999" i="3"/>
  <c r="B3000" i="3"/>
  <c r="B3001" i="3"/>
  <c r="B3002" i="3"/>
  <c r="B3003" i="3"/>
  <c r="B3004" i="3"/>
  <c r="B3005" i="3"/>
  <c r="B3006" i="3"/>
  <c r="B3007" i="3"/>
  <c r="B3008" i="3"/>
  <c r="B3009" i="3"/>
  <c r="B3010" i="3"/>
  <c r="B3011" i="3"/>
  <c r="B2" i="3"/>
  <c r="L2" i="2"/>
  <c r="K2" i="2" l="1"/>
  <c r="C2" i="2"/>
  <c r="B2" i="2"/>
  <c r="W1" i="3" l="1"/>
  <c r="S1846" i="3" l="1"/>
  <c r="S1847" i="3"/>
  <c r="S1848" i="3"/>
  <c r="S1849" i="3"/>
  <c r="S1850" i="3"/>
  <c r="S1851" i="3"/>
  <c r="S1852" i="3"/>
  <c r="S1853" i="3"/>
  <c r="R1846" i="3"/>
  <c r="R1847" i="3"/>
  <c r="R1848" i="3"/>
  <c r="R1849" i="3"/>
  <c r="R1850" i="3"/>
  <c r="R1851" i="3"/>
  <c r="S1854" i="3"/>
  <c r="S1855" i="3"/>
  <c r="S1856" i="3"/>
  <c r="S1857" i="3"/>
  <c r="S1858" i="3"/>
  <c r="S1859" i="3"/>
  <c r="S1860" i="3"/>
  <c r="R1852" i="3"/>
  <c r="R1853" i="3"/>
  <c r="R1854" i="3"/>
  <c r="R1855" i="3"/>
  <c r="R1856" i="3"/>
  <c r="R1857" i="3"/>
  <c r="R1858" i="3"/>
  <c r="S462" i="3"/>
  <c r="S463" i="3"/>
  <c r="S464" i="3"/>
  <c r="S465" i="3"/>
  <c r="S466" i="3"/>
  <c r="S467" i="3"/>
  <c r="S468" i="3"/>
  <c r="S469" i="3"/>
  <c r="S470" i="3"/>
  <c r="S471" i="3"/>
  <c r="S472" i="3"/>
  <c r="S473" i="3"/>
  <c r="S474" i="3"/>
  <c r="S475" i="3"/>
  <c r="S2028" i="3"/>
  <c r="R462" i="3"/>
  <c r="R463" i="3"/>
  <c r="R464" i="3"/>
  <c r="R465" i="3"/>
  <c r="R466" i="3"/>
  <c r="R467" i="3"/>
  <c r="R468" i="3"/>
  <c r="R469" i="3"/>
  <c r="R470" i="3"/>
  <c r="R471" i="3"/>
  <c r="R472" i="3"/>
  <c r="R473" i="3"/>
  <c r="R474" i="3"/>
  <c r="R475" i="3"/>
  <c r="S2023" i="3"/>
  <c r="S2024" i="3"/>
  <c r="S2025" i="3"/>
  <c r="S2026" i="3"/>
  <c r="S2027" i="3"/>
  <c r="R2022" i="3"/>
  <c r="R2023" i="3"/>
  <c r="R2024" i="3"/>
  <c r="R2025" i="3"/>
  <c r="R2026" i="3"/>
  <c r="R2027" i="3"/>
  <c r="R2028" i="3"/>
  <c r="S592" i="3"/>
  <c r="T592" i="3" s="1"/>
  <c r="S593" i="3"/>
  <c r="S594" i="3"/>
  <c r="S595" i="3"/>
  <c r="S596" i="3"/>
  <c r="S597" i="3"/>
  <c r="S598" i="3"/>
  <c r="S599" i="3"/>
  <c r="S600" i="3"/>
  <c r="S601" i="3"/>
  <c r="S602" i="3"/>
  <c r="S603" i="3"/>
  <c r="S604" i="3"/>
  <c r="S605" i="3"/>
  <c r="S606" i="3"/>
  <c r="S607" i="3"/>
  <c r="S608" i="3"/>
  <c r="S609" i="3"/>
  <c r="S610" i="3"/>
  <c r="S611" i="3"/>
  <c r="S612" i="3"/>
  <c r="S613" i="3"/>
  <c r="S614" i="3"/>
  <c r="S615" i="3"/>
  <c r="S616" i="3"/>
  <c r="T616" i="3" s="1"/>
  <c r="S617" i="3"/>
  <c r="S618" i="3"/>
  <c r="T618" i="3" s="1"/>
  <c r="S619" i="3"/>
  <c r="T619" i="3" s="1"/>
  <c r="S620" i="3"/>
  <c r="T620" i="3" s="1"/>
  <c r="R593" i="3"/>
  <c r="R594" i="3"/>
  <c r="R595" i="3"/>
  <c r="R596" i="3"/>
  <c r="R597" i="3"/>
  <c r="R598" i="3"/>
  <c r="R599" i="3"/>
  <c r="R600" i="3"/>
  <c r="R601" i="3"/>
  <c r="R602" i="3"/>
  <c r="R603" i="3"/>
  <c r="R604" i="3"/>
  <c r="R605" i="3"/>
  <c r="R606" i="3"/>
  <c r="R607" i="3"/>
  <c r="R608" i="3"/>
  <c r="R609" i="3"/>
  <c r="R610" i="3"/>
  <c r="R611" i="3"/>
  <c r="R612" i="3"/>
  <c r="R613" i="3"/>
  <c r="R614" i="3"/>
  <c r="R615" i="3"/>
  <c r="R616" i="3"/>
  <c r="R617" i="3"/>
  <c r="R618" i="3"/>
  <c r="R619" i="3"/>
  <c r="R620" i="3"/>
  <c r="R775" i="3"/>
  <c r="S775" i="3"/>
  <c r="R776" i="3"/>
  <c r="S777" i="3"/>
  <c r="R778" i="3"/>
  <c r="S778" i="3"/>
  <c r="S776" i="3"/>
  <c r="R777" i="3"/>
  <c r="S1003" i="3"/>
  <c r="T1003" i="3" s="1"/>
  <c r="S1011" i="3"/>
  <c r="T1011" i="3" s="1"/>
  <c r="S1019" i="3"/>
  <c r="T1019" i="3" s="1"/>
  <c r="S1027" i="3"/>
  <c r="T1027" i="3" s="1"/>
  <c r="S1004" i="3"/>
  <c r="T1004" i="3" s="1"/>
  <c r="S1012" i="3"/>
  <c r="T1012" i="3" s="1"/>
  <c r="S1020" i="3"/>
  <c r="T1020" i="3" s="1"/>
  <c r="S1028" i="3"/>
  <c r="T1028" i="3" s="1"/>
  <c r="S1005" i="3"/>
  <c r="T1005" i="3" s="1"/>
  <c r="S1013" i="3"/>
  <c r="T1013" i="3" s="1"/>
  <c r="S1021" i="3"/>
  <c r="S1029" i="3"/>
  <c r="T1029" i="3" s="1"/>
  <c r="S1025" i="3"/>
  <c r="T1025" i="3" s="1"/>
  <c r="S1006" i="3"/>
  <c r="T1006" i="3" s="1"/>
  <c r="S1014" i="3"/>
  <c r="T1014" i="3" s="1"/>
  <c r="S1022" i="3"/>
  <c r="T1022" i="3" s="1"/>
  <c r="S1030" i="3"/>
  <c r="T1030" i="3" s="1"/>
  <c r="S1007" i="3"/>
  <c r="T1007" i="3" s="1"/>
  <c r="S1015" i="3"/>
  <c r="T1015" i="3" s="1"/>
  <c r="S1023" i="3"/>
  <c r="T1023" i="3" s="1"/>
  <c r="S1031" i="3"/>
  <c r="T1031" i="3" s="1"/>
  <c r="S1008" i="3"/>
  <c r="T1008" i="3" s="1"/>
  <c r="S1016" i="3"/>
  <c r="T1016" i="3" s="1"/>
  <c r="S1024" i="3"/>
  <c r="T1024" i="3" s="1"/>
  <c r="S1032" i="3"/>
  <c r="T1032" i="3" s="1"/>
  <c r="S1033" i="3"/>
  <c r="T1033" i="3" s="1"/>
  <c r="S1009" i="3"/>
  <c r="T1009" i="3" s="1"/>
  <c r="S1017" i="3"/>
  <c r="T1017" i="3" s="1"/>
  <c r="S1010" i="3"/>
  <c r="T1010" i="3" s="1"/>
  <c r="S1018" i="3"/>
  <c r="T1018" i="3" s="1"/>
  <c r="S1026" i="3"/>
  <c r="T1026" i="3" s="1"/>
  <c r="S1034" i="3"/>
  <c r="T1034" i="3" s="1"/>
  <c r="S1513" i="3"/>
  <c r="T1513" i="3" s="1"/>
  <c r="R1034" i="3"/>
  <c r="R1514" i="3"/>
  <c r="R1513" i="3"/>
  <c r="S1357" i="3"/>
  <c r="R1998" i="3"/>
  <c r="R1357" i="3"/>
  <c r="S183" i="3"/>
  <c r="T183" i="3" s="1"/>
  <c r="S191" i="3"/>
  <c r="T191" i="3" s="1"/>
  <c r="S199" i="3"/>
  <c r="T199" i="3" s="1"/>
  <c r="S207" i="3"/>
  <c r="T207" i="3" s="1"/>
  <c r="S184" i="3"/>
  <c r="T184" i="3" s="1"/>
  <c r="S192" i="3"/>
  <c r="T192" i="3" s="1"/>
  <c r="S200" i="3"/>
  <c r="S208" i="3"/>
  <c r="T208" i="3" s="1"/>
  <c r="S196" i="3"/>
  <c r="T196" i="3" s="1"/>
  <c r="S185" i="3"/>
  <c r="T185" i="3" s="1"/>
  <c r="S193" i="3"/>
  <c r="S201" i="3"/>
  <c r="T201" i="3" s="1"/>
  <c r="S209" i="3"/>
  <c r="S206" i="3"/>
  <c r="T206" i="3" s="1"/>
  <c r="S186" i="3"/>
  <c r="T186" i="3" s="1"/>
  <c r="S194" i="3"/>
  <c r="T194" i="3" s="1"/>
  <c r="S202" i="3"/>
  <c r="T202" i="3" s="1"/>
  <c r="S210" i="3"/>
  <c r="T210" i="3" s="1"/>
  <c r="S188" i="3"/>
  <c r="S198" i="3"/>
  <c r="T198" i="3" s="1"/>
  <c r="S187" i="3"/>
  <c r="T187" i="3" s="1"/>
  <c r="S195" i="3"/>
  <c r="T195" i="3" s="1"/>
  <c r="S203" i="3"/>
  <c r="S204" i="3"/>
  <c r="T204" i="3" s="1"/>
  <c r="S189" i="3"/>
  <c r="T189" i="3" s="1"/>
  <c r="S197" i="3"/>
  <c r="T197" i="3" s="1"/>
  <c r="S205" i="3"/>
  <c r="T205" i="3" s="1"/>
  <c r="S190" i="3"/>
  <c r="T190" i="3" s="1"/>
  <c r="R183" i="3"/>
  <c r="R184" i="3"/>
  <c r="R185" i="3"/>
  <c r="R186" i="3"/>
  <c r="R187" i="3"/>
  <c r="R188" i="3"/>
  <c r="R196" i="3"/>
  <c r="R204" i="3"/>
  <c r="R197" i="3"/>
  <c r="R205" i="3"/>
  <c r="R198" i="3"/>
  <c r="R206" i="3"/>
  <c r="R191" i="3"/>
  <c r="R199" i="3"/>
  <c r="R207" i="3"/>
  <c r="R192" i="3"/>
  <c r="R200" i="3"/>
  <c r="R208" i="3"/>
  <c r="R193" i="3"/>
  <c r="R201" i="3"/>
  <c r="R209" i="3"/>
  <c r="R194" i="3"/>
  <c r="R202" i="3"/>
  <c r="R210" i="3"/>
  <c r="R195" i="3"/>
  <c r="R203" i="3"/>
  <c r="R189" i="3"/>
  <c r="R190" i="3"/>
  <c r="R1918" i="3"/>
  <c r="S1918" i="3"/>
  <c r="T1918" i="3" s="1"/>
  <c r="R287" i="3"/>
  <c r="S287" i="3"/>
  <c r="R293" i="3"/>
  <c r="S293" i="3"/>
  <c r="R294" i="3"/>
  <c r="S294" i="3"/>
  <c r="R1713" i="3"/>
  <c r="S1713" i="3"/>
  <c r="T1713" i="3" s="1"/>
  <c r="R1716" i="3"/>
  <c r="S1716" i="3"/>
  <c r="T1716" i="3" s="1"/>
  <c r="R1714" i="3"/>
  <c r="S1714" i="3"/>
  <c r="T1714" i="3" s="1"/>
  <c r="R1715" i="3"/>
  <c r="S1715" i="3"/>
  <c r="T1715" i="3" s="1"/>
  <c r="R1718" i="3"/>
  <c r="S1718" i="3"/>
  <c r="T1718" i="3" s="1"/>
  <c r="R1717" i="3"/>
  <c r="S1717" i="3"/>
  <c r="T1717" i="3" s="1"/>
  <c r="R1449" i="3"/>
  <c r="S1449" i="3"/>
  <c r="R1787" i="3"/>
  <c r="S1787" i="3"/>
  <c r="R1788" i="3"/>
  <c r="R1790" i="3"/>
  <c r="S1788" i="3"/>
  <c r="R1789" i="3"/>
  <c r="S1789" i="3"/>
  <c r="S1790" i="3"/>
  <c r="T1790" i="3" s="1"/>
  <c r="S1758" i="3"/>
  <c r="S1762" i="3"/>
  <c r="S1759" i="3"/>
  <c r="S1763" i="3"/>
  <c r="S1760" i="3"/>
  <c r="S1761" i="3"/>
  <c r="S1764" i="3"/>
  <c r="R1758" i="3"/>
  <c r="R1759" i="3"/>
  <c r="R1763" i="3"/>
  <c r="R1760" i="3"/>
  <c r="R1761" i="3"/>
  <c r="R1762" i="3"/>
  <c r="R1764" i="3"/>
  <c r="S1725" i="3"/>
  <c r="S1733" i="3"/>
  <c r="T1733" i="3" s="1"/>
  <c r="S1726" i="3"/>
  <c r="S1727" i="3"/>
  <c r="S1728" i="3"/>
  <c r="S1732" i="3"/>
  <c r="S1729" i="3"/>
  <c r="S1730" i="3"/>
  <c r="S1731" i="3"/>
  <c r="R1725" i="3"/>
  <c r="R1726" i="3"/>
  <c r="R1727" i="3"/>
  <c r="R1728" i="3"/>
  <c r="R1732" i="3"/>
  <c r="R1729" i="3"/>
  <c r="R1730" i="3"/>
  <c r="R1731" i="3"/>
  <c r="R586" i="3"/>
  <c r="R588" i="3"/>
  <c r="R590" i="3"/>
  <c r="S586" i="3"/>
  <c r="S588" i="3"/>
  <c r="S590" i="3"/>
  <c r="R585" i="3"/>
  <c r="R587" i="3"/>
  <c r="R589" i="3"/>
  <c r="R591" i="3"/>
  <c r="S585" i="3"/>
  <c r="S587" i="3"/>
  <c r="S589" i="3"/>
  <c r="S591" i="3"/>
  <c r="R1710" i="3"/>
  <c r="S1710" i="3"/>
  <c r="R1802" i="3"/>
  <c r="R1804" i="3"/>
  <c r="S1802" i="3"/>
  <c r="S1804" i="3"/>
  <c r="R1803" i="3"/>
  <c r="S1803" i="3"/>
  <c r="R1109" i="3"/>
  <c r="S1109" i="3"/>
  <c r="R1987" i="3"/>
  <c r="R1989" i="3"/>
  <c r="R1991" i="3"/>
  <c r="R1990" i="3"/>
  <c r="S1988" i="3"/>
  <c r="S1987" i="3"/>
  <c r="S1989" i="3"/>
  <c r="S1991" i="3"/>
  <c r="R1988" i="3"/>
  <c r="S1990" i="3"/>
  <c r="S1724" i="3"/>
  <c r="S1722" i="3"/>
  <c r="S1723" i="3"/>
  <c r="R1722" i="3"/>
  <c r="R1723" i="3"/>
  <c r="R1724" i="3"/>
  <c r="R1986" i="3"/>
  <c r="S1986" i="3"/>
  <c r="T1986" i="3" s="1"/>
  <c r="S1830" i="3"/>
  <c r="T1830" i="3" s="1"/>
  <c r="S1834" i="3"/>
  <c r="S1831" i="3"/>
  <c r="T1831" i="3" s="1"/>
  <c r="S1835" i="3"/>
  <c r="S1828" i="3"/>
  <c r="T1828" i="3" s="1"/>
  <c r="S1832" i="3"/>
  <c r="T1832" i="3" s="1"/>
  <c r="S1829" i="3"/>
  <c r="T1829" i="3" s="1"/>
  <c r="S1833" i="3"/>
  <c r="T1833" i="3" s="1"/>
  <c r="R1832" i="3"/>
  <c r="R1833" i="3"/>
  <c r="R1830" i="3"/>
  <c r="R1834" i="3"/>
  <c r="R1831" i="3"/>
  <c r="R1835" i="3"/>
  <c r="R181" i="3"/>
  <c r="S181" i="3"/>
  <c r="S176" i="3"/>
  <c r="S180" i="3"/>
  <c r="S177" i="3"/>
  <c r="S178" i="3"/>
  <c r="S175" i="3"/>
  <c r="S179" i="3"/>
  <c r="R177" i="3"/>
  <c r="R178" i="3"/>
  <c r="R175" i="3"/>
  <c r="R179" i="3"/>
  <c r="R176" i="3"/>
  <c r="R180" i="3"/>
  <c r="S1211" i="3"/>
  <c r="S1212" i="3"/>
  <c r="S1209" i="3"/>
  <c r="S1213" i="3"/>
  <c r="T1213" i="3" s="1"/>
  <c r="S1210" i="3"/>
  <c r="S1214" i="3"/>
  <c r="T1214" i="3" s="1"/>
  <c r="R1211" i="3"/>
  <c r="R1212" i="3"/>
  <c r="R1209" i="3"/>
  <c r="R1213" i="3"/>
  <c r="R1210" i="3"/>
  <c r="R1214" i="3"/>
  <c r="R542" i="3"/>
  <c r="R544" i="3"/>
  <c r="R546" i="3"/>
  <c r="R548" i="3"/>
  <c r="R550" i="3"/>
  <c r="R552" i="3"/>
  <c r="R554" i="3"/>
  <c r="R556" i="3"/>
  <c r="R558" i="3"/>
  <c r="R560" i="3"/>
  <c r="R562" i="3"/>
  <c r="R564" i="3"/>
  <c r="R566" i="3"/>
  <c r="R568" i="3"/>
  <c r="R570" i="3"/>
  <c r="R572" i="3"/>
  <c r="R574" i="3"/>
  <c r="R576" i="3"/>
  <c r="R578" i="3"/>
  <c r="R580" i="3"/>
  <c r="R582" i="3"/>
  <c r="R584" i="3"/>
  <c r="R592" i="3"/>
  <c r="R622" i="3"/>
  <c r="R624" i="3"/>
  <c r="R626" i="3"/>
  <c r="R628" i="3"/>
  <c r="R630" i="3"/>
  <c r="R632" i="3"/>
  <c r="R634" i="3"/>
  <c r="R636" i="3"/>
  <c r="R638" i="3"/>
  <c r="S542" i="3"/>
  <c r="S544" i="3"/>
  <c r="S546" i="3"/>
  <c r="S548" i="3"/>
  <c r="S550" i="3"/>
  <c r="S552" i="3"/>
  <c r="S554" i="3"/>
  <c r="S556" i="3"/>
  <c r="S558" i="3"/>
  <c r="S560" i="3"/>
  <c r="S562" i="3"/>
  <c r="S564" i="3"/>
  <c r="S566" i="3"/>
  <c r="T566" i="3" s="1"/>
  <c r="S568" i="3"/>
  <c r="T568" i="3" s="1"/>
  <c r="S570" i="3"/>
  <c r="T570" i="3" s="1"/>
  <c r="S572" i="3"/>
  <c r="T572" i="3" s="1"/>
  <c r="S574" i="3"/>
  <c r="T574" i="3" s="1"/>
  <c r="S576" i="3"/>
  <c r="T576" i="3" s="1"/>
  <c r="S578" i="3"/>
  <c r="T578" i="3" s="1"/>
  <c r="S580" i="3"/>
  <c r="T580" i="3" s="1"/>
  <c r="S582" i="3"/>
  <c r="T582" i="3" s="1"/>
  <c r="S584" i="3"/>
  <c r="T584" i="3" s="1"/>
  <c r="T607" i="3"/>
  <c r="R543" i="3"/>
  <c r="R547" i="3"/>
  <c r="R551" i="3"/>
  <c r="R555" i="3"/>
  <c r="R559" i="3"/>
  <c r="R563" i="3"/>
  <c r="R567" i="3"/>
  <c r="R571" i="3"/>
  <c r="R575" i="3"/>
  <c r="R579" i="3"/>
  <c r="R583" i="3"/>
  <c r="S622" i="3"/>
  <c r="T622" i="3" s="1"/>
  <c r="R625" i="3"/>
  <c r="S627" i="3"/>
  <c r="T627" i="3" s="1"/>
  <c r="S630" i="3"/>
  <c r="T630" i="3" s="1"/>
  <c r="R633" i="3"/>
  <c r="S635" i="3"/>
  <c r="T635" i="3" s="1"/>
  <c r="S638" i="3"/>
  <c r="T638" i="3" s="1"/>
  <c r="S543" i="3"/>
  <c r="S547" i="3"/>
  <c r="S551" i="3"/>
  <c r="S555" i="3"/>
  <c r="S559" i="3"/>
  <c r="S563" i="3"/>
  <c r="S567" i="3"/>
  <c r="T567" i="3" s="1"/>
  <c r="S571" i="3"/>
  <c r="T571" i="3" s="1"/>
  <c r="S575" i="3"/>
  <c r="T575" i="3" s="1"/>
  <c r="S579" i="3"/>
  <c r="T579" i="3" s="1"/>
  <c r="S583" i="3"/>
  <c r="T583" i="3" s="1"/>
  <c r="T606" i="3"/>
  <c r="T614" i="3"/>
  <c r="R623" i="3"/>
  <c r="S625" i="3"/>
  <c r="T625" i="3" s="1"/>
  <c r="S628" i="3"/>
  <c r="T628" i="3" s="1"/>
  <c r="R631" i="3"/>
  <c r="S633" i="3"/>
  <c r="T633" i="3" s="1"/>
  <c r="S636" i="3"/>
  <c r="T636" i="3" s="1"/>
  <c r="R639" i="3"/>
  <c r="R541" i="3"/>
  <c r="R545" i="3"/>
  <c r="R549" i="3"/>
  <c r="R553" i="3"/>
  <c r="R557" i="3"/>
  <c r="R561" i="3"/>
  <c r="R565" i="3"/>
  <c r="R569" i="3"/>
  <c r="R573" i="3"/>
  <c r="R577" i="3"/>
  <c r="R581" i="3"/>
  <c r="R621" i="3"/>
  <c r="S623" i="3"/>
  <c r="T623" i="3" s="1"/>
  <c r="S626" i="3"/>
  <c r="T626" i="3" s="1"/>
  <c r="R629" i="3"/>
  <c r="S631" i="3"/>
  <c r="T631" i="3" s="1"/>
  <c r="S634" i="3"/>
  <c r="T634" i="3" s="1"/>
  <c r="R637" i="3"/>
  <c r="S639" i="3"/>
  <c r="T639" i="3" s="1"/>
  <c r="S541" i="3"/>
  <c r="T541" i="3" s="1"/>
  <c r="S545" i="3"/>
  <c r="S549" i="3"/>
  <c r="S553" i="3"/>
  <c r="S557" i="3"/>
  <c r="S561" i="3"/>
  <c r="S565" i="3"/>
  <c r="S569" i="3"/>
  <c r="T569" i="3" s="1"/>
  <c r="S573" i="3"/>
  <c r="T573" i="3" s="1"/>
  <c r="S577" i="3"/>
  <c r="T577" i="3" s="1"/>
  <c r="S581" i="3"/>
  <c r="T581" i="3" s="1"/>
  <c r="T605" i="3"/>
  <c r="T617" i="3"/>
  <c r="S621" i="3"/>
  <c r="T621" i="3" s="1"/>
  <c r="S624" i="3"/>
  <c r="T624" i="3" s="1"/>
  <c r="R627" i="3"/>
  <c r="S629" i="3"/>
  <c r="T629" i="3" s="1"/>
  <c r="S632" i="3"/>
  <c r="T632" i="3" s="1"/>
  <c r="R635" i="3"/>
  <c r="S637" i="3"/>
  <c r="T637" i="3" s="1"/>
  <c r="S1089" i="3"/>
  <c r="S1090" i="3"/>
  <c r="S1087" i="3"/>
  <c r="S1088" i="3"/>
  <c r="R1089" i="3"/>
  <c r="R1088" i="3"/>
  <c r="R1090" i="3"/>
  <c r="R1087" i="3"/>
  <c r="R3" i="3"/>
  <c r="R7" i="3"/>
  <c r="R11" i="3"/>
  <c r="R15" i="3"/>
  <c r="R19" i="3"/>
  <c r="R23" i="3"/>
  <c r="R27" i="3"/>
  <c r="R31" i="3"/>
  <c r="R35" i="3"/>
  <c r="R39" i="3"/>
  <c r="R43" i="3"/>
  <c r="R47" i="3"/>
  <c r="R51" i="3"/>
  <c r="R55" i="3"/>
  <c r="R59" i="3"/>
  <c r="R63" i="3"/>
  <c r="R67" i="3"/>
  <c r="R71" i="3"/>
  <c r="R75" i="3"/>
  <c r="R79" i="3"/>
  <c r="R83" i="3"/>
  <c r="R87" i="3"/>
  <c r="R91" i="3"/>
  <c r="R95" i="3"/>
  <c r="R99" i="3"/>
  <c r="R103" i="3"/>
  <c r="R107" i="3"/>
  <c r="R111" i="3"/>
  <c r="R116" i="3"/>
  <c r="R120" i="3"/>
  <c r="R124" i="3"/>
  <c r="R128" i="3"/>
  <c r="R131" i="3"/>
  <c r="R135" i="3"/>
  <c r="R139" i="3"/>
  <c r="R143" i="3"/>
  <c r="R147" i="3"/>
  <c r="R151" i="3"/>
  <c r="R155" i="3"/>
  <c r="R159" i="3"/>
  <c r="R163" i="3"/>
  <c r="R170" i="3"/>
  <c r="R214" i="3"/>
  <c r="R218" i="3"/>
  <c r="R222" i="3"/>
  <c r="R226" i="3"/>
  <c r="R230" i="3"/>
  <c r="R234" i="3"/>
  <c r="R238" i="3"/>
  <c r="R242" i="3"/>
  <c r="R246" i="3"/>
  <c r="R250" i="3"/>
  <c r="R254" i="3"/>
  <c r="R258" i="3"/>
  <c r="R262" i="3"/>
  <c r="R266" i="3"/>
  <c r="R270" i="3"/>
  <c r="R274" i="3"/>
  <c r="R278" i="3"/>
  <c r="R282" i="3"/>
  <c r="R286" i="3"/>
  <c r="R291" i="3"/>
  <c r="R297" i="3"/>
  <c r="R301" i="3"/>
  <c r="R305" i="3"/>
  <c r="R309" i="3"/>
  <c r="R313" i="3"/>
  <c r="R317" i="3"/>
  <c r="R321" i="3"/>
  <c r="R325" i="3"/>
  <c r="R329" i="3"/>
  <c r="R333" i="3"/>
  <c r="R337" i="3"/>
  <c r="R341" i="3"/>
  <c r="R345" i="3"/>
  <c r="R4" i="3"/>
  <c r="R8" i="3"/>
  <c r="R12" i="3"/>
  <c r="R16" i="3"/>
  <c r="R20" i="3"/>
  <c r="R24" i="3"/>
  <c r="R28" i="3"/>
  <c r="R32" i="3"/>
  <c r="R36" i="3"/>
  <c r="R40" i="3"/>
  <c r="R44" i="3"/>
  <c r="R48" i="3"/>
  <c r="R52" i="3"/>
  <c r="R56" i="3"/>
  <c r="R60" i="3"/>
  <c r="R64" i="3"/>
  <c r="R68" i="3"/>
  <c r="R72" i="3"/>
  <c r="R76" i="3"/>
  <c r="R80" i="3"/>
  <c r="R84" i="3"/>
  <c r="R88" i="3"/>
  <c r="R92" i="3"/>
  <c r="R96" i="3"/>
  <c r="R100" i="3"/>
  <c r="R104" i="3"/>
  <c r="R108" i="3"/>
  <c r="R112" i="3"/>
  <c r="R117" i="3"/>
  <c r="R121" i="3"/>
  <c r="R125" i="3"/>
  <c r="R129" i="3"/>
  <c r="R132" i="3"/>
  <c r="R136" i="3"/>
  <c r="R140" i="3"/>
  <c r="R144" i="3"/>
  <c r="R148" i="3"/>
  <c r="R152" i="3"/>
  <c r="R156" i="3"/>
  <c r="R160" i="3"/>
  <c r="R164" i="3"/>
  <c r="R167" i="3"/>
  <c r="R171" i="3"/>
  <c r="R173" i="3"/>
  <c r="R211" i="3"/>
  <c r="R215" i="3"/>
  <c r="R219" i="3"/>
  <c r="R223" i="3"/>
  <c r="R227" i="3"/>
  <c r="R231" i="3"/>
  <c r="R235" i="3"/>
  <c r="R239" i="3"/>
  <c r="R243" i="3"/>
  <c r="R247" i="3"/>
  <c r="R251" i="3"/>
  <c r="R255" i="3"/>
  <c r="R259" i="3"/>
  <c r="R263" i="3"/>
  <c r="R267" i="3"/>
  <c r="R271" i="3"/>
  <c r="R275" i="3"/>
  <c r="R279" i="3"/>
  <c r="R283" i="3"/>
  <c r="R288" i="3"/>
  <c r="R292" i="3"/>
  <c r="R298" i="3"/>
  <c r="R302" i="3"/>
  <c r="R306" i="3"/>
  <c r="R310" i="3"/>
  <c r="R314" i="3"/>
  <c r="R318" i="3"/>
  <c r="R322" i="3"/>
  <c r="R326" i="3"/>
  <c r="R330" i="3"/>
  <c r="R334" i="3"/>
  <c r="R338" i="3"/>
  <c r="R342" i="3"/>
  <c r="R346" i="3"/>
  <c r="R5" i="3"/>
  <c r="R9" i="3"/>
  <c r="R13" i="3"/>
  <c r="R17" i="3"/>
  <c r="R21" i="3"/>
  <c r="R25" i="3"/>
  <c r="R29" i="3"/>
  <c r="R33" i="3"/>
  <c r="R37" i="3"/>
  <c r="R41" i="3"/>
  <c r="R45" i="3"/>
  <c r="R49" i="3"/>
  <c r="R53" i="3"/>
  <c r="R57" i="3"/>
  <c r="R61" i="3"/>
  <c r="R65" i="3"/>
  <c r="R69" i="3"/>
  <c r="R73" i="3"/>
  <c r="R77" i="3"/>
  <c r="R81" i="3"/>
  <c r="R85" i="3"/>
  <c r="R89" i="3"/>
  <c r="R93" i="3"/>
  <c r="R97" i="3"/>
  <c r="R101" i="3"/>
  <c r="R105" i="3"/>
  <c r="R109" i="3"/>
  <c r="R113" i="3"/>
  <c r="R118" i="3"/>
  <c r="R122" i="3"/>
  <c r="R126" i="3"/>
  <c r="R133" i="3"/>
  <c r="R137" i="3"/>
  <c r="R141" i="3"/>
  <c r="R145" i="3"/>
  <c r="R149" i="3"/>
  <c r="R153" i="3"/>
  <c r="R157" i="3"/>
  <c r="R161" i="3"/>
  <c r="R165" i="3"/>
  <c r="R168" i="3"/>
  <c r="R172" i="3"/>
  <c r="R174" i="3"/>
  <c r="R212" i="3"/>
  <c r="R216" i="3"/>
  <c r="R220" i="3"/>
  <c r="R224" i="3"/>
  <c r="R228" i="3"/>
  <c r="R232" i="3"/>
  <c r="R236" i="3"/>
  <c r="R240" i="3"/>
  <c r="R244" i="3"/>
  <c r="R248" i="3"/>
  <c r="R252" i="3"/>
  <c r="R256" i="3"/>
  <c r="R260" i="3"/>
  <c r="R264" i="3"/>
  <c r="R268" i="3"/>
  <c r="R272" i="3"/>
  <c r="R276" i="3"/>
  <c r="R280" i="3"/>
  <c r="R284" i="3"/>
  <c r="R289" i="3"/>
  <c r="R295" i="3"/>
  <c r="R299" i="3"/>
  <c r="R303" i="3"/>
  <c r="R307" i="3"/>
  <c r="R311" i="3"/>
  <c r="R315" i="3"/>
  <c r="R319" i="3"/>
  <c r="R323" i="3"/>
  <c r="R327" i="3"/>
  <c r="R331" i="3"/>
  <c r="R335" i="3"/>
  <c r="R339" i="3"/>
  <c r="R343" i="3"/>
  <c r="R347" i="3"/>
  <c r="R6" i="3"/>
  <c r="R22" i="3"/>
  <c r="R38" i="3"/>
  <c r="R54" i="3"/>
  <c r="R70" i="3"/>
  <c r="R86" i="3"/>
  <c r="R102" i="3"/>
  <c r="R119" i="3"/>
  <c r="R134" i="3"/>
  <c r="R150" i="3"/>
  <c r="R166" i="3"/>
  <c r="R217" i="3"/>
  <c r="R233" i="3"/>
  <c r="R249" i="3"/>
  <c r="R265" i="3"/>
  <c r="R281" i="3"/>
  <c r="R300" i="3"/>
  <c r="R316" i="3"/>
  <c r="R332" i="3"/>
  <c r="R348" i="3"/>
  <c r="R352" i="3"/>
  <c r="R356" i="3"/>
  <c r="R360" i="3"/>
  <c r="R364" i="3"/>
  <c r="R368" i="3"/>
  <c r="R372" i="3"/>
  <c r="R376" i="3"/>
  <c r="R380" i="3"/>
  <c r="R384" i="3"/>
  <c r="R388" i="3"/>
  <c r="R392" i="3"/>
  <c r="R396" i="3"/>
  <c r="R400" i="3"/>
  <c r="R404" i="3"/>
  <c r="R408" i="3"/>
  <c r="R412" i="3"/>
  <c r="R416" i="3"/>
  <c r="R420" i="3"/>
  <c r="R424" i="3"/>
  <c r="R428" i="3"/>
  <c r="R432" i="3"/>
  <c r="R436" i="3"/>
  <c r="R440" i="3"/>
  <c r="R444" i="3"/>
  <c r="R448" i="3"/>
  <c r="R452" i="3"/>
  <c r="R456" i="3"/>
  <c r="R460" i="3"/>
  <c r="R478" i="3"/>
  <c r="R482" i="3"/>
  <c r="R486" i="3"/>
  <c r="R490" i="3"/>
  <c r="R494" i="3"/>
  <c r="R498" i="3"/>
  <c r="R502" i="3"/>
  <c r="R506" i="3"/>
  <c r="R510" i="3"/>
  <c r="R514" i="3"/>
  <c r="R518" i="3"/>
  <c r="R522" i="3"/>
  <c r="R526" i="3"/>
  <c r="R530" i="3"/>
  <c r="R534" i="3"/>
  <c r="R538" i="3"/>
  <c r="R10" i="3"/>
  <c r="R26" i="3"/>
  <c r="R42" i="3"/>
  <c r="R58" i="3"/>
  <c r="R74" i="3"/>
  <c r="R90" i="3"/>
  <c r="R106" i="3"/>
  <c r="R123" i="3"/>
  <c r="R138" i="3"/>
  <c r="R154" i="3"/>
  <c r="R169" i="3"/>
  <c r="R221" i="3"/>
  <c r="R237" i="3"/>
  <c r="R253" i="3"/>
  <c r="R269" i="3"/>
  <c r="R285" i="3"/>
  <c r="R304" i="3"/>
  <c r="R320" i="3"/>
  <c r="R336" i="3"/>
  <c r="R349" i="3"/>
  <c r="R353" i="3"/>
  <c r="R357" i="3"/>
  <c r="R361" i="3"/>
  <c r="R365" i="3"/>
  <c r="R369" i="3"/>
  <c r="R373" i="3"/>
  <c r="R377" i="3"/>
  <c r="R381" i="3"/>
  <c r="R385" i="3"/>
  <c r="R389" i="3"/>
  <c r="R393" i="3"/>
  <c r="R397" i="3"/>
  <c r="R401" i="3"/>
  <c r="R405" i="3"/>
  <c r="R409" i="3"/>
  <c r="R413" i="3"/>
  <c r="R417" i="3"/>
  <c r="R421" i="3"/>
  <c r="R425" i="3"/>
  <c r="R429" i="3"/>
  <c r="R433" i="3"/>
  <c r="R437" i="3"/>
  <c r="R441" i="3"/>
  <c r="R445" i="3"/>
  <c r="R449" i="3"/>
  <c r="R453" i="3"/>
  <c r="R457" i="3"/>
  <c r="R461" i="3"/>
  <c r="R479" i="3"/>
  <c r="R483" i="3"/>
  <c r="R487" i="3"/>
  <c r="R491" i="3"/>
  <c r="R495" i="3"/>
  <c r="R499" i="3"/>
  <c r="R503" i="3"/>
  <c r="R507" i="3"/>
  <c r="R511" i="3"/>
  <c r="R515" i="3"/>
  <c r="R519" i="3"/>
  <c r="R523" i="3"/>
  <c r="R527" i="3"/>
  <c r="R531" i="3"/>
  <c r="R535" i="3"/>
  <c r="R539" i="3"/>
  <c r="R14" i="3"/>
  <c r="R30" i="3"/>
  <c r="R46" i="3"/>
  <c r="R62" i="3"/>
  <c r="R78" i="3"/>
  <c r="R94" i="3"/>
  <c r="R110" i="3"/>
  <c r="R127" i="3"/>
  <c r="R142" i="3"/>
  <c r="R158" i="3"/>
  <c r="R225" i="3"/>
  <c r="R241" i="3"/>
  <c r="R257" i="3"/>
  <c r="R273" i="3"/>
  <c r="R290" i="3"/>
  <c r="R308" i="3"/>
  <c r="R324" i="3"/>
  <c r="R340" i="3"/>
  <c r="R350" i="3"/>
  <c r="R354" i="3"/>
  <c r="R358" i="3"/>
  <c r="R362" i="3"/>
  <c r="R366" i="3"/>
  <c r="R370" i="3"/>
  <c r="R374" i="3"/>
  <c r="R378" i="3"/>
  <c r="R382" i="3"/>
  <c r="R386" i="3"/>
  <c r="R390" i="3"/>
  <c r="R394" i="3"/>
  <c r="R398" i="3"/>
  <c r="R402" i="3"/>
  <c r="R406" i="3"/>
  <c r="R410" i="3"/>
  <c r="R414" i="3"/>
  <c r="R418" i="3"/>
  <c r="R422" i="3"/>
  <c r="R426" i="3"/>
  <c r="R430" i="3"/>
  <c r="R434" i="3"/>
  <c r="R438" i="3"/>
  <c r="R442" i="3"/>
  <c r="R446" i="3"/>
  <c r="R450" i="3"/>
  <c r="R454" i="3"/>
  <c r="R458" i="3"/>
  <c r="R476" i="3"/>
  <c r="R480" i="3"/>
  <c r="R484" i="3"/>
  <c r="R488" i="3"/>
  <c r="R492" i="3"/>
  <c r="R496" i="3"/>
  <c r="R500" i="3"/>
  <c r="R504" i="3"/>
  <c r="R508" i="3"/>
  <c r="R512" i="3"/>
  <c r="R516" i="3"/>
  <c r="R520" i="3"/>
  <c r="R524" i="3"/>
  <c r="R528" i="3"/>
  <c r="R532" i="3"/>
  <c r="R536" i="3"/>
  <c r="R540" i="3"/>
  <c r="R18" i="3"/>
  <c r="R82" i="3"/>
  <c r="R146" i="3"/>
  <c r="R213" i="3"/>
  <c r="R277" i="3"/>
  <c r="R344" i="3"/>
  <c r="R363" i="3"/>
  <c r="R379" i="3"/>
  <c r="R395" i="3"/>
  <c r="R411" i="3"/>
  <c r="R427" i="3"/>
  <c r="R443" i="3"/>
  <c r="R459" i="3"/>
  <c r="R489" i="3"/>
  <c r="R505" i="3"/>
  <c r="R521" i="3"/>
  <c r="R537" i="3"/>
  <c r="R640" i="3"/>
  <c r="R644" i="3"/>
  <c r="R648" i="3"/>
  <c r="R652" i="3"/>
  <c r="R656" i="3"/>
  <c r="R660" i="3"/>
  <c r="R664" i="3"/>
  <c r="R668" i="3"/>
  <c r="R672" i="3"/>
  <c r="R676" i="3"/>
  <c r="R680" i="3"/>
  <c r="R684" i="3"/>
  <c r="R688" i="3"/>
  <c r="R692" i="3"/>
  <c r="R696" i="3"/>
  <c r="R700" i="3"/>
  <c r="R704" i="3"/>
  <c r="R708" i="3"/>
  <c r="R712" i="3"/>
  <c r="R716" i="3"/>
  <c r="R720" i="3"/>
  <c r="R724" i="3"/>
  <c r="R728" i="3"/>
  <c r="R732" i="3"/>
  <c r="R736" i="3"/>
  <c r="R740" i="3"/>
  <c r="R744" i="3"/>
  <c r="R748" i="3"/>
  <c r="R752" i="3"/>
  <c r="R756" i="3"/>
  <c r="R760" i="3"/>
  <c r="R764" i="3"/>
  <c r="R768" i="3"/>
  <c r="R772" i="3"/>
  <c r="R780" i="3"/>
  <c r="R784" i="3"/>
  <c r="R788" i="3"/>
  <c r="R792" i="3"/>
  <c r="R796" i="3"/>
  <c r="R800" i="3"/>
  <c r="R804" i="3"/>
  <c r="R808" i="3"/>
  <c r="R812" i="3"/>
  <c r="R816" i="3"/>
  <c r="R820" i="3"/>
  <c r="R824" i="3"/>
  <c r="R828" i="3"/>
  <c r="R832" i="3"/>
  <c r="R836" i="3"/>
  <c r="R840" i="3"/>
  <c r="R844" i="3"/>
  <c r="R848" i="3"/>
  <c r="R852" i="3"/>
  <c r="R856" i="3"/>
  <c r="R860" i="3"/>
  <c r="R864" i="3"/>
  <c r="R868" i="3"/>
  <c r="R872" i="3"/>
  <c r="R876" i="3"/>
  <c r="R880" i="3"/>
  <c r="R884" i="3"/>
  <c r="R888" i="3"/>
  <c r="R892" i="3"/>
  <c r="R896" i="3"/>
  <c r="R34" i="3"/>
  <c r="R98" i="3"/>
  <c r="R162" i="3"/>
  <c r="R229" i="3"/>
  <c r="R296" i="3"/>
  <c r="R351" i="3"/>
  <c r="R367" i="3"/>
  <c r="R383" i="3"/>
  <c r="R399" i="3"/>
  <c r="R415" i="3"/>
  <c r="R431" i="3"/>
  <c r="R447" i="3"/>
  <c r="R477" i="3"/>
  <c r="R493" i="3"/>
  <c r="R509" i="3"/>
  <c r="R525" i="3"/>
  <c r="R641" i="3"/>
  <c r="R645" i="3"/>
  <c r="R649" i="3"/>
  <c r="R653" i="3"/>
  <c r="R657" i="3"/>
  <c r="R661" i="3"/>
  <c r="R665" i="3"/>
  <c r="R669" i="3"/>
  <c r="R673" i="3"/>
  <c r="R677" i="3"/>
  <c r="R681" i="3"/>
  <c r="R685" i="3"/>
  <c r="R689" i="3"/>
  <c r="R693" i="3"/>
  <c r="R697" i="3"/>
  <c r="R701" i="3"/>
  <c r="R705" i="3"/>
  <c r="R709" i="3"/>
  <c r="R713" i="3"/>
  <c r="R717" i="3"/>
  <c r="R721" i="3"/>
  <c r="R725" i="3"/>
  <c r="R729" i="3"/>
  <c r="R733" i="3"/>
  <c r="R737" i="3"/>
  <c r="R741" i="3"/>
  <c r="R745" i="3"/>
  <c r="R749" i="3"/>
  <c r="R753" i="3"/>
  <c r="R757" i="3"/>
  <c r="R761" i="3"/>
  <c r="R765" i="3"/>
  <c r="R769" i="3"/>
  <c r="R773" i="3"/>
  <c r="R781" i="3"/>
  <c r="R785" i="3"/>
  <c r="R789" i="3"/>
  <c r="R793" i="3"/>
  <c r="R797" i="3"/>
  <c r="R801" i="3"/>
  <c r="R805" i="3"/>
  <c r="R809" i="3"/>
  <c r="R813" i="3"/>
  <c r="R817" i="3"/>
  <c r="R821" i="3"/>
  <c r="R825" i="3"/>
  <c r="R829" i="3"/>
  <c r="R833" i="3"/>
  <c r="R837" i="3"/>
  <c r="R841" i="3"/>
  <c r="R845" i="3"/>
  <c r="R849" i="3"/>
  <c r="R853" i="3"/>
  <c r="R857" i="3"/>
  <c r="R861" i="3"/>
  <c r="R865" i="3"/>
  <c r="R869" i="3"/>
  <c r="R873" i="3"/>
  <c r="R877" i="3"/>
  <c r="R881" i="3"/>
  <c r="R885" i="3"/>
  <c r="R889" i="3"/>
  <c r="R893" i="3"/>
  <c r="R897" i="3"/>
  <c r="R50" i="3"/>
  <c r="R114" i="3"/>
  <c r="R182" i="3"/>
  <c r="R245" i="3"/>
  <c r="R312" i="3"/>
  <c r="R355" i="3"/>
  <c r="R371" i="3"/>
  <c r="R387" i="3"/>
  <c r="R403" i="3"/>
  <c r="R419" i="3"/>
  <c r="R435" i="3"/>
  <c r="R451" i="3"/>
  <c r="R481" i="3"/>
  <c r="R497" i="3"/>
  <c r="R513" i="3"/>
  <c r="R529" i="3"/>
  <c r="R642" i="3"/>
  <c r="R646" i="3"/>
  <c r="R650" i="3"/>
  <c r="R654" i="3"/>
  <c r="R658" i="3"/>
  <c r="R662" i="3"/>
  <c r="R666" i="3"/>
  <c r="R670" i="3"/>
  <c r="R674" i="3"/>
  <c r="R678" i="3"/>
  <c r="R682" i="3"/>
  <c r="R686" i="3"/>
  <c r="R690" i="3"/>
  <c r="R694" i="3"/>
  <c r="R698" i="3"/>
  <c r="R702" i="3"/>
  <c r="R706" i="3"/>
  <c r="R710" i="3"/>
  <c r="R714" i="3"/>
  <c r="R718" i="3"/>
  <c r="R722" i="3"/>
  <c r="R726" i="3"/>
  <c r="R730" i="3"/>
  <c r="R734" i="3"/>
  <c r="R738" i="3"/>
  <c r="R742" i="3"/>
  <c r="R746" i="3"/>
  <c r="R750" i="3"/>
  <c r="R754" i="3"/>
  <c r="R758" i="3"/>
  <c r="R762" i="3"/>
  <c r="R766" i="3"/>
  <c r="R770" i="3"/>
  <c r="R774" i="3"/>
  <c r="R782" i="3"/>
  <c r="R786" i="3"/>
  <c r="R790" i="3"/>
  <c r="R794" i="3"/>
  <c r="R798" i="3"/>
  <c r="R802" i="3"/>
  <c r="R806" i="3"/>
  <c r="R810" i="3"/>
  <c r="R814" i="3"/>
  <c r="R818" i="3"/>
  <c r="R822" i="3"/>
  <c r="R826" i="3"/>
  <c r="R830" i="3"/>
  <c r="R834" i="3"/>
  <c r="R838" i="3"/>
  <c r="R842" i="3"/>
  <c r="R846" i="3"/>
  <c r="R850" i="3"/>
  <c r="R854" i="3"/>
  <c r="R858" i="3"/>
  <c r="R862" i="3"/>
  <c r="R866" i="3"/>
  <c r="R870" i="3"/>
  <c r="R66" i="3"/>
  <c r="R328" i="3"/>
  <c r="R407" i="3"/>
  <c r="R485" i="3"/>
  <c r="R647" i="3"/>
  <c r="R663" i="3"/>
  <c r="R679" i="3"/>
  <c r="R695" i="3"/>
  <c r="R711" i="3"/>
  <c r="R727" i="3"/>
  <c r="R743" i="3"/>
  <c r="R759" i="3"/>
  <c r="R791" i="3"/>
  <c r="R807" i="3"/>
  <c r="R823" i="3"/>
  <c r="R839" i="3"/>
  <c r="R855" i="3"/>
  <c r="R871" i="3"/>
  <c r="R879" i="3"/>
  <c r="R887" i="3"/>
  <c r="R895" i="3"/>
  <c r="R901" i="3"/>
  <c r="R908" i="3"/>
  <c r="R911" i="3"/>
  <c r="R915" i="3"/>
  <c r="R921" i="3"/>
  <c r="R925" i="3"/>
  <c r="R929" i="3"/>
  <c r="R933" i="3"/>
  <c r="R937" i="3"/>
  <c r="R941" i="3"/>
  <c r="R945" i="3"/>
  <c r="R949" i="3"/>
  <c r="R953" i="3"/>
  <c r="R957" i="3"/>
  <c r="R961" i="3"/>
  <c r="R965" i="3"/>
  <c r="R969" i="3"/>
  <c r="R973" i="3"/>
  <c r="R977" i="3"/>
  <c r="R981" i="3"/>
  <c r="R985" i="3"/>
  <c r="R989" i="3"/>
  <c r="R993" i="3"/>
  <c r="R997" i="3"/>
  <c r="R1001" i="3"/>
  <c r="R1005" i="3"/>
  <c r="R1009" i="3"/>
  <c r="R1013" i="3"/>
  <c r="R1017" i="3"/>
  <c r="R1021" i="3"/>
  <c r="R1025" i="3"/>
  <c r="R1029" i="3"/>
  <c r="R1033" i="3"/>
  <c r="R1038" i="3"/>
  <c r="R1042" i="3"/>
  <c r="R1046" i="3"/>
  <c r="R1050" i="3"/>
  <c r="R1054" i="3"/>
  <c r="R1058" i="3"/>
  <c r="R1062" i="3"/>
  <c r="R1066" i="3"/>
  <c r="R1070" i="3"/>
  <c r="R1074" i="3"/>
  <c r="R1078" i="3"/>
  <c r="R1082" i="3"/>
  <c r="R1086" i="3"/>
  <c r="R1094" i="3"/>
  <c r="R1098" i="3"/>
  <c r="R1102" i="3"/>
  <c r="R1106" i="3"/>
  <c r="R1111" i="3"/>
  <c r="R1115" i="3"/>
  <c r="R1119" i="3"/>
  <c r="R1123" i="3"/>
  <c r="R1127" i="3"/>
  <c r="R1131" i="3"/>
  <c r="R1135" i="3"/>
  <c r="R1139" i="3"/>
  <c r="R1143" i="3"/>
  <c r="R1147" i="3"/>
  <c r="R1151" i="3"/>
  <c r="R1155" i="3"/>
  <c r="R1159" i="3"/>
  <c r="R1163" i="3"/>
  <c r="R1167" i="3"/>
  <c r="R1171" i="3"/>
  <c r="R1175" i="3"/>
  <c r="R1179" i="3"/>
  <c r="R1183" i="3"/>
  <c r="R1187" i="3"/>
  <c r="R1191" i="3"/>
  <c r="R1195" i="3"/>
  <c r="R1199" i="3"/>
  <c r="R1203" i="3"/>
  <c r="R1204" i="3"/>
  <c r="R1208" i="3"/>
  <c r="R1216" i="3"/>
  <c r="R1220" i="3"/>
  <c r="R1224" i="3"/>
  <c r="R1228" i="3"/>
  <c r="R1232" i="3"/>
  <c r="R1236" i="3"/>
  <c r="R1240" i="3"/>
  <c r="R1244" i="3"/>
  <c r="R1248" i="3"/>
  <c r="R1252" i="3"/>
  <c r="R1256" i="3"/>
  <c r="R1260" i="3"/>
  <c r="R1264" i="3"/>
  <c r="R1268" i="3"/>
  <c r="R1272" i="3"/>
  <c r="R1276" i="3"/>
  <c r="R1280" i="3"/>
  <c r="R1284" i="3"/>
  <c r="R1288" i="3"/>
  <c r="R1292" i="3"/>
  <c r="R1296" i="3"/>
  <c r="R1300" i="3"/>
  <c r="R1304" i="3"/>
  <c r="R1308" i="3"/>
  <c r="R1312" i="3"/>
  <c r="R1316" i="3"/>
  <c r="R1320" i="3"/>
  <c r="R1324" i="3"/>
  <c r="R1328" i="3"/>
  <c r="R1332" i="3"/>
  <c r="R1336" i="3"/>
  <c r="R1340" i="3"/>
  <c r="R1344" i="3"/>
  <c r="R1348" i="3"/>
  <c r="R1352" i="3"/>
  <c r="R1356" i="3"/>
  <c r="R1360" i="3"/>
  <c r="R1364" i="3"/>
  <c r="R1368" i="3"/>
  <c r="R1372" i="3"/>
  <c r="R1376" i="3"/>
  <c r="R1380" i="3"/>
  <c r="R1384" i="3"/>
  <c r="R1388" i="3"/>
  <c r="R1392" i="3"/>
  <c r="R1396" i="3"/>
  <c r="R1400" i="3"/>
  <c r="R1404" i="3"/>
  <c r="R1408" i="3"/>
  <c r="R1412" i="3"/>
  <c r="R1416" i="3"/>
  <c r="R1420" i="3"/>
  <c r="R1424" i="3"/>
  <c r="R1428" i="3"/>
  <c r="R1432" i="3"/>
  <c r="R1436" i="3"/>
  <c r="R1440" i="3"/>
  <c r="R1444" i="3"/>
  <c r="R1448" i="3"/>
  <c r="R1453" i="3"/>
  <c r="R1457" i="3"/>
  <c r="R1461" i="3"/>
  <c r="R130" i="3"/>
  <c r="R359" i="3"/>
  <c r="R423" i="3"/>
  <c r="R501" i="3"/>
  <c r="R651" i="3"/>
  <c r="R667" i="3"/>
  <c r="R683" i="3"/>
  <c r="R699" i="3"/>
  <c r="R715" i="3"/>
  <c r="R731" i="3"/>
  <c r="R747" i="3"/>
  <c r="R763" i="3"/>
  <c r="R779" i="3"/>
  <c r="R795" i="3"/>
  <c r="R811" i="3"/>
  <c r="R827" i="3"/>
  <c r="R843" i="3"/>
  <c r="R859" i="3"/>
  <c r="R874" i="3"/>
  <c r="R882" i="3"/>
  <c r="R890" i="3"/>
  <c r="R898" i="3"/>
  <c r="R902" i="3"/>
  <c r="R905" i="3"/>
  <c r="R909" i="3"/>
  <c r="R912" i="3"/>
  <c r="R916" i="3"/>
  <c r="R918" i="3"/>
  <c r="R922" i="3"/>
  <c r="R926" i="3"/>
  <c r="R930" i="3"/>
  <c r="R934" i="3"/>
  <c r="R938" i="3"/>
  <c r="R942" i="3"/>
  <c r="R946" i="3"/>
  <c r="R950" i="3"/>
  <c r="R954" i="3"/>
  <c r="R958" i="3"/>
  <c r="R962" i="3"/>
  <c r="R966" i="3"/>
  <c r="R970" i="3"/>
  <c r="R974" i="3"/>
  <c r="R978" i="3"/>
  <c r="R982" i="3"/>
  <c r="R986" i="3"/>
  <c r="R990" i="3"/>
  <c r="R994" i="3"/>
  <c r="R998" i="3"/>
  <c r="R1002" i="3"/>
  <c r="R1006" i="3"/>
  <c r="R1010" i="3"/>
  <c r="R1014" i="3"/>
  <c r="R1018" i="3"/>
  <c r="R1022" i="3"/>
  <c r="R1026" i="3"/>
  <c r="R1030" i="3"/>
  <c r="R1035" i="3"/>
  <c r="R1039" i="3"/>
  <c r="R1043" i="3"/>
  <c r="R1047" i="3"/>
  <c r="R1051" i="3"/>
  <c r="R1055" i="3"/>
  <c r="R1059" i="3"/>
  <c r="R1063" i="3"/>
  <c r="R1067" i="3"/>
  <c r="R1071" i="3"/>
  <c r="R1075" i="3"/>
  <c r="R1079" i="3"/>
  <c r="R1083" i="3"/>
  <c r="R1091" i="3"/>
  <c r="R1095" i="3"/>
  <c r="R1099" i="3"/>
  <c r="R1103" i="3"/>
  <c r="R1107" i="3"/>
  <c r="R1112" i="3"/>
  <c r="R1116" i="3"/>
  <c r="R1120" i="3"/>
  <c r="R1124" i="3"/>
  <c r="R1128" i="3"/>
  <c r="R1132" i="3"/>
  <c r="R1136" i="3"/>
  <c r="R1140" i="3"/>
  <c r="R1144" i="3"/>
  <c r="R1148" i="3"/>
  <c r="R1152" i="3"/>
  <c r="R1156" i="3"/>
  <c r="R1160" i="3"/>
  <c r="R1164" i="3"/>
  <c r="R1168" i="3"/>
  <c r="R1172" i="3"/>
  <c r="R1176" i="3"/>
  <c r="R1180" i="3"/>
  <c r="R1184" i="3"/>
  <c r="R1188" i="3"/>
  <c r="R1192" i="3"/>
  <c r="R1196" i="3"/>
  <c r="R1200" i="3"/>
  <c r="R1205" i="3"/>
  <c r="R1217" i="3"/>
  <c r="R1221" i="3"/>
  <c r="R1225" i="3"/>
  <c r="R1229" i="3"/>
  <c r="R1233" i="3"/>
  <c r="R1237" i="3"/>
  <c r="R1241" i="3"/>
  <c r="R1245" i="3"/>
  <c r="R1249" i="3"/>
  <c r="R1253" i="3"/>
  <c r="R1257" i="3"/>
  <c r="R1261" i="3"/>
  <c r="R1265" i="3"/>
  <c r="R1269" i="3"/>
  <c r="R1273" i="3"/>
  <c r="R1277" i="3"/>
  <c r="R1281" i="3"/>
  <c r="R1285" i="3"/>
  <c r="R1289" i="3"/>
  <c r="R1293" i="3"/>
  <c r="R1297" i="3"/>
  <c r="R1301" i="3"/>
  <c r="R1305" i="3"/>
  <c r="R1309" i="3"/>
  <c r="R1313" i="3"/>
  <c r="R1317" i="3"/>
  <c r="R1321" i="3"/>
  <c r="R1325" i="3"/>
  <c r="R1329" i="3"/>
  <c r="R1333" i="3"/>
  <c r="R1337" i="3"/>
  <c r="R1341" i="3"/>
  <c r="R1345" i="3"/>
  <c r="R1349" i="3"/>
  <c r="R1353" i="3"/>
  <c r="R1361" i="3"/>
  <c r="R1365" i="3"/>
  <c r="R1369" i="3"/>
  <c r="R1373" i="3"/>
  <c r="R1377" i="3"/>
  <c r="R1381" i="3"/>
  <c r="R1385" i="3"/>
  <c r="R1389" i="3"/>
  <c r="R1393" i="3"/>
  <c r="R1397" i="3"/>
  <c r="R1401" i="3"/>
  <c r="R1405" i="3"/>
  <c r="R1409" i="3"/>
  <c r="R1413" i="3"/>
  <c r="R1417" i="3"/>
  <c r="R1421" i="3"/>
  <c r="R1425" i="3"/>
  <c r="R1429" i="3"/>
  <c r="R1433" i="3"/>
  <c r="R1437" i="3"/>
  <c r="R1441" i="3"/>
  <c r="R1445" i="3"/>
  <c r="R1450" i="3"/>
  <c r="R1454" i="3"/>
  <c r="R1458" i="3"/>
  <c r="R1462" i="3"/>
  <c r="R375" i="3"/>
  <c r="R439" i="3"/>
  <c r="R517" i="3"/>
  <c r="R655" i="3"/>
  <c r="R671" i="3"/>
  <c r="R687" i="3"/>
  <c r="R703" i="3"/>
  <c r="R719" i="3"/>
  <c r="R735" i="3"/>
  <c r="R751" i="3"/>
  <c r="R767" i="3"/>
  <c r="R783" i="3"/>
  <c r="R799" i="3"/>
  <c r="R815" i="3"/>
  <c r="R831" i="3"/>
  <c r="R847" i="3"/>
  <c r="R863" i="3"/>
  <c r="R875" i="3"/>
  <c r="R883" i="3"/>
  <c r="R891" i="3"/>
  <c r="R899" i="3"/>
  <c r="R903" i="3"/>
  <c r="R906" i="3"/>
  <c r="R910" i="3"/>
  <c r="R913" i="3"/>
  <c r="R917" i="3"/>
  <c r="R919" i="3"/>
  <c r="R923" i="3"/>
  <c r="R927" i="3"/>
  <c r="R931" i="3"/>
  <c r="R935" i="3"/>
  <c r="R939" i="3"/>
  <c r="R943" i="3"/>
  <c r="R947" i="3"/>
  <c r="R951" i="3"/>
  <c r="R955" i="3"/>
  <c r="R959" i="3"/>
  <c r="R963" i="3"/>
  <c r="R967" i="3"/>
  <c r="R971" i="3"/>
  <c r="R975" i="3"/>
  <c r="R979" i="3"/>
  <c r="R983" i="3"/>
  <c r="R987" i="3"/>
  <c r="R991" i="3"/>
  <c r="R995" i="3"/>
  <c r="R999" i="3"/>
  <c r="R1003" i="3"/>
  <c r="R1007" i="3"/>
  <c r="R1011" i="3"/>
  <c r="R1015" i="3"/>
  <c r="R1019" i="3"/>
  <c r="R1023" i="3"/>
  <c r="R1027" i="3"/>
  <c r="R1031" i="3"/>
  <c r="R1036" i="3"/>
  <c r="R1040" i="3"/>
  <c r="R1044" i="3"/>
  <c r="R1048" i="3"/>
  <c r="R1052" i="3"/>
  <c r="R1056" i="3"/>
  <c r="R1060" i="3"/>
  <c r="R1064" i="3"/>
  <c r="R1068" i="3"/>
  <c r="R1072" i="3"/>
  <c r="R1076" i="3"/>
  <c r="R1080" i="3"/>
  <c r="R1084" i="3"/>
  <c r="R1092" i="3"/>
  <c r="R1096" i="3"/>
  <c r="R1100" i="3"/>
  <c r="R1104" i="3"/>
  <c r="R1108" i="3"/>
  <c r="R1113" i="3"/>
  <c r="R1117" i="3"/>
  <c r="R1121" i="3"/>
  <c r="R1125" i="3"/>
  <c r="R1129" i="3"/>
  <c r="R1133" i="3"/>
  <c r="R1137" i="3"/>
  <c r="R1141" i="3"/>
  <c r="R1145" i="3"/>
  <c r="R1149" i="3"/>
  <c r="R1153" i="3"/>
  <c r="R1157" i="3"/>
  <c r="R1161" i="3"/>
  <c r="R1165" i="3"/>
  <c r="R1169" i="3"/>
  <c r="R1173" i="3"/>
  <c r="R1177" i="3"/>
  <c r="R1181" i="3"/>
  <c r="R1185" i="3"/>
  <c r="R1189" i="3"/>
  <c r="R1193" i="3"/>
  <c r="R1197" i="3"/>
  <c r="R1201" i="3"/>
  <c r="R1206" i="3"/>
  <c r="R1218" i="3"/>
  <c r="R1222" i="3"/>
  <c r="R1226" i="3"/>
  <c r="R1230" i="3"/>
  <c r="R1234" i="3"/>
  <c r="R1238" i="3"/>
  <c r="R1242" i="3"/>
  <c r="R1246" i="3"/>
  <c r="R1250" i="3"/>
  <c r="R1254" i="3"/>
  <c r="R1258" i="3"/>
  <c r="R1262" i="3"/>
  <c r="R1266" i="3"/>
  <c r="R1270" i="3"/>
  <c r="R1274" i="3"/>
  <c r="R1278" i="3"/>
  <c r="R1282" i="3"/>
  <c r="R1286" i="3"/>
  <c r="R1290" i="3"/>
  <c r="R1294" i="3"/>
  <c r="R1298" i="3"/>
  <c r="R1302" i="3"/>
  <c r="R1306" i="3"/>
  <c r="R1310" i="3"/>
  <c r="R1314" i="3"/>
  <c r="R1318" i="3"/>
  <c r="R1322" i="3"/>
  <c r="R1326" i="3"/>
  <c r="R1330" i="3"/>
  <c r="R1334" i="3"/>
  <c r="R1338" i="3"/>
  <c r="R1342" i="3"/>
  <c r="R1346" i="3"/>
  <c r="R1350" i="3"/>
  <c r="R1354" i="3"/>
  <c r="R1358" i="3"/>
  <c r="R1362" i="3"/>
  <c r="R1366" i="3"/>
  <c r="R1370" i="3"/>
  <c r="R1374" i="3"/>
  <c r="R1378" i="3"/>
  <c r="R1382" i="3"/>
  <c r="R1386" i="3"/>
  <c r="R1390" i="3"/>
  <c r="R1394" i="3"/>
  <c r="R1398" i="3"/>
  <c r="R1402" i="3"/>
  <c r="R1406" i="3"/>
  <c r="R1410" i="3"/>
  <c r="R1414" i="3"/>
  <c r="R1418" i="3"/>
  <c r="R1422" i="3"/>
  <c r="R1426" i="3"/>
  <c r="R1430" i="3"/>
  <c r="R1434" i="3"/>
  <c r="R1438" i="3"/>
  <c r="R1442" i="3"/>
  <c r="R1446" i="3"/>
  <c r="R1451" i="3"/>
  <c r="R1455" i="3"/>
  <c r="R1459" i="3"/>
  <c r="R261" i="3"/>
  <c r="R675" i="3"/>
  <c r="R739" i="3"/>
  <c r="R803" i="3"/>
  <c r="R867" i="3"/>
  <c r="R900" i="3"/>
  <c r="R914" i="3"/>
  <c r="R928" i="3"/>
  <c r="R944" i="3"/>
  <c r="R960" i="3"/>
  <c r="R976" i="3"/>
  <c r="R992" i="3"/>
  <c r="R1008" i="3"/>
  <c r="R1024" i="3"/>
  <c r="R1041" i="3"/>
  <c r="R1057" i="3"/>
  <c r="R1073" i="3"/>
  <c r="R1093" i="3"/>
  <c r="R1110" i="3"/>
  <c r="R1126" i="3"/>
  <c r="R1142" i="3"/>
  <c r="R1158" i="3"/>
  <c r="R1174" i="3"/>
  <c r="R1190" i="3"/>
  <c r="R1219" i="3"/>
  <c r="R1235" i="3"/>
  <c r="R1251" i="3"/>
  <c r="R1267" i="3"/>
  <c r="R1283" i="3"/>
  <c r="R1299" i="3"/>
  <c r="R1315" i="3"/>
  <c r="R1331" i="3"/>
  <c r="R1347" i="3"/>
  <c r="R1363" i="3"/>
  <c r="R1379" i="3"/>
  <c r="R1395" i="3"/>
  <c r="R1411" i="3"/>
  <c r="R1427" i="3"/>
  <c r="R1443" i="3"/>
  <c r="R1460" i="3"/>
  <c r="R1466" i="3"/>
  <c r="R1470" i="3"/>
  <c r="R1474" i="3"/>
  <c r="R1478" i="3"/>
  <c r="R1482" i="3"/>
  <c r="R1486" i="3"/>
  <c r="R1490" i="3"/>
  <c r="R1494" i="3"/>
  <c r="R1498" i="3"/>
  <c r="R1502" i="3"/>
  <c r="R1506" i="3"/>
  <c r="R1510" i="3"/>
  <c r="R1515" i="3"/>
  <c r="R1519" i="3"/>
  <c r="R1523" i="3"/>
  <c r="R1527" i="3"/>
  <c r="R1531" i="3"/>
  <c r="R1535" i="3"/>
  <c r="R1539" i="3"/>
  <c r="R1543" i="3"/>
  <c r="R1547" i="3"/>
  <c r="R1551" i="3"/>
  <c r="R1555" i="3"/>
  <c r="R1559" i="3"/>
  <c r="R1563" i="3"/>
  <c r="R1567" i="3"/>
  <c r="R1571" i="3"/>
  <c r="R1575" i="3"/>
  <c r="R1579" i="3"/>
  <c r="R1583" i="3"/>
  <c r="R1587" i="3"/>
  <c r="R1591" i="3"/>
  <c r="R1595" i="3"/>
  <c r="R1599" i="3"/>
  <c r="R1603" i="3"/>
  <c r="R1607" i="3"/>
  <c r="R1611" i="3"/>
  <c r="R1615" i="3"/>
  <c r="R1619" i="3"/>
  <c r="R1623" i="3"/>
  <c r="R1627" i="3"/>
  <c r="R1631" i="3"/>
  <c r="R1635" i="3"/>
  <c r="R1639" i="3"/>
  <c r="R1643" i="3"/>
  <c r="R1647" i="3"/>
  <c r="R1651" i="3"/>
  <c r="R1655" i="3"/>
  <c r="R1659" i="3"/>
  <c r="R1663" i="3"/>
  <c r="R1667" i="3"/>
  <c r="R1671" i="3"/>
  <c r="R1673" i="3"/>
  <c r="R1680" i="3"/>
  <c r="R1684" i="3"/>
  <c r="R1688" i="3"/>
  <c r="R1692" i="3"/>
  <c r="R1696" i="3"/>
  <c r="R1700" i="3"/>
  <c r="R1704" i="3"/>
  <c r="R1708" i="3"/>
  <c r="R1719" i="3"/>
  <c r="R1733" i="3"/>
  <c r="R1737" i="3"/>
  <c r="R1741" i="3"/>
  <c r="R1745" i="3"/>
  <c r="R1749" i="3"/>
  <c r="R1753" i="3"/>
  <c r="R1757" i="3"/>
  <c r="R1768" i="3"/>
  <c r="R1772" i="3"/>
  <c r="R1776" i="3"/>
  <c r="R1780" i="3"/>
  <c r="R1784" i="3"/>
  <c r="R1791" i="3"/>
  <c r="R1795" i="3"/>
  <c r="R1799" i="3"/>
  <c r="R1806" i="3"/>
  <c r="R1810" i="3"/>
  <c r="R1814" i="3"/>
  <c r="R1818" i="3"/>
  <c r="R1822" i="3"/>
  <c r="R1826" i="3"/>
  <c r="R1836" i="3"/>
  <c r="R1840" i="3"/>
  <c r="R1844" i="3"/>
  <c r="R1859" i="3"/>
  <c r="R1863" i="3"/>
  <c r="R1867" i="3"/>
  <c r="R1871" i="3"/>
  <c r="R1875" i="3"/>
  <c r="R1879" i="3"/>
  <c r="R1883" i="3"/>
  <c r="R1887" i="3"/>
  <c r="R1891" i="3"/>
  <c r="R1895" i="3"/>
  <c r="R1899" i="3"/>
  <c r="R1903" i="3"/>
  <c r="R1910" i="3"/>
  <c r="R1914" i="3"/>
  <c r="R1919" i="3"/>
  <c r="R1923" i="3"/>
  <c r="R1927" i="3"/>
  <c r="R1931" i="3"/>
  <c r="R1935" i="3"/>
  <c r="R1939" i="3"/>
  <c r="R1943" i="3"/>
  <c r="R1947" i="3"/>
  <c r="R1951" i="3"/>
  <c r="R1955" i="3"/>
  <c r="R1959" i="3"/>
  <c r="R1963" i="3"/>
  <c r="R1967" i="3"/>
  <c r="R1971" i="3"/>
  <c r="R1975" i="3"/>
  <c r="R1979" i="3"/>
  <c r="R1983" i="3"/>
  <c r="R391" i="3"/>
  <c r="R691" i="3"/>
  <c r="R755" i="3"/>
  <c r="R819" i="3"/>
  <c r="R878" i="3"/>
  <c r="R904" i="3"/>
  <c r="R932" i="3"/>
  <c r="R948" i="3"/>
  <c r="R964" i="3"/>
  <c r="R980" i="3"/>
  <c r="R996" i="3"/>
  <c r="R1012" i="3"/>
  <c r="R1028" i="3"/>
  <c r="R1045" i="3"/>
  <c r="R1061" i="3"/>
  <c r="R1077" i="3"/>
  <c r="R1097" i="3"/>
  <c r="R1114" i="3"/>
  <c r="R1130" i="3"/>
  <c r="R1146" i="3"/>
  <c r="R1162" i="3"/>
  <c r="R1178" i="3"/>
  <c r="R1194" i="3"/>
  <c r="R1207" i="3"/>
  <c r="R1223" i="3"/>
  <c r="R1239" i="3"/>
  <c r="R1255" i="3"/>
  <c r="R1271" i="3"/>
  <c r="R1287" i="3"/>
  <c r="R1303" i="3"/>
  <c r="R1319" i="3"/>
  <c r="R1335" i="3"/>
  <c r="R1351" i="3"/>
  <c r="R1367" i="3"/>
  <c r="R1383" i="3"/>
  <c r="R1399" i="3"/>
  <c r="R1415" i="3"/>
  <c r="R1431" i="3"/>
  <c r="R1447" i="3"/>
  <c r="R1463" i="3"/>
  <c r="R1467" i="3"/>
  <c r="R1471" i="3"/>
  <c r="R1475" i="3"/>
  <c r="R1479" i="3"/>
  <c r="R1483" i="3"/>
  <c r="R1487" i="3"/>
  <c r="R1491" i="3"/>
  <c r="R1495" i="3"/>
  <c r="R1499" i="3"/>
  <c r="R1503" i="3"/>
  <c r="R1507" i="3"/>
  <c r="R1511" i="3"/>
  <c r="R1516" i="3"/>
  <c r="R1520" i="3"/>
  <c r="R1524" i="3"/>
  <c r="R1528" i="3"/>
  <c r="R1532" i="3"/>
  <c r="R1536" i="3"/>
  <c r="R1540" i="3"/>
  <c r="R1544" i="3"/>
  <c r="R1548" i="3"/>
  <c r="R1552" i="3"/>
  <c r="R1556" i="3"/>
  <c r="R1560" i="3"/>
  <c r="R1564" i="3"/>
  <c r="R1568" i="3"/>
  <c r="R1572" i="3"/>
  <c r="R1576" i="3"/>
  <c r="R1580" i="3"/>
  <c r="R1584" i="3"/>
  <c r="R1588" i="3"/>
  <c r="R1592" i="3"/>
  <c r="R1596" i="3"/>
  <c r="R1600" i="3"/>
  <c r="R1604" i="3"/>
  <c r="R1608" i="3"/>
  <c r="R1612" i="3"/>
  <c r="R1616" i="3"/>
  <c r="R1620" i="3"/>
  <c r="R1624" i="3"/>
  <c r="R1628" i="3"/>
  <c r="R1632" i="3"/>
  <c r="R1636" i="3"/>
  <c r="R1640" i="3"/>
  <c r="R1644" i="3"/>
  <c r="R1648" i="3"/>
  <c r="R1652" i="3"/>
  <c r="R1656" i="3"/>
  <c r="R1660" i="3"/>
  <c r="R1664" i="3"/>
  <c r="R1668" i="3"/>
  <c r="R1674" i="3"/>
  <c r="R1677" i="3"/>
  <c r="R1681" i="3"/>
  <c r="R1685" i="3"/>
  <c r="R1689" i="3"/>
  <c r="R1693" i="3"/>
  <c r="R1697" i="3"/>
  <c r="R1701" i="3"/>
  <c r="R1705" i="3"/>
  <c r="R1709" i="3"/>
  <c r="R1720" i="3"/>
  <c r="R1734" i="3"/>
  <c r="R1738" i="3"/>
  <c r="R1742" i="3"/>
  <c r="R1746" i="3"/>
  <c r="R1750" i="3"/>
  <c r="R1754" i="3"/>
  <c r="R1765" i="3"/>
  <c r="R1769" i="3"/>
  <c r="R1773" i="3"/>
  <c r="R1777" i="3"/>
  <c r="R1781" i="3"/>
  <c r="R1785" i="3"/>
  <c r="R1792" i="3"/>
  <c r="R1796" i="3"/>
  <c r="R1800" i="3"/>
  <c r="R1807" i="3"/>
  <c r="R1811" i="3"/>
  <c r="R1815" i="3"/>
  <c r="R1819" i="3"/>
  <c r="R1823" i="3"/>
  <c r="R1827" i="3"/>
  <c r="R1837" i="3"/>
  <c r="R1841" i="3"/>
  <c r="R1845" i="3"/>
  <c r="R1860" i="3"/>
  <c r="R1864" i="3"/>
  <c r="R1868" i="3"/>
  <c r="R1872" i="3"/>
  <c r="R1876" i="3"/>
  <c r="R1880" i="3"/>
  <c r="R1884" i="3"/>
  <c r="R1888" i="3"/>
  <c r="R1892" i="3"/>
  <c r="R1896" i="3"/>
  <c r="R1900" i="3"/>
  <c r="R1904" i="3"/>
  <c r="R1907" i="3"/>
  <c r="R1911" i="3"/>
  <c r="R1915" i="3"/>
  <c r="R1920" i="3"/>
  <c r="R1924" i="3"/>
  <c r="R1928" i="3"/>
  <c r="R1932" i="3"/>
  <c r="R1936" i="3"/>
  <c r="R1940" i="3"/>
  <c r="R1944" i="3"/>
  <c r="R1948" i="3"/>
  <c r="R1952" i="3"/>
  <c r="R1956" i="3"/>
  <c r="R1960" i="3"/>
  <c r="R1964" i="3"/>
  <c r="R1968" i="3"/>
  <c r="R1972" i="3"/>
  <c r="R1976" i="3"/>
  <c r="R1980" i="3"/>
  <c r="R455" i="3"/>
  <c r="R643" i="3"/>
  <c r="R707" i="3"/>
  <c r="R771" i="3"/>
  <c r="R835" i="3"/>
  <c r="R886" i="3"/>
  <c r="R907" i="3"/>
  <c r="R920" i="3"/>
  <c r="R936" i="3"/>
  <c r="R952" i="3"/>
  <c r="R968" i="3"/>
  <c r="R984" i="3"/>
  <c r="R1000" i="3"/>
  <c r="R1016" i="3"/>
  <c r="R1032" i="3"/>
  <c r="R1049" i="3"/>
  <c r="R1065" i="3"/>
  <c r="R1081" i="3"/>
  <c r="R1101" i="3"/>
  <c r="R1118" i="3"/>
  <c r="R1134" i="3"/>
  <c r="R1150" i="3"/>
  <c r="R1166" i="3"/>
  <c r="R1182" i="3"/>
  <c r="R1198" i="3"/>
  <c r="R1227" i="3"/>
  <c r="R1243" i="3"/>
  <c r="R1259" i="3"/>
  <c r="R1275" i="3"/>
  <c r="R1291" i="3"/>
  <c r="R1307" i="3"/>
  <c r="R1323" i="3"/>
  <c r="R1339" i="3"/>
  <c r="R1355" i="3"/>
  <c r="R1371" i="3"/>
  <c r="R1387" i="3"/>
  <c r="R1403" i="3"/>
  <c r="R1419" i="3"/>
  <c r="R1435" i="3"/>
  <c r="R1452" i="3"/>
  <c r="R1464" i="3"/>
  <c r="R1468" i="3"/>
  <c r="R1472" i="3"/>
  <c r="R1476" i="3"/>
  <c r="R1480" i="3"/>
  <c r="R1484" i="3"/>
  <c r="R1488" i="3"/>
  <c r="R1492" i="3"/>
  <c r="R1496" i="3"/>
  <c r="R1500" i="3"/>
  <c r="R1504" i="3"/>
  <c r="R1508" i="3"/>
  <c r="R1512" i="3"/>
  <c r="R1517" i="3"/>
  <c r="R1521" i="3"/>
  <c r="R1525" i="3"/>
  <c r="R1529" i="3"/>
  <c r="R1533" i="3"/>
  <c r="R1537" i="3"/>
  <c r="R1541" i="3"/>
  <c r="R1545" i="3"/>
  <c r="R1549" i="3"/>
  <c r="R1553" i="3"/>
  <c r="R1557" i="3"/>
  <c r="R1561" i="3"/>
  <c r="R1565" i="3"/>
  <c r="R1569" i="3"/>
  <c r="R1573" i="3"/>
  <c r="R1577" i="3"/>
  <c r="R1581" i="3"/>
  <c r="R1585" i="3"/>
  <c r="R1589" i="3"/>
  <c r="R1593" i="3"/>
  <c r="R1597" i="3"/>
  <c r="R1601" i="3"/>
  <c r="R1605" i="3"/>
  <c r="R1609" i="3"/>
  <c r="R1613" i="3"/>
  <c r="R1617" i="3"/>
  <c r="R1621" i="3"/>
  <c r="R1625" i="3"/>
  <c r="R1629" i="3"/>
  <c r="R1633" i="3"/>
  <c r="R1637" i="3"/>
  <c r="R1641" i="3"/>
  <c r="R1645" i="3"/>
  <c r="R1649" i="3"/>
  <c r="R1653" i="3"/>
  <c r="R1657" i="3"/>
  <c r="R1661" i="3"/>
  <c r="R1665" i="3"/>
  <c r="R1669" i="3"/>
  <c r="R1672" i="3"/>
  <c r="R1675" i="3"/>
  <c r="R1676" i="3"/>
  <c r="R1678" i="3"/>
  <c r="R1682" i="3"/>
  <c r="R1686" i="3"/>
  <c r="R1690" i="3"/>
  <c r="R1694" i="3"/>
  <c r="R1698" i="3"/>
  <c r="R1702" i="3"/>
  <c r="R1706" i="3"/>
  <c r="R1711" i="3"/>
  <c r="R1735" i="3"/>
  <c r="R1739" i="3"/>
  <c r="R1743" i="3"/>
  <c r="R1747" i="3"/>
  <c r="R1751" i="3"/>
  <c r="R1755" i="3"/>
  <c r="R1766" i="3"/>
  <c r="R1770" i="3"/>
  <c r="R1774" i="3"/>
  <c r="R1778" i="3"/>
  <c r="R1782" i="3"/>
  <c r="R1786" i="3"/>
  <c r="R1793" i="3"/>
  <c r="R1797" i="3"/>
  <c r="R1801" i="3"/>
  <c r="R1808" i="3"/>
  <c r="R1812" i="3"/>
  <c r="R1816" i="3"/>
  <c r="R1820" i="3"/>
  <c r="R1824" i="3"/>
  <c r="R1828" i="3"/>
  <c r="R1838" i="3"/>
  <c r="R1842" i="3"/>
  <c r="R1861" i="3"/>
  <c r="R1865" i="3"/>
  <c r="R1869" i="3"/>
  <c r="R1873" i="3"/>
  <c r="R1877" i="3"/>
  <c r="R1881" i="3"/>
  <c r="R1885" i="3"/>
  <c r="R1889" i="3"/>
  <c r="R1893" i="3"/>
  <c r="R1897" i="3"/>
  <c r="R1901" i="3"/>
  <c r="R1905" i="3"/>
  <c r="R1908" i="3"/>
  <c r="R1912" i="3"/>
  <c r="R1916" i="3"/>
  <c r="R1921" i="3"/>
  <c r="R1925" i="3"/>
  <c r="R1929" i="3"/>
  <c r="R1933" i="3"/>
  <c r="R1937" i="3"/>
  <c r="R1941" i="3"/>
  <c r="R1945" i="3"/>
  <c r="R1949" i="3"/>
  <c r="R1953" i="3"/>
  <c r="R1957" i="3"/>
  <c r="R1961" i="3"/>
  <c r="R1965" i="3"/>
  <c r="R1969" i="3"/>
  <c r="R1973" i="3"/>
  <c r="R1977" i="3"/>
  <c r="R1981" i="3"/>
  <c r="R533" i="3"/>
  <c r="R851" i="3"/>
  <c r="R940" i="3"/>
  <c r="R1004" i="3"/>
  <c r="R1069" i="3"/>
  <c r="R1138" i="3"/>
  <c r="R1202" i="3"/>
  <c r="R1247" i="3"/>
  <c r="R1311" i="3"/>
  <c r="R1375" i="3"/>
  <c r="R1439" i="3"/>
  <c r="R1473" i="3"/>
  <c r="R1489" i="3"/>
  <c r="R1505" i="3"/>
  <c r="R1522" i="3"/>
  <c r="R1538" i="3"/>
  <c r="R1554" i="3"/>
  <c r="R1570" i="3"/>
  <c r="R1586" i="3"/>
  <c r="R1602" i="3"/>
  <c r="R1618" i="3"/>
  <c r="R1634" i="3"/>
  <c r="R1650" i="3"/>
  <c r="R1666" i="3"/>
  <c r="R1691" i="3"/>
  <c r="R1707" i="3"/>
  <c r="R1740" i="3"/>
  <c r="R1756" i="3"/>
  <c r="R1779" i="3"/>
  <c r="R1798" i="3"/>
  <c r="R1817" i="3"/>
  <c r="R1866" i="3"/>
  <c r="R1882" i="3"/>
  <c r="R1898" i="3"/>
  <c r="R1913" i="3"/>
  <c r="R1930" i="3"/>
  <c r="R1946" i="3"/>
  <c r="R1962" i="3"/>
  <c r="R1978" i="3"/>
  <c r="R1992" i="3"/>
  <c r="R1996" i="3"/>
  <c r="R2001" i="3"/>
  <c r="R2005" i="3"/>
  <c r="R2009" i="3"/>
  <c r="R2013" i="3"/>
  <c r="R2017" i="3"/>
  <c r="R2021" i="3"/>
  <c r="R2031" i="3"/>
  <c r="R2035" i="3"/>
  <c r="R2039" i="3"/>
  <c r="R2043" i="3"/>
  <c r="R2047" i="3"/>
  <c r="R2051" i="3"/>
  <c r="R2055" i="3"/>
  <c r="R2059" i="3"/>
  <c r="R2063" i="3"/>
  <c r="R2067" i="3"/>
  <c r="R2071" i="3"/>
  <c r="R2075" i="3"/>
  <c r="R787" i="3"/>
  <c r="R1122" i="3"/>
  <c r="R1186" i="3"/>
  <c r="R1359" i="3"/>
  <c r="R1469" i="3"/>
  <c r="R1501" i="3"/>
  <c r="R1550" i="3"/>
  <c r="R1614" i="3"/>
  <c r="R1662" i="3"/>
  <c r="R1687" i="3"/>
  <c r="R1752" i="3"/>
  <c r="R1813" i="3"/>
  <c r="R1862" i="3"/>
  <c r="R1909" i="3"/>
  <c r="R1958" i="3"/>
  <c r="R1995" i="3"/>
  <c r="R2008" i="3"/>
  <c r="R2020" i="3"/>
  <c r="R2038" i="3"/>
  <c r="R2050" i="3"/>
  <c r="R2066" i="3"/>
  <c r="R2078" i="3"/>
  <c r="R659" i="3"/>
  <c r="R894" i="3"/>
  <c r="R956" i="3"/>
  <c r="R1020" i="3"/>
  <c r="R1085" i="3"/>
  <c r="R1154" i="3"/>
  <c r="R1263" i="3"/>
  <c r="R1327" i="3"/>
  <c r="R1391" i="3"/>
  <c r="R1456" i="3"/>
  <c r="R1477" i="3"/>
  <c r="R1493" i="3"/>
  <c r="R1509" i="3"/>
  <c r="R1526" i="3"/>
  <c r="R1542" i="3"/>
  <c r="R1558" i="3"/>
  <c r="R1574" i="3"/>
  <c r="R1590" i="3"/>
  <c r="R1606" i="3"/>
  <c r="R1622" i="3"/>
  <c r="R1638" i="3"/>
  <c r="R1654" i="3"/>
  <c r="R1670" i="3"/>
  <c r="R1679" i="3"/>
  <c r="R1695" i="3"/>
  <c r="R1712" i="3"/>
  <c r="R1744" i="3"/>
  <c r="R1767" i="3"/>
  <c r="R1783" i="3"/>
  <c r="R1805" i="3"/>
  <c r="R1821" i="3"/>
  <c r="R1839" i="3"/>
  <c r="R1870" i="3"/>
  <c r="R1886" i="3"/>
  <c r="R1902" i="3"/>
  <c r="R1917" i="3"/>
  <c r="R1934" i="3"/>
  <c r="R1950" i="3"/>
  <c r="R1966" i="3"/>
  <c r="R1982" i="3"/>
  <c r="R1993" i="3"/>
  <c r="R1997" i="3"/>
  <c r="R2002" i="3"/>
  <c r="R2006" i="3"/>
  <c r="R2010" i="3"/>
  <c r="R2014" i="3"/>
  <c r="R2018" i="3"/>
  <c r="R2032" i="3"/>
  <c r="R2036" i="3"/>
  <c r="R2040" i="3"/>
  <c r="R2044" i="3"/>
  <c r="R2048" i="3"/>
  <c r="R2052" i="3"/>
  <c r="R2056" i="3"/>
  <c r="R2060" i="3"/>
  <c r="R2064" i="3"/>
  <c r="R2068" i="3"/>
  <c r="R2072" i="3"/>
  <c r="R2076" i="3"/>
  <c r="R924" i="3"/>
  <c r="R1053" i="3"/>
  <c r="R1231" i="3"/>
  <c r="R1423" i="3"/>
  <c r="R1518" i="3"/>
  <c r="R1566" i="3"/>
  <c r="R1598" i="3"/>
  <c r="R1646" i="3"/>
  <c r="R1736" i="3"/>
  <c r="R1794" i="3"/>
  <c r="R1894" i="3"/>
  <c r="R1942" i="3"/>
  <c r="R1985" i="3"/>
  <c r="R2004" i="3"/>
  <c r="R2016" i="3"/>
  <c r="R2034" i="3"/>
  <c r="R2042" i="3"/>
  <c r="R2054" i="3"/>
  <c r="R2062" i="3"/>
  <c r="R2074" i="3"/>
  <c r="R723" i="3"/>
  <c r="R972" i="3"/>
  <c r="R1037" i="3"/>
  <c r="R1105" i="3"/>
  <c r="R1170" i="3"/>
  <c r="R1215" i="3"/>
  <c r="R1279" i="3"/>
  <c r="R1343" i="3"/>
  <c r="R1407" i="3"/>
  <c r="R1465" i="3"/>
  <c r="R1481" i="3"/>
  <c r="R1497" i="3"/>
  <c r="R1530" i="3"/>
  <c r="R1546" i="3"/>
  <c r="R1562" i="3"/>
  <c r="R1578" i="3"/>
  <c r="R1594" i="3"/>
  <c r="R1610" i="3"/>
  <c r="R1626" i="3"/>
  <c r="R1642" i="3"/>
  <c r="R1658" i="3"/>
  <c r="R1683" i="3"/>
  <c r="R1699" i="3"/>
  <c r="R1721" i="3"/>
  <c r="R1748" i="3"/>
  <c r="R1771" i="3"/>
  <c r="R1809" i="3"/>
  <c r="R1825" i="3"/>
  <c r="R1843" i="3"/>
  <c r="R1874" i="3"/>
  <c r="R1890" i="3"/>
  <c r="R1906" i="3"/>
  <c r="R1922" i="3"/>
  <c r="R1938" i="3"/>
  <c r="R1954" i="3"/>
  <c r="R1970" i="3"/>
  <c r="R1984" i="3"/>
  <c r="R1994" i="3"/>
  <c r="R1999" i="3"/>
  <c r="R2003" i="3"/>
  <c r="R2007" i="3"/>
  <c r="R2011" i="3"/>
  <c r="R2015" i="3"/>
  <c r="R2019" i="3"/>
  <c r="R2029" i="3"/>
  <c r="R2033" i="3"/>
  <c r="R2037" i="3"/>
  <c r="R2041" i="3"/>
  <c r="R2045" i="3"/>
  <c r="R2049" i="3"/>
  <c r="R2053" i="3"/>
  <c r="R2057" i="3"/>
  <c r="R2061" i="3"/>
  <c r="R2065" i="3"/>
  <c r="R2069" i="3"/>
  <c r="R2073" i="3"/>
  <c r="R2077" i="3"/>
  <c r="R988" i="3"/>
  <c r="R1295" i="3"/>
  <c r="R1485" i="3"/>
  <c r="R1534" i="3"/>
  <c r="R1582" i="3"/>
  <c r="R1630" i="3"/>
  <c r="R1703" i="3"/>
  <c r="R1775" i="3"/>
  <c r="R1829" i="3"/>
  <c r="R1878" i="3"/>
  <c r="R1926" i="3"/>
  <c r="R1974" i="3"/>
  <c r="R2000" i="3"/>
  <c r="R2012" i="3"/>
  <c r="R2030" i="3"/>
  <c r="R2046" i="3"/>
  <c r="R2058" i="3"/>
  <c r="R2070" i="3"/>
  <c r="S3" i="3"/>
  <c r="T3" i="3" s="1"/>
  <c r="S7" i="3"/>
  <c r="T7" i="3" s="1"/>
  <c r="S11" i="3"/>
  <c r="T11" i="3" s="1"/>
  <c r="S15" i="3"/>
  <c r="T15" i="3" s="1"/>
  <c r="S19" i="3"/>
  <c r="T19" i="3" s="1"/>
  <c r="S23" i="3"/>
  <c r="T23" i="3" s="1"/>
  <c r="S27" i="3"/>
  <c r="T27" i="3" s="1"/>
  <c r="S31" i="3"/>
  <c r="T31" i="3" s="1"/>
  <c r="S35" i="3"/>
  <c r="T35" i="3" s="1"/>
  <c r="S39" i="3"/>
  <c r="T39" i="3" s="1"/>
  <c r="S43" i="3"/>
  <c r="T43" i="3" s="1"/>
  <c r="S47" i="3"/>
  <c r="T47" i="3" s="1"/>
  <c r="S51" i="3"/>
  <c r="T51" i="3" s="1"/>
  <c r="S55" i="3"/>
  <c r="T55" i="3" s="1"/>
  <c r="S59" i="3"/>
  <c r="T59" i="3" s="1"/>
  <c r="S63" i="3"/>
  <c r="T63" i="3" s="1"/>
  <c r="S67" i="3"/>
  <c r="T67" i="3" s="1"/>
  <c r="S71" i="3"/>
  <c r="T71" i="3" s="1"/>
  <c r="S75" i="3"/>
  <c r="T75" i="3" s="1"/>
  <c r="S79" i="3"/>
  <c r="T79" i="3" s="1"/>
  <c r="S83" i="3"/>
  <c r="T83" i="3" s="1"/>
  <c r="S87" i="3"/>
  <c r="T87" i="3" s="1"/>
  <c r="S91" i="3"/>
  <c r="T91" i="3" s="1"/>
  <c r="S95" i="3"/>
  <c r="T95" i="3" s="1"/>
  <c r="S99" i="3"/>
  <c r="T99" i="3" s="1"/>
  <c r="S103" i="3"/>
  <c r="T103" i="3" s="1"/>
  <c r="S107" i="3"/>
  <c r="T107" i="3" s="1"/>
  <c r="S111" i="3"/>
  <c r="T111" i="3" s="1"/>
  <c r="S116" i="3"/>
  <c r="T116" i="3" s="1"/>
  <c r="S120" i="3"/>
  <c r="T120" i="3" s="1"/>
  <c r="S124" i="3"/>
  <c r="T124" i="3" s="1"/>
  <c r="S128" i="3"/>
  <c r="T128" i="3" s="1"/>
  <c r="S131" i="3"/>
  <c r="T131" i="3" s="1"/>
  <c r="S135" i="3"/>
  <c r="T135" i="3" s="1"/>
  <c r="S139" i="3"/>
  <c r="T139" i="3" s="1"/>
  <c r="S143" i="3"/>
  <c r="T143" i="3" s="1"/>
  <c r="S147" i="3"/>
  <c r="T147" i="3" s="1"/>
  <c r="S151" i="3"/>
  <c r="T151" i="3" s="1"/>
  <c r="S155" i="3"/>
  <c r="T155" i="3" s="1"/>
  <c r="S159" i="3"/>
  <c r="T159" i="3" s="1"/>
  <c r="S163" i="3"/>
  <c r="T163" i="3" s="1"/>
  <c r="S170" i="3"/>
  <c r="T170" i="3" s="1"/>
  <c r="S214" i="3"/>
  <c r="T214" i="3" s="1"/>
  <c r="S218" i="3"/>
  <c r="T218" i="3" s="1"/>
  <c r="S222" i="3"/>
  <c r="T222" i="3" s="1"/>
  <c r="S226" i="3"/>
  <c r="T226" i="3" s="1"/>
  <c r="S230" i="3"/>
  <c r="T230" i="3" s="1"/>
  <c r="S234" i="3"/>
  <c r="T234" i="3" s="1"/>
  <c r="S238" i="3"/>
  <c r="T238" i="3" s="1"/>
  <c r="S242" i="3"/>
  <c r="T242" i="3" s="1"/>
  <c r="S246" i="3"/>
  <c r="T246" i="3" s="1"/>
  <c r="S250" i="3"/>
  <c r="T250" i="3" s="1"/>
  <c r="S254" i="3"/>
  <c r="T254" i="3" s="1"/>
  <c r="S258" i="3"/>
  <c r="T258" i="3" s="1"/>
  <c r="S262" i="3"/>
  <c r="T262" i="3" s="1"/>
  <c r="S266" i="3"/>
  <c r="T266" i="3" s="1"/>
  <c r="S270" i="3"/>
  <c r="T270" i="3" s="1"/>
  <c r="S274" i="3"/>
  <c r="T274" i="3" s="1"/>
  <c r="S278" i="3"/>
  <c r="T278" i="3" s="1"/>
  <c r="S282" i="3"/>
  <c r="T282" i="3" s="1"/>
  <c r="S286" i="3"/>
  <c r="T286" i="3" s="1"/>
  <c r="S291" i="3"/>
  <c r="T291" i="3" s="1"/>
  <c r="S297" i="3"/>
  <c r="T297" i="3" s="1"/>
  <c r="S301" i="3"/>
  <c r="T301" i="3" s="1"/>
  <c r="S305" i="3"/>
  <c r="T305" i="3" s="1"/>
  <c r="S309" i="3"/>
  <c r="T309" i="3" s="1"/>
  <c r="S313" i="3"/>
  <c r="T313" i="3" s="1"/>
  <c r="S317" i="3"/>
  <c r="T317" i="3" s="1"/>
  <c r="S321" i="3"/>
  <c r="T321" i="3" s="1"/>
  <c r="S325" i="3"/>
  <c r="T325" i="3" s="1"/>
  <c r="S329" i="3"/>
  <c r="T329" i="3" s="1"/>
  <c r="S333" i="3"/>
  <c r="T333" i="3" s="1"/>
  <c r="S337" i="3"/>
  <c r="T337" i="3" s="1"/>
  <c r="S341" i="3"/>
  <c r="T341" i="3" s="1"/>
  <c r="S345" i="3"/>
  <c r="T345" i="3" s="1"/>
  <c r="S4" i="3"/>
  <c r="T4" i="3" s="1"/>
  <c r="S8" i="3"/>
  <c r="T8" i="3" s="1"/>
  <c r="S12" i="3"/>
  <c r="T12" i="3" s="1"/>
  <c r="S16" i="3"/>
  <c r="T16" i="3" s="1"/>
  <c r="S20" i="3"/>
  <c r="T20" i="3" s="1"/>
  <c r="S24" i="3"/>
  <c r="T24" i="3" s="1"/>
  <c r="S28" i="3"/>
  <c r="T28" i="3" s="1"/>
  <c r="S32" i="3"/>
  <c r="T32" i="3" s="1"/>
  <c r="S36" i="3"/>
  <c r="T36" i="3" s="1"/>
  <c r="S40" i="3"/>
  <c r="T40" i="3" s="1"/>
  <c r="S44" i="3"/>
  <c r="T44" i="3" s="1"/>
  <c r="S48" i="3"/>
  <c r="T48" i="3" s="1"/>
  <c r="S52" i="3"/>
  <c r="T52" i="3" s="1"/>
  <c r="S56" i="3"/>
  <c r="T56" i="3" s="1"/>
  <c r="S60" i="3"/>
  <c r="T60" i="3" s="1"/>
  <c r="S64" i="3"/>
  <c r="T64" i="3" s="1"/>
  <c r="S68" i="3"/>
  <c r="T68" i="3" s="1"/>
  <c r="S72" i="3"/>
  <c r="T72" i="3" s="1"/>
  <c r="S76" i="3"/>
  <c r="T76" i="3" s="1"/>
  <c r="S80" i="3"/>
  <c r="T80" i="3" s="1"/>
  <c r="S84" i="3"/>
  <c r="T84" i="3" s="1"/>
  <c r="S88" i="3"/>
  <c r="T88" i="3" s="1"/>
  <c r="S92" i="3"/>
  <c r="T92" i="3" s="1"/>
  <c r="S96" i="3"/>
  <c r="T96" i="3" s="1"/>
  <c r="S100" i="3"/>
  <c r="T100" i="3" s="1"/>
  <c r="S104" i="3"/>
  <c r="T104" i="3" s="1"/>
  <c r="S108" i="3"/>
  <c r="T108" i="3" s="1"/>
  <c r="S112" i="3"/>
  <c r="T112" i="3" s="1"/>
  <c r="S117" i="3"/>
  <c r="T117" i="3" s="1"/>
  <c r="S121" i="3"/>
  <c r="T121" i="3" s="1"/>
  <c r="S125" i="3"/>
  <c r="T125" i="3" s="1"/>
  <c r="S129" i="3"/>
  <c r="T129" i="3" s="1"/>
  <c r="S132" i="3"/>
  <c r="T132" i="3" s="1"/>
  <c r="S136" i="3"/>
  <c r="T136" i="3" s="1"/>
  <c r="S5" i="3"/>
  <c r="T5" i="3" s="1"/>
  <c r="S13" i="3"/>
  <c r="T13" i="3" s="1"/>
  <c r="S21" i="3"/>
  <c r="T21" i="3" s="1"/>
  <c r="S29" i="3"/>
  <c r="T29" i="3" s="1"/>
  <c r="S37" i="3"/>
  <c r="T37" i="3" s="1"/>
  <c r="S45" i="3"/>
  <c r="T45" i="3" s="1"/>
  <c r="S53" i="3"/>
  <c r="T53" i="3" s="1"/>
  <c r="S61" i="3"/>
  <c r="T61" i="3" s="1"/>
  <c r="S69" i="3"/>
  <c r="T69" i="3" s="1"/>
  <c r="S77" i="3"/>
  <c r="T77" i="3" s="1"/>
  <c r="S85" i="3"/>
  <c r="T85" i="3" s="1"/>
  <c r="S93" i="3"/>
  <c r="T93" i="3" s="1"/>
  <c r="S101" i="3"/>
  <c r="T101" i="3" s="1"/>
  <c r="S109" i="3"/>
  <c r="T109" i="3" s="1"/>
  <c r="S118" i="3"/>
  <c r="T118" i="3" s="1"/>
  <c r="S126" i="3"/>
  <c r="T126" i="3" s="1"/>
  <c r="S133" i="3"/>
  <c r="T133" i="3" s="1"/>
  <c r="S140" i="3"/>
  <c r="T140" i="3" s="1"/>
  <c r="S145" i="3"/>
  <c r="T145" i="3" s="1"/>
  <c r="S150" i="3"/>
  <c r="T150" i="3" s="1"/>
  <c r="S156" i="3"/>
  <c r="T156" i="3" s="1"/>
  <c r="S161" i="3"/>
  <c r="T161" i="3" s="1"/>
  <c r="S166" i="3"/>
  <c r="T166" i="3" s="1"/>
  <c r="S171" i="3"/>
  <c r="T171" i="3" s="1"/>
  <c r="S174" i="3"/>
  <c r="T174" i="3" s="1"/>
  <c r="S212" i="3"/>
  <c r="T212" i="3" s="1"/>
  <c r="S217" i="3"/>
  <c r="T217" i="3" s="1"/>
  <c r="S223" i="3"/>
  <c r="T223" i="3" s="1"/>
  <c r="S228" i="3"/>
  <c r="T228" i="3" s="1"/>
  <c r="S233" i="3"/>
  <c r="T233" i="3" s="1"/>
  <c r="S239" i="3"/>
  <c r="T239" i="3" s="1"/>
  <c r="S244" i="3"/>
  <c r="T244" i="3" s="1"/>
  <c r="S249" i="3"/>
  <c r="T249" i="3" s="1"/>
  <c r="S255" i="3"/>
  <c r="T255" i="3" s="1"/>
  <c r="S260" i="3"/>
  <c r="T260" i="3" s="1"/>
  <c r="S265" i="3"/>
  <c r="T265" i="3" s="1"/>
  <c r="S271" i="3"/>
  <c r="T271" i="3" s="1"/>
  <c r="S276" i="3"/>
  <c r="T276" i="3" s="1"/>
  <c r="S281" i="3"/>
  <c r="T281" i="3" s="1"/>
  <c r="S288" i="3"/>
  <c r="T288" i="3" s="1"/>
  <c r="S295" i="3"/>
  <c r="T295" i="3" s="1"/>
  <c r="S300" i="3"/>
  <c r="T300" i="3" s="1"/>
  <c r="S306" i="3"/>
  <c r="T306" i="3" s="1"/>
  <c r="S311" i="3"/>
  <c r="T311" i="3" s="1"/>
  <c r="S316" i="3"/>
  <c r="T316" i="3" s="1"/>
  <c r="S322" i="3"/>
  <c r="T322" i="3" s="1"/>
  <c r="S327" i="3"/>
  <c r="T327" i="3" s="1"/>
  <c r="S332" i="3"/>
  <c r="T332" i="3" s="1"/>
  <c r="S338" i="3"/>
  <c r="T338" i="3" s="1"/>
  <c r="S343" i="3"/>
  <c r="T343" i="3" s="1"/>
  <c r="S348" i="3"/>
  <c r="T348" i="3" s="1"/>
  <c r="S6" i="3"/>
  <c r="T6" i="3" s="1"/>
  <c r="S14" i="3"/>
  <c r="T14" i="3" s="1"/>
  <c r="S22" i="3"/>
  <c r="T22" i="3" s="1"/>
  <c r="S30" i="3"/>
  <c r="T30" i="3" s="1"/>
  <c r="S38" i="3"/>
  <c r="T38" i="3" s="1"/>
  <c r="S46" i="3"/>
  <c r="T46" i="3" s="1"/>
  <c r="S54" i="3"/>
  <c r="T54" i="3" s="1"/>
  <c r="S62" i="3"/>
  <c r="T62" i="3" s="1"/>
  <c r="S70" i="3"/>
  <c r="T70" i="3" s="1"/>
  <c r="S78" i="3"/>
  <c r="T78" i="3" s="1"/>
  <c r="S86" i="3"/>
  <c r="T86" i="3" s="1"/>
  <c r="S94" i="3"/>
  <c r="T94" i="3" s="1"/>
  <c r="S102" i="3"/>
  <c r="T102" i="3" s="1"/>
  <c r="S110" i="3"/>
  <c r="T110" i="3" s="1"/>
  <c r="S119" i="3"/>
  <c r="T119" i="3" s="1"/>
  <c r="S127" i="3"/>
  <c r="T127" i="3" s="1"/>
  <c r="S134" i="3"/>
  <c r="T134" i="3" s="1"/>
  <c r="S141" i="3"/>
  <c r="T141" i="3" s="1"/>
  <c r="S146" i="3"/>
  <c r="T146" i="3" s="1"/>
  <c r="S152" i="3"/>
  <c r="T152" i="3" s="1"/>
  <c r="S157" i="3"/>
  <c r="T157" i="3" s="1"/>
  <c r="S162" i="3"/>
  <c r="T162" i="3" s="1"/>
  <c r="S167" i="3"/>
  <c r="T167" i="3" s="1"/>
  <c r="S172" i="3"/>
  <c r="T172" i="3" s="1"/>
  <c r="S182" i="3"/>
  <c r="T182" i="3" s="1"/>
  <c r="S213" i="3"/>
  <c r="T213" i="3" s="1"/>
  <c r="S219" i="3"/>
  <c r="T219" i="3" s="1"/>
  <c r="S224" i="3"/>
  <c r="T224" i="3" s="1"/>
  <c r="S229" i="3"/>
  <c r="T229" i="3" s="1"/>
  <c r="S235" i="3"/>
  <c r="T235" i="3" s="1"/>
  <c r="S240" i="3"/>
  <c r="T240" i="3" s="1"/>
  <c r="S245" i="3"/>
  <c r="T245" i="3" s="1"/>
  <c r="S251" i="3"/>
  <c r="T251" i="3" s="1"/>
  <c r="S256" i="3"/>
  <c r="T256" i="3" s="1"/>
  <c r="S261" i="3"/>
  <c r="T261" i="3" s="1"/>
  <c r="S267" i="3"/>
  <c r="T267" i="3" s="1"/>
  <c r="S272" i="3"/>
  <c r="T272" i="3" s="1"/>
  <c r="S277" i="3"/>
  <c r="T277" i="3" s="1"/>
  <c r="S283" i="3"/>
  <c r="T283" i="3" s="1"/>
  <c r="S289" i="3"/>
  <c r="T289" i="3" s="1"/>
  <c r="S296" i="3"/>
  <c r="T296" i="3" s="1"/>
  <c r="S302" i="3"/>
  <c r="T302" i="3" s="1"/>
  <c r="S307" i="3"/>
  <c r="T307" i="3" s="1"/>
  <c r="S312" i="3"/>
  <c r="T312" i="3" s="1"/>
  <c r="S318" i="3"/>
  <c r="T318" i="3" s="1"/>
  <c r="S323" i="3"/>
  <c r="T323" i="3" s="1"/>
  <c r="S328" i="3"/>
  <c r="T328" i="3" s="1"/>
  <c r="S334" i="3"/>
  <c r="T334" i="3" s="1"/>
  <c r="S339" i="3"/>
  <c r="T339" i="3" s="1"/>
  <c r="S344" i="3"/>
  <c r="T344" i="3" s="1"/>
  <c r="S349" i="3"/>
  <c r="T349" i="3" s="1"/>
  <c r="S353" i="3"/>
  <c r="T353" i="3" s="1"/>
  <c r="S357" i="3"/>
  <c r="T357" i="3" s="1"/>
  <c r="S361" i="3"/>
  <c r="T361" i="3" s="1"/>
  <c r="S365" i="3"/>
  <c r="T365" i="3" s="1"/>
  <c r="S369" i="3"/>
  <c r="T369" i="3" s="1"/>
  <c r="S373" i="3"/>
  <c r="T373" i="3" s="1"/>
  <c r="S377" i="3"/>
  <c r="T377" i="3" s="1"/>
  <c r="S381" i="3"/>
  <c r="T381" i="3" s="1"/>
  <c r="S385" i="3"/>
  <c r="T385" i="3" s="1"/>
  <c r="S389" i="3"/>
  <c r="T389" i="3" s="1"/>
  <c r="S393" i="3"/>
  <c r="T393" i="3" s="1"/>
  <c r="S397" i="3"/>
  <c r="T397" i="3" s="1"/>
  <c r="S401" i="3"/>
  <c r="T401" i="3" s="1"/>
  <c r="S405" i="3"/>
  <c r="T405" i="3" s="1"/>
  <c r="S409" i="3"/>
  <c r="T409" i="3" s="1"/>
  <c r="S413" i="3"/>
  <c r="T413" i="3" s="1"/>
  <c r="S417" i="3"/>
  <c r="T417" i="3" s="1"/>
  <c r="S421" i="3"/>
  <c r="T421" i="3" s="1"/>
  <c r="S425" i="3"/>
  <c r="T425" i="3" s="1"/>
  <c r="S429" i="3"/>
  <c r="T429" i="3" s="1"/>
  <c r="S433" i="3"/>
  <c r="T433" i="3" s="1"/>
  <c r="S437" i="3"/>
  <c r="T437" i="3" s="1"/>
  <c r="S441" i="3"/>
  <c r="T441" i="3" s="1"/>
  <c r="S445" i="3"/>
  <c r="T445" i="3" s="1"/>
  <c r="S449" i="3"/>
  <c r="T449" i="3" s="1"/>
  <c r="S453" i="3"/>
  <c r="T453" i="3" s="1"/>
  <c r="S457" i="3"/>
  <c r="T457" i="3" s="1"/>
  <c r="S461" i="3"/>
  <c r="T461" i="3" s="1"/>
  <c r="S479" i="3"/>
  <c r="T479" i="3" s="1"/>
  <c r="S9" i="3"/>
  <c r="T9" i="3" s="1"/>
  <c r="S17" i="3"/>
  <c r="T17" i="3" s="1"/>
  <c r="S25" i="3"/>
  <c r="T25" i="3" s="1"/>
  <c r="S33" i="3"/>
  <c r="T33" i="3" s="1"/>
  <c r="S41" i="3"/>
  <c r="T41" i="3" s="1"/>
  <c r="S49" i="3"/>
  <c r="T49" i="3" s="1"/>
  <c r="S57" i="3"/>
  <c r="T57" i="3" s="1"/>
  <c r="S65" i="3"/>
  <c r="T65" i="3" s="1"/>
  <c r="S73" i="3"/>
  <c r="T73" i="3" s="1"/>
  <c r="S81" i="3"/>
  <c r="T81" i="3" s="1"/>
  <c r="S89" i="3"/>
  <c r="T89" i="3" s="1"/>
  <c r="S97" i="3"/>
  <c r="T97" i="3" s="1"/>
  <c r="S105" i="3"/>
  <c r="T105" i="3" s="1"/>
  <c r="S113" i="3"/>
  <c r="T113" i="3" s="1"/>
  <c r="S122" i="3"/>
  <c r="T122" i="3" s="1"/>
  <c r="S137" i="3"/>
  <c r="T137" i="3" s="1"/>
  <c r="S142" i="3"/>
  <c r="T142" i="3" s="1"/>
  <c r="S148" i="3"/>
  <c r="T148" i="3" s="1"/>
  <c r="S153" i="3"/>
  <c r="T153" i="3" s="1"/>
  <c r="S158" i="3"/>
  <c r="T158" i="3" s="1"/>
  <c r="S164" i="3"/>
  <c r="T164" i="3" s="1"/>
  <c r="S168" i="3"/>
  <c r="T168" i="3" s="1"/>
  <c r="S215" i="3"/>
  <c r="T215" i="3" s="1"/>
  <c r="S220" i="3"/>
  <c r="T220" i="3" s="1"/>
  <c r="S225" i="3"/>
  <c r="T225" i="3" s="1"/>
  <c r="S231" i="3"/>
  <c r="T231" i="3" s="1"/>
  <c r="S236" i="3"/>
  <c r="T236" i="3" s="1"/>
  <c r="S241" i="3"/>
  <c r="T241" i="3" s="1"/>
  <c r="S247" i="3"/>
  <c r="T247" i="3" s="1"/>
  <c r="S252" i="3"/>
  <c r="T252" i="3" s="1"/>
  <c r="S257" i="3"/>
  <c r="T257" i="3" s="1"/>
  <c r="S263" i="3"/>
  <c r="T263" i="3" s="1"/>
  <c r="S268" i="3"/>
  <c r="T268" i="3" s="1"/>
  <c r="S273" i="3"/>
  <c r="T273" i="3" s="1"/>
  <c r="S279" i="3"/>
  <c r="T279" i="3" s="1"/>
  <c r="S284" i="3"/>
  <c r="T284" i="3" s="1"/>
  <c r="S290" i="3"/>
  <c r="T290" i="3" s="1"/>
  <c r="S298" i="3"/>
  <c r="T298" i="3" s="1"/>
  <c r="S303" i="3"/>
  <c r="T303" i="3" s="1"/>
  <c r="S308" i="3"/>
  <c r="T308" i="3" s="1"/>
  <c r="S314" i="3"/>
  <c r="T314" i="3" s="1"/>
  <c r="S319" i="3"/>
  <c r="T319" i="3" s="1"/>
  <c r="S324" i="3"/>
  <c r="T324" i="3" s="1"/>
  <c r="S330" i="3"/>
  <c r="T330" i="3" s="1"/>
  <c r="S335" i="3"/>
  <c r="T335" i="3" s="1"/>
  <c r="S340" i="3"/>
  <c r="T340" i="3" s="1"/>
  <c r="S346" i="3"/>
  <c r="T346" i="3" s="1"/>
  <c r="S350" i="3"/>
  <c r="T350" i="3" s="1"/>
  <c r="S354" i="3"/>
  <c r="T354" i="3" s="1"/>
  <c r="S358" i="3"/>
  <c r="T358" i="3" s="1"/>
  <c r="S362" i="3"/>
  <c r="T362" i="3" s="1"/>
  <c r="S366" i="3"/>
  <c r="T366" i="3" s="1"/>
  <c r="S370" i="3"/>
  <c r="T370" i="3" s="1"/>
  <c r="S374" i="3"/>
  <c r="T374" i="3" s="1"/>
  <c r="S378" i="3"/>
  <c r="T378" i="3" s="1"/>
  <c r="S382" i="3"/>
  <c r="T382" i="3" s="1"/>
  <c r="S386" i="3"/>
  <c r="T386" i="3" s="1"/>
  <c r="S390" i="3"/>
  <c r="T390" i="3" s="1"/>
  <c r="S394" i="3"/>
  <c r="T394" i="3" s="1"/>
  <c r="S398" i="3"/>
  <c r="T398" i="3" s="1"/>
  <c r="S402" i="3"/>
  <c r="T402" i="3" s="1"/>
  <c r="S406" i="3"/>
  <c r="T406" i="3" s="1"/>
  <c r="S410" i="3"/>
  <c r="T410" i="3" s="1"/>
  <c r="S414" i="3"/>
  <c r="T414" i="3" s="1"/>
  <c r="S418" i="3"/>
  <c r="T418" i="3" s="1"/>
  <c r="S422" i="3"/>
  <c r="T422" i="3" s="1"/>
  <c r="S426" i="3"/>
  <c r="T426" i="3" s="1"/>
  <c r="S430" i="3"/>
  <c r="T430" i="3" s="1"/>
  <c r="S434" i="3"/>
  <c r="T434" i="3" s="1"/>
  <c r="S438" i="3"/>
  <c r="T438" i="3" s="1"/>
  <c r="S442" i="3"/>
  <c r="T442" i="3" s="1"/>
  <c r="S446" i="3"/>
  <c r="T446" i="3" s="1"/>
  <c r="S450" i="3"/>
  <c r="T450" i="3" s="1"/>
  <c r="S454" i="3"/>
  <c r="T454" i="3" s="1"/>
  <c r="S458" i="3"/>
  <c r="T458" i="3" s="1"/>
  <c r="S476" i="3"/>
  <c r="T476" i="3" s="1"/>
  <c r="S480" i="3"/>
  <c r="T480" i="3" s="1"/>
  <c r="S18" i="3"/>
  <c r="T18" i="3" s="1"/>
  <c r="S50" i="3"/>
  <c r="T50" i="3" s="1"/>
  <c r="S82" i="3"/>
  <c r="T82" i="3" s="1"/>
  <c r="S114" i="3"/>
  <c r="T114" i="3" s="1"/>
  <c r="S144" i="3"/>
  <c r="T144" i="3" s="1"/>
  <c r="S165" i="3"/>
  <c r="T165" i="3" s="1"/>
  <c r="S211" i="3"/>
  <c r="T211" i="3" s="1"/>
  <c r="S232" i="3"/>
  <c r="T232" i="3" s="1"/>
  <c r="S253" i="3"/>
  <c r="T253" i="3" s="1"/>
  <c r="S275" i="3"/>
  <c r="T275" i="3" s="1"/>
  <c r="S299" i="3"/>
  <c r="T299" i="3" s="1"/>
  <c r="S320" i="3"/>
  <c r="T320" i="3" s="1"/>
  <c r="S342" i="3"/>
  <c r="T342" i="3" s="1"/>
  <c r="S355" i="3"/>
  <c r="T355" i="3" s="1"/>
  <c r="S363" i="3"/>
  <c r="T363" i="3" s="1"/>
  <c r="S371" i="3"/>
  <c r="T371" i="3" s="1"/>
  <c r="S379" i="3"/>
  <c r="T379" i="3" s="1"/>
  <c r="S387" i="3"/>
  <c r="T387" i="3" s="1"/>
  <c r="S395" i="3"/>
  <c r="T395" i="3" s="1"/>
  <c r="S403" i="3"/>
  <c r="T403" i="3" s="1"/>
  <c r="S411" i="3"/>
  <c r="T411" i="3" s="1"/>
  <c r="S419" i="3"/>
  <c r="T419" i="3" s="1"/>
  <c r="S427" i="3"/>
  <c r="T427" i="3" s="1"/>
  <c r="S435" i="3"/>
  <c r="T435" i="3" s="1"/>
  <c r="S443" i="3"/>
  <c r="T443" i="3" s="1"/>
  <c r="S451" i="3"/>
  <c r="T451" i="3" s="1"/>
  <c r="S459" i="3"/>
  <c r="T459" i="3" s="1"/>
  <c r="S481" i="3"/>
  <c r="T481" i="3" s="1"/>
  <c r="S485" i="3"/>
  <c r="T485" i="3" s="1"/>
  <c r="S489" i="3"/>
  <c r="T489" i="3" s="1"/>
  <c r="S493" i="3"/>
  <c r="T493" i="3" s="1"/>
  <c r="S497" i="3"/>
  <c r="T497" i="3" s="1"/>
  <c r="S501" i="3"/>
  <c r="T501" i="3" s="1"/>
  <c r="S505" i="3"/>
  <c r="T505" i="3" s="1"/>
  <c r="S509" i="3"/>
  <c r="T509" i="3" s="1"/>
  <c r="S513" i="3"/>
  <c r="T513" i="3" s="1"/>
  <c r="S517" i="3"/>
  <c r="T517" i="3" s="1"/>
  <c r="S521" i="3"/>
  <c r="T521" i="3" s="1"/>
  <c r="S525" i="3"/>
  <c r="T525" i="3" s="1"/>
  <c r="S529" i="3"/>
  <c r="T529" i="3" s="1"/>
  <c r="S533" i="3"/>
  <c r="T533" i="3" s="1"/>
  <c r="S537" i="3"/>
  <c r="T537" i="3" s="1"/>
  <c r="S643" i="3"/>
  <c r="T643" i="3" s="1"/>
  <c r="S647" i="3"/>
  <c r="T647" i="3" s="1"/>
  <c r="S651" i="3"/>
  <c r="T651" i="3" s="1"/>
  <c r="S655" i="3"/>
  <c r="T655" i="3" s="1"/>
  <c r="S659" i="3"/>
  <c r="T659" i="3" s="1"/>
  <c r="S663" i="3"/>
  <c r="T663" i="3" s="1"/>
  <c r="S667" i="3"/>
  <c r="T667" i="3" s="1"/>
  <c r="S671" i="3"/>
  <c r="T671" i="3" s="1"/>
  <c r="S675" i="3"/>
  <c r="T675" i="3" s="1"/>
  <c r="S679" i="3"/>
  <c r="T679" i="3" s="1"/>
  <c r="S683" i="3"/>
  <c r="T683" i="3" s="1"/>
  <c r="S687" i="3"/>
  <c r="T687" i="3" s="1"/>
  <c r="S691" i="3"/>
  <c r="T691" i="3" s="1"/>
  <c r="S695" i="3"/>
  <c r="T695" i="3" s="1"/>
  <c r="S699" i="3"/>
  <c r="T699" i="3" s="1"/>
  <c r="S703" i="3"/>
  <c r="T703" i="3" s="1"/>
  <c r="S707" i="3"/>
  <c r="T707" i="3" s="1"/>
  <c r="S26" i="3"/>
  <c r="T26" i="3" s="1"/>
  <c r="S58" i="3"/>
  <c r="T58" i="3" s="1"/>
  <c r="S90" i="3"/>
  <c r="T90" i="3" s="1"/>
  <c r="S123" i="3"/>
  <c r="T123" i="3" s="1"/>
  <c r="S149" i="3"/>
  <c r="T149" i="3" s="1"/>
  <c r="S169" i="3"/>
  <c r="T169" i="3" s="1"/>
  <c r="S216" i="3"/>
  <c r="T216" i="3" s="1"/>
  <c r="S237" i="3"/>
  <c r="T237" i="3" s="1"/>
  <c r="S259" i="3"/>
  <c r="T259" i="3" s="1"/>
  <c r="S280" i="3"/>
  <c r="T280" i="3" s="1"/>
  <c r="S304" i="3"/>
  <c r="T304" i="3" s="1"/>
  <c r="S326" i="3"/>
  <c r="T326" i="3" s="1"/>
  <c r="S347" i="3"/>
  <c r="T347" i="3" s="1"/>
  <c r="S356" i="3"/>
  <c r="T356" i="3" s="1"/>
  <c r="S364" i="3"/>
  <c r="T364" i="3" s="1"/>
  <c r="S372" i="3"/>
  <c r="T372" i="3" s="1"/>
  <c r="S380" i="3"/>
  <c r="T380" i="3" s="1"/>
  <c r="S388" i="3"/>
  <c r="T388" i="3" s="1"/>
  <c r="S396" i="3"/>
  <c r="T396" i="3" s="1"/>
  <c r="S404" i="3"/>
  <c r="T404" i="3" s="1"/>
  <c r="S412" i="3"/>
  <c r="T412" i="3" s="1"/>
  <c r="S420" i="3"/>
  <c r="T420" i="3" s="1"/>
  <c r="S428" i="3"/>
  <c r="T428" i="3" s="1"/>
  <c r="S436" i="3"/>
  <c r="T436" i="3" s="1"/>
  <c r="S444" i="3"/>
  <c r="T444" i="3" s="1"/>
  <c r="S452" i="3"/>
  <c r="T452" i="3" s="1"/>
  <c r="S460" i="3"/>
  <c r="T460" i="3" s="1"/>
  <c r="S482" i="3"/>
  <c r="T482" i="3" s="1"/>
  <c r="S486" i="3"/>
  <c r="T486" i="3" s="1"/>
  <c r="S490" i="3"/>
  <c r="T490" i="3" s="1"/>
  <c r="S494" i="3"/>
  <c r="T494" i="3" s="1"/>
  <c r="S498" i="3"/>
  <c r="T498" i="3" s="1"/>
  <c r="S502" i="3"/>
  <c r="T502" i="3" s="1"/>
  <c r="S506" i="3"/>
  <c r="T506" i="3" s="1"/>
  <c r="S510" i="3"/>
  <c r="T510" i="3" s="1"/>
  <c r="S514" i="3"/>
  <c r="T514" i="3" s="1"/>
  <c r="S518" i="3"/>
  <c r="T518" i="3" s="1"/>
  <c r="S522" i="3"/>
  <c r="T522" i="3" s="1"/>
  <c r="S526" i="3"/>
  <c r="T526" i="3" s="1"/>
  <c r="S530" i="3"/>
  <c r="T530" i="3" s="1"/>
  <c r="S534" i="3"/>
  <c r="T534" i="3" s="1"/>
  <c r="S538" i="3"/>
  <c r="T538" i="3" s="1"/>
  <c r="S640" i="3"/>
  <c r="T640" i="3" s="1"/>
  <c r="S644" i="3"/>
  <c r="T644" i="3" s="1"/>
  <c r="S648" i="3"/>
  <c r="T648" i="3" s="1"/>
  <c r="S652" i="3"/>
  <c r="T652" i="3" s="1"/>
  <c r="S656" i="3"/>
  <c r="T656" i="3" s="1"/>
  <c r="S660" i="3"/>
  <c r="T660" i="3" s="1"/>
  <c r="S664" i="3"/>
  <c r="T664" i="3" s="1"/>
  <c r="S668" i="3"/>
  <c r="T668" i="3" s="1"/>
  <c r="S672" i="3"/>
  <c r="T672" i="3" s="1"/>
  <c r="S676" i="3"/>
  <c r="T676" i="3" s="1"/>
  <c r="S680" i="3"/>
  <c r="T680" i="3" s="1"/>
  <c r="S684" i="3"/>
  <c r="T684" i="3" s="1"/>
  <c r="S688" i="3"/>
  <c r="T688" i="3" s="1"/>
  <c r="S692" i="3"/>
  <c r="T692" i="3" s="1"/>
  <c r="S696" i="3"/>
  <c r="T696" i="3" s="1"/>
  <c r="S700" i="3"/>
  <c r="T700" i="3" s="1"/>
  <c r="S704" i="3"/>
  <c r="T704" i="3" s="1"/>
  <c r="S708" i="3"/>
  <c r="T708" i="3" s="1"/>
  <c r="S10" i="3"/>
  <c r="T10" i="3" s="1"/>
  <c r="S74" i="3"/>
  <c r="T74" i="3" s="1"/>
  <c r="S138" i="3"/>
  <c r="T138" i="3" s="1"/>
  <c r="S227" i="3"/>
  <c r="T227" i="3" s="1"/>
  <c r="S269" i="3"/>
  <c r="T269" i="3" s="1"/>
  <c r="S315" i="3"/>
  <c r="T315" i="3" s="1"/>
  <c r="S352" i="3"/>
  <c r="T352" i="3" s="1"/>
  <c r="S368" i="3"/>
  <c r="T368" i="3" s="1"/>
  <c r="S384" i="3"/>
  <c r="T384" i="3" s="1"/>
  <c r="S400" i="3"/>
  <c r="T400" i="3" s="1"/>
  <c r="S416" i="3"/>
  <c r="T416" i="3" s="1"/>
  <c r="S432" i="3"/>
  <c r="T432" i="3" s="1"/>
  <c r="S448" i="3"/>
  <c r="T448" i="3" s="1"/>
  <c r="S478" i="3"/>
  <c r="T478" i="3" s="1"/>
  <c r="S488" i="3"/>
  <c r="T488" i="3" s="1"/>
  <c r="S496" i="3"/>
  <c r="T496" i="3" s="1"/>
  <c r="S504" i="3"/>
  <c r="T504" i="3" s="1"/>
  <c r="S512" i="3"/>
  <c r="T512" i="3" s="1"/>
  <c r="S520" i="3"/>
  <c r="T520" i="3" s="1"/>
  <c r="S528" i="3"/>
  <c r="T528" i="3" s="1"/>
  <c r="S536" i="3"/>
  <c r="T536" i="3" s="1"/>
  <c r="S642" i="3"/>
  <c r="T642" i="3" s="1"/>
  <c r="S650" i="3"/>
  <c r="T650" i="3" s="1"/>
  <c r="S658" i="3"/>
  <c r="T658" i="3" s="1"/>
  <c r="S666" i="3"/>
  <c r="T666" i="3" s="1"/>
  <c r="S674" i="3"/>
  <c r="T674" i="3" s="1"/>
  <c r="S34" i="3"/>
  <c r="T34" i="3" s="1"/>
  <c r="S98" i="3"/>
  <c r="T98" i="3" s="1"/>
  <c r="S154" i="3"/>
  <c r="T154" i="3" s="1"/>
  <c r="S243" i="3"/>
  <c r="T243" i="3" s="1"/>
  <c r="S285" i="3"/>
  <c r="T285" i="3" s="1"/>
  <c r="S331" i="3"/>
  <c r="T331" i="3" s="1"/>
  <c r="S359" i="3"/>
  <c r="T359" i="3" s="1"/>
  <c r="S375" i="3"/>
  <c r="T375" i="3" s="1"/>
  <c r="S391" i="3"/>
  <c r="T391" i="3" s="1"/>
  <c r="S407" i="3"/>
  <c r="T407" i="3" s="1"/>
  <c r="S423" i="3"/>
  <c r="T423" i="3" s="1"/>
  <c r="S439" i="3"/>
  <c r="T439" i="3" s="1"/>
  <c r="S455" i="3"/>
  <c r="T455" i="3" s="1"/>
  <c r="S483" i="3"/>
  <c r="T483" i="3" s="1"/>
  <c r="S491" i="3"/>
  <c r="T491" i="3" s="1"/>
  <c r="S499" i="3"/>
  <c r="T499" i="3" s="1"/>
  <c r="S507" i="3"/>
  <c r="T507" i="3" s="1"/>
  <c r="S515" i="3"/>
  <c r="T515" i="3" s="1"/>
  <c r="S523" i="3"/>
  <c r="T523" i="3" s="1"/>
  <c r="S531" i="3"/>
  <c r="T531" i="3" s="1"/>
  <c r="S539" i="3"/>
  <c r="T539" i="3" s="1"/>
  <c r="S645" i="3"/>
  <c r="T645" i="3" s="1"/>
  <c r="S653" i="3"/>
  <c r="T653" i="3" s="1"/>
  <c r="S661" i="3"/>
  <c r="T661" i="3" s="1"/>
  <c r="S669" i="3"/>
  <c r="T669" i="3" s="1"/>
  <c r="S677" i="3"/>
  <c r="T677" i="3" s="1"/>
  <c r="S685" i="3"/>
  <c r="T685" i="3" s="1"/>
  <c r="S693" i="3"/>
  <c r="T693" i="3" s="1"/>
  <c r="S701" i="3"/>
  <c r="T701" i="3" s="1"/>
  <c r="S709" i="3"/>
  <c r="T709" i="3" s="1"/>
  <c r="S713" i="3"/>
  <c r="T713" i="3" s="1"/>
  <c r="S717" i="3"/>
  <c r="T717" i="3" s="1"/>
  <c r="S721" i="3"/>
  <c r="T721" i="3" s="1"/>
  <c r="S725" i="3"/>
  <c r="T725" i="3" s="1"/>
  <c r="S729" i="3"/>
  <c r="T729" i="3" s="1"/>
  <c r="S733" i="3"/>
  <c r="T733" i="3" s="1"/>
  <c r="S737" i="3"/>
  <c r="T737" i="3" s="1"/>
  <c r="S741" i="3"/>
  <c r="T741" i="3" s="1"/>
  <c r="S745" i="3"/>
  <c r="T745" i="3" s="1"/>
  <c r="S749" i="3"/>
  <c r="T749" i="3" s="1"/>
  <c r="S753" i="3"/>
  <c r="T753" i="3" s="1"/>
  <c r="S757" i="3"/>
  <c r="T757" i="3" s="1"/>
  <c r="S761" i="3"/>
  <c r="T761" i="3" s="1"/>
  <c r="S765" i="3"/>
  <c r="T765" i="3" s="1"/>
  <c r="S769" i="3"/>
  <c r="T769" i="3" s="1"/>
  <c r="S773" i="3"/>
  <c r="T773" i="3" s="1"/>
  <c r="S781" i="3"/>
  <c r="T781" i="3" s="1"/>
  <c r="S785" i="3"/>
  <c r="T785" i="3" s="1"/>
  <c r="S789" i="3"/>
  <c r="T789" i="3" s="1"/>
  <c r="S793" i="3"/>
  <c r="T793" i="3" s="1"/>
  <c r="S797" i="3"/>
  <c r="T797" i="3" s="1"/>
  <c r="S801" i="3"/>
  <c r="T801" i="3" s="1"/>
  <c r="S805" i="3"/>
  <c r="T805" i="3" s="1"/>
  <c r="S809" i="3"/>
  <c r="T809" i="3" s="1"/>
  <c r="S813" i="3"/>
  <c r="T813" i="3" s="1"/>
  <c r="S817" i="3"/>
  <c r="T817" i="3" s="1"/>
  <c r="S821" i="3"/>
  <c r="T821" i="3" s="1"/>
  <c r="S825" i="3"/>
  <c r="T825" i="3" s="1"/>
  <c r="S829" i="3"/>
  <c r="T829" i="3" s="1"/>
  <c r="S833" i="3"/>
  <c r="T833" i="3" s="1"/>
  <c r="S837" i="3"/>
  <c r="T837" i="3" s="1"/>
  <c r="S841" i="3"/>
  <c r="T841" i="3" s="1"/>
  <c r="S845" i="3"/>
  <c r="T845" i="3" s="1"/>
  <c r="S849" i="3"/>
  <c r="T849" i="3" s="1"/>
  <c r="S853" i="3"/>
  <c r="T853" i="3" s="1"/>
  <c r="S857" i="3"/>
  <c r="T857" i="3" s="1"/>
  <c r="S861" i="3"/>
  <c r="T861" i="3" s="1"/>
  <c r="S865" i="3"/>
  <c r="T865" i="3" s="1"/>
  <c r="S869" i="3"/>
  <c r="T869" i="3" s="1"/>
  <c r="S873" i="3"/>
  <c r="T873" i="3" s="1"/>
  <c r="S877" i="3"/>
  <c r="T877" i="3" s="1"/>
  <c r="S881" i="3"/>
  <c r="T881" i="3" s="1"/>
  <c r="S885" i="3"/>
  <c r="T885" i="3" s="1"/>
  <c r="S889" i="3"/>
  <c r="T889" i="3" s="1"/>
  <c r="S893" i="3"/>
  <c r="T893" i="3" s="1"/>
  <c r="S897" i="3"/>
  <c r="T897" i="3" s="1"/>
  <c r="S901" i="3"/>
  <c r="T901" i="3" s="1"/>
  <c r="S908" i="3"/>
  <c r="T908" i="3" s="1"/>
  <c r="S911" i="3"/>
  <c r="T911" i="3" s="1"/>
  <c r="S915" i="3"/>
  <c r="T915" i="3" s="1"/>
  <c r="S921" i="3"/>
  <c r="T921" i="3" s="1"/>
  <c r="S925" i="3"/>
  <c r="T925" i="3" s="1"/>
  <c r="S929" i="3"/>
  <c r="T929" i="3" s="1"/>
  <c r="S933" i="3"/>
  <c r="T933" i="3" s="1"/>
  <c r="S937" i="3"/>
  <c r="T937" i="3" s="1"/>
  <c r="S941" i="3"/>
  <c r="T941" i="3" s="1"/>
  <c r="S945" i="3"/>
  <c r="T945" i="3" s="1"/>
  <c r="S949" i="3"/>
  <c r="T949" i="3" s="1"/>
  <c r="S953" i="3"/>
  <c r="T953" i="3" s="1"/>
  <c r="S957" i="3"/>
  <c r="T957" i="3" s="1"/>
  <c r="S961" i="3"/>
  <c r="T961" i="3" s="1"/>
  <c r="S965" i="3"/>
  <c r="T965" i="3" s="1"/>
  <c r="S969" i="3"/>
  <c r="T969" i="3" s="1"/>
  <c r="S973" i="3"/>
  <c r="T973" i="3" s="1"/>
  <c r="S977" i="3"/>
  <c r="T977" i="3" s="1"/>
  <c r="S981" i="3"/>
  <c r="T981" i="3" s="1"/>
  <c r="S985" i="3"/>
  <c r="T985" i="3" s="1"/>
  <c r="S989" i="3"/>
  <c r="T989" i="3" s="1"/>
  <c r="S993" i="3"/>
  <c r="T993" i="3" s="1"/>
  <c r="S997" i="3"/>
  <c r="T997" i="3" s="1"/>
  <c r="S1001" i="3"/>
  <c r="T1001" i="3" s="1"/>
  <c r="T1021" i="3"/>
  <c r="S1038" i="3"/>
  <c r="T1038" i="3" s="1"/>
  <c r="S1042" i="3"/>
  <c r="T1042" i="3" s="1"/>
  <c r="S1046" i="3"/>
  <c r="T1046" i="3" s="1"/>
  <c r="S1050" i="3"/>
  <c r="T1050" i="3" s="1"/>
  <c r="S1054" i="3"/>
  <c r="T1054" i="3" s="1"/>
  <c r="S1058" i="3"/>
  <c r="T1058" i="3" s="1"/>
  <c r="S1062" i="3"/>
  <c r="T1062" i="3" s="1"/>
  <c r="S1066" i="3"/>
  <c r="T1066" i="3" s="1"/>
  <c r="S1070" i="3"/>
  <c r="T1070" i="3" s="1"/>
  <c r="S1074" i="3"/>
  <c r="T1074" i="3" s="1"/>
  <c r="S1078" i="3"/>
  <c r="T1078" i="3" s="1"/>
  <c r="S1082" i="3"/>
  <c r="T1082" i="3" s="1"/>
  <c r="S1086" i="3"/>
  <c r="T1086" i="3" s="1"/>
  <c r="S1094" i="3"/>
  <c r="T1094" i="3" s="1"/>
  <c r="S1098" i="3"/>
  <c r="T1098" i="3" s="1"/>
  <c r="S1102" i="3"/>
  <c r="T1102" i="3" s="1"/>
  <c r="S1106" i="3"/>
  <c r="T1106" i="3" s="1"/>
  <c r="S1111" i="3"/>
  <c r="T1111" i="3" s="1"/>
  <c r="S1115" i="3"/>
  <c r="T1115" i="3" s="1"/>
  <c r="S1119" i="3"/>
  <c r="T1119" i="3" s="1"/>
  <c r="S1123" i="3"/>
  <c r="T1123" i="3" s="1"/>
  <c r="S1127" i="3"/>
  <c r="T1127" i="3" s="1"/>
  <c r="S1131" i="3"/>
  <c r="T1131" i="3" s="1"/>
  <c r="S1135" i="3"/>
  <c r="T1135" i="3" s="1"/>
  <c r="S1139" i="3"/>
  <c r="T1139" i="3" s="1"/>
  <c r="S1143" i="3"/>
  <c r="T1143" i="3" s="1"/>
  <c r="S1147" i="3"/>
  <c r="T1147" i="3" s="1"/>
  <c r="S1151" i="3"/>
  <c r="T1151" i="3" s="1"/>
  <c r="S1155" i="3"/>
  <c r="T1155" i="3" s="1"/>
  <c r="S1159" i="3"/>
  <c r="T1159" i="3" s="1"/>
  <c r="S1163" i="3"/>
  <c r="T1163" i="3" s="1"/>
  <c r="S1167" i="3"/>
  <c r="T1167" i="3" s="1"/>
  <c r="S1171" i="3"/>
  <c r="T1171" i="3" s="1"/>
  <c r="S1175" i="3"/>
  <c r="T1175" i="3" s="1"/>
  <c r="S1179" i="3"/>
  <c r="T1179" i="3" s="1"/>
  <c r="S1183" i="3"/>
  <c r="T1183" i="3" s="1"/>
  <c r="S1187" i="3"/>
  <c r="T1187" i="3" s="1"/>
  <c r="S1191" i="3"/>
  <c r="T1191" i="3" s="1"/>
  <c r="S1195" i="3"/>
  <c r="T1195" i="3" s="1"/>
  <c r="S1199" i="3"/>
  <c r="T1199" i="3" s="1"/>
  <c r="S1203" i="3"/>
  <c r="T1203" i="3" s="1"/>
  <c r="S42" i="3"/>
  <c r="T42" i="3" s="1"/>
  <c r="S106" i="3"/>
  <c r="T106" i="3" s="1"/>
  <c r="S160" i="3"/>
  <c r="T160" i="3" s="1"/>
  <c r="S248" i="3"/>
  <c r="T248" i="3" s="1"/>
  <c r="S292" i="3"/>
  <c r="T292" i="3" s="1"/>
  <c r="S336" i="3"/>
  <c r="T336" i="3" s="1"/>
  <c r="S360" i="3"/>
  <c r="T360" i="3" s="1"/>
  <c r="S376" i="3"/>
  <c r="T376" i="3" s="1"/>
  <c r="S392" i="3"/>
  <c r="T392" i="3" s="1"/>
  <c r="S408" i="3"/>
  <c r="T408" i="3" s="1"/>
  <c r="S424" i="3"/>
  <c r="T424" i="3" s="1"/>
  <c r="S440" i="3"/>
  <c r="T440" i="3" s="1"/>
  <c r="S456" i="3"/>
  <c r="T456" i="3" s="1"/>
  <c r="S484" i="3"/>
  <c r="T484" i="3" s="1"/>
  <c r="S492" i="3"/>
  <c r="T492" i="3" s="1"/>
  <c r="S500" i="3"/>
  <c r="T500" i="3" s="1"/>
  <c r="S508" i="3"/>
  <c r="T508" i="3" s="1"/>
  <c r="S516" i="3"/>
  <c r="T516" i="3" s="1"/>
  <c r="S524" i="3"/>
  <c r="T524" i="3" s="1"/>
  <c r="S532" i="3"/>
  <c r="T532" i="3" s="1"/>
  <c r="S540" i="3"/>
  <c r="T540" i="3" s="1"/>
  <c r="S646" i="3"/>
  <c r="T646" i="3" s="1"/>
  <c r="S654" i="3"/>
  <c r="T654" i="3" s="1"/>
  <c r="S662" i="3"/>
  <c r="T662" i="3" s="1"/>
  <c r="S670" i="3"/>
  <c r="T670" i="3" s="1"/>
  <c r="S678" i="3"/>
  <c r="T678" i="3" s="1"/>
  <c r="S686" i="3"/>
  <c r="T686" i="3" s="1"/>
  <c r="S694" i="3"/>
  <c r="T694" i="3" s="1"/>
  <c r="S702" i="3"/>
  <c r="T702" i="3" s="1"/>
  <c r="S710" i="3"/>
  <c r="T710" i="3" s="1"/>
  <c r="S714" i="3"/>
  <c r="T714" i="3" s="1"/>
  <c r="S718" i="3"/>
  <c r="T718" i="3" s="1"/>
  <c r="S722" i="3"/>
  <c r="T722" i="3" s="1"/>
  <c r="S726" i="3"/>
  <c r="T726" i="3" s="1"/>
  <c r="S730" i="3"/>
  <c r="T730" i="3" s="1"/>
  <c r="S734" i="3"/>
  <c r="T734" i="3" s="1"/>
  <c r="S738" i="3"/>
  <c r="T738" i="3" s="1"/>
  <c r="S742" i="3"/>
  <c r="T742" i="3" s="1"/>
  <c r="S746" i="3"/>
  <c r="T746" i="3" s="1"/>
  <c r="S750" i="3"/>
  <c r="T750" i="3" s="1"/>
  <c r="S754" i="3"/>
  <c r="T754" i="3" s="1"/>
  <c r="S758" i="3"/>
  <c r="T758" i="3" s="1"/>
  <c r="S762" i="3"/>
  <c r="T762" i="3" s="1"/>
  <c r="S766" i="3"/>
  <c r="T766" i="3" s="1"/>
  <c r="S770" i="3"/>
  <c r="T770" i="3" s="1"/>
  <c r="S774" i="3"/>
  <c r="T774" i="3" s="1"/>
  <c r="S782" i="3"/>
  <c r="T782" i="3" s="1"/>
  <c r="S786" i="3"/>
  <c r="T786" i="3" s="1"/>
  <c r="S790" i="3"/>
  <c r="T790" i="3" s="1"/>
  <c r="S794" i="3"/>
  <c r="T794" i="3" s="1"/>
  <c r="S798" i="3"/>
  <c r="T798" i="3" s="1"/>
  <c r="S802" i="3"/>
  <c r="T802" i="3" s="1"/>
  <c r="S806" i="3"/>
  <c r="T806" i="3" s="1"/>
  <c r="S810" i="3"/>
  <c r="T810" i="3" s="1"/>
  <c r="S814" i="3"/>
  <c r="T814" i="3" s="1"/>
  <c r="S818" i="3"/>
  <c r="T818" i="3" s="1"/>
  <c r="S822" i="3"/>
  <c r="T822" i="3" s="1"/>
  <c r="S826" i="3"/>
  <c r="T826" i="3" s="1"/>
  <c r="S830" i="3"/>
  <c r="T830" i="3" s="1"/>
  <c r="S834" i="3"/>
  <c r="T834" i="3" s="1"/>
  <c r="S838" i="3"/>
  <c r="T838" i="3" s="1"/>
  <c r="S842" i="3"/>
  <c r="T842" i="3" s="1"/>
  <c r="S846" i="3"/>
  <c r="T846" i="3" s="1"/>
  <c r="S850" i="3"/>
  <c r="T850" i="3" s="1"/>
  <c r="S854" i="3"/>
  <c r="T854" i="3" s="1"/>
  <c r="S858" i="3"/>
  <c r="T858" i="3" s="1"/>
  <c r="S862" i="3"/>
  <c r="T862" i="3" s="1"/>
  <c r="S866" i="3"/>
  <c r="T866" i="3" s="1"/>
  <c r="S870" i="3"/>
  <c r="T870" i="3" s="1"/>
  <c r="S874" i="3"/>
  <c r="T874" i="3" s="1"/>
  <c r="S878" i="3"/>
  <c r="T878" i="3" s="1"/>
  <c r="S882" i="3"/>
  <c r="T882" i="3" s="1"/>
  <c r="S886" i="3"/>
  <c r="T886" i="3" s="1"/>
  <c r="S890" i="3"/>
  <c r="T890" i="3" s="1"/>
  <c r="S894" i="3"/>
  <c r="T894" i="3" s="1"/>
  <c r="S898" i="3"/>
  <c r="T898" i="3" s="1"/>
  <c r="S902" i="3"/>
  <c r="T902" i="3" s="1"/>
  <c r="S905" i="3"/>
  <c r="T905" i="3" s="1"/>
  <c r="S909" i="3"/>
  <c r="T909" i="3" s="1"/>
  <c r="S912" i="3"/>
  <c r="T912" i="3" s="1"/>
  <c r="S916" i="3"/>
  <c r="T916" i="3" s="1"/>
  <c r="S918" i="3"/>
  <c r="T918" i="3" s="1"/>
  <c r="S922" i="3"/>
  <c r="T922" i="3" s="1"/>
  <c r="S926" i="3"/>
  <c r="T926" i="3" s="1"/>
  <c r="S930" i="3"/>
  <c r="T930" i="3" s="1"/>
  <c r="S934" i="3"/>
  <c r="T934" i="3" s="1"/>
  <c r="S938" i="3"/>
  <c r="T938" i="3" s="1"/>
  <c r="S942" i="3"/>
  <c r="T942" i="3" s="1"/>
  <c r="S946" i="3"/>
  <c r="T946" i="3" s="1"/>
  <c r="S950" i="3"/>
  <c r="T950" i="3" s="1"/>
  <c r="S954" i="3"/>
  <c r="T954" i="3" s="1"/>
  <c r="S958" i="3"/>
  <c r="T958" i="3" s="1"/>
  <c r="S962" i="3"/>
  <c r="T962" i="3" s="1"/>
  <c r="S966" i="3"/>
  <c r="T966" i="3" s="1"/>
  <c r="S970" i="3"/>
  <c r="T970" i="3" s="1"/>
  <c r="S974" i="3"/>
  <c r="T974" i="3" s="1"/>
  <c r="S978" i="3"/>
  <c r="T978" i="3" s="1"/>
  <c r="S982" i="3"/>
  <c r="T982" i="3" s="1"/>
  <c r="S986" i="3"/>
  <c r="T986" i="3" s="1"/>
  <c r="S990" i="3"/>
  <c r="T990" i="3" s="1"/>
  <c r="S994" i="3"/>
  <c r="T994" i="3" s="1"/>
  <c r="S998" i="3"/>
  <c r="T998" i="3" s="1"/>
  <c r="S1002" i="3"/>
  <c r="T1002" i="3" s="1"/>
  <c r="S1035" i="3"/>
  <c r="T1035" i="3" s="1"/>
  <c r="S1039" i="3"/>
  <c r="T1039" i="3" s="1"/>
  <c r="S1043" i="3"/>
  <c r="T1043" i="3" s="1"/>
  <c r="S1047" i="3"/>
  <c r="T1047" i="3" s="1"/>
  <c r="S1051" i="3"/>
  <c r="T1051" i="3" s="1"/>
  <c r="S1055" i="3"/>
  <c r="T1055" i="3" s="1"/>
  <c r="S1059" i="3"/>
  <c r="T1059" i="3" s="1"/>
  <c r="S1063" i="3"/>
  <c r="T1063" i="3" s="1"/>
  <c r="S1067" i="3"/>
  <c r="T1067" i="3" s="1"/>
  <c r="S1071" i="3"/>
  <c r="T1071" i="3" s="1"/>
  <c r="S1075" i="3"/>
  <c r="T1075" i="3" s="1"/>
  <c r="S1079" i="3"/>
  <c r="T1079" i="3" s="1"/>
  <c r="S1083" i="3"/>
  <c r="T1083" i="3" s="1"/>
  <c r="S1091" i="3"/>
  <c r="T1091" i="3" s="1"/>
  <c r="S1095" i="3"/>
  <c r="T1095" i="3" s="1"/>
  <c r="S1099" i="3"/>
  <c r="T1099" i="3" s="1"/>
  <c r="S1103" i="3"/>
  <c r="T1103" i="3" s="1"/>
  <c r="S1107" i="3"/>
  <c r="T1107" i="3" s="1"/>
  <c r="S1112" i="3"/>
  <c r="T1112" i="3" s="1"/>
  <c r="S1116" i="3"/>
  <c r="T1116" i="3" s="1"/>
  <c r="S1120" i="3"/>
  <c r="T1120" i="3" s="1"/>
  <c r="S1124" i="3"/>
  <c r="T1124" i="3" s="1"/>
  <c r="S1128" i="3"/>
  <c r="T1128" i="3" s="1"/>
  <c r="S1132" i="3"/>
  <c r="T1132" i="3" s="1"/>
  <c r="S1136" i="3"/>
  <c r="T1136" i="3" s="1"/>
  <c r="S1140" i="3"/>
  <c r="T1140" i="3" s="1"/>
  <c r="S1144" i="3"/>
  <c r="T1144" i="3" s="1"/>
  <c r="S1148" i="3"/>
  <c r="T1148" i="3" s="1"/>
  <c r="S1152" i="3"/>
  <c r="T1152" i="3" s="1"/>
  <c r="S1156" i="3"/>
  <c r="T1156" i="3" s="1"/>
  <c r="S1160" i="3"/>
  <c r="T1160" i="3" s="1"/>
  <c r="S1164" i="3"/>
  <c r="T1164" i="3" s="1"/>
  <c r="S1168" i="3"/>
  <c r="T1168" i="3" s="1"/>
  <c r="S1172" i="3"/>
  <c r="T1172" i="3" s="1"/>
  <c r="S1176" i="3"/>
  <c r="T1176" i="3" s="1"/>
  <c r="S1180" i="3"/>
  <c r="T1180" i="3" s="1"/>
  <c r="S1184" i="3"/>
  <c r="T1184" i="3" s="1"/>
  <c r="S1188" i="3"/>
  <c r="T1188" i="3" s="1"/>
  <c r="S1192" i="3"/>
  <c r="T1192" i="3" s="1"/>
  <c r="S1196" i="3"/>
  <c r="T1196" i="3" s="1"/>
  <c r="S1200" i="3"/>
  <c r="T1200" i="3" s="1"/>
  <c r="S66" i="3"/>
  <c r="T66" i="3" s="1"/>
  <c r="S264" i="3"/>
  <c r="T264" i="3" s="1"/>
  <c r="S383" i="3"/>
  <c r="T383" i="3" s="1"/>
  <c r="S447" i="3"/>
  <c r="T447" i="3" s="1"/>
  <c r="S503" i="3"/>
  <c r="T503" i="3" s="1"/>
  <c r="S535" i="3"/>
  <c r="T535" i="3" s="1"/>
  <c r="S665" i="3"/>
  <c r="T665" i="3" s="1"/>
  <c r="S689" i="3"/>
  <c r="T689" i="3" s="1"/>
  <c r="S705" i="3"/>
  <c r="T705" i="3" s="1"/>
  <c r="S715" i="3"/>
  <c r="T715" i="3" s="1"/>
  <c r="S723" i="3"/>
  <c r="T723" i="3" s="1"/>
  <c r="S731" i="3"/>
  <c r="T731" i="3" s="1"/>
  <c r="S739" i="3"/>
  <c r="T739" i="3" s="1"/>
  <c r="S747" i="3"/>
  <c r="T747" i="3" s="1"/>
  <c r="S755" i="3"/>
  <c r="T755" i="3" s="1"/>
  <c r="S763" i="3"/>
  <c r="T763" i="3" s="1"/>
  <c r="S771" i="3"/>
  <c r="T771" i="3" s="1"/>
  <c r="S779" i="3"/>
  <c r="T779" i="3" s="1"/>
  <c r="S787" i="3"/>
  <c r="T787" i="3" s="1"/>
  <c r="S795" i="3"/>
  <c r="T795" i="3" s="1"/>
  <c r="S803" i="3"/>
  <c r="T803" i="3" s="1"/>
  <c r="S811" i="3"/>
  <c r="T811" i="3" s="1"/>
  <c r="S819" i="3"/>
  <c r="T819" i="3" s="1"/>
  <c r="S827" i="3"/>
  <c r="T827" i="3" s="1"/>
  <c r="S835" i="3"/>
  <c r="T835" i="3" s="1"/>
  <c r="S843" i="3"/>
  <c r="T843" i="3" s="1"/>
  <c r="S851" i="3"/>
  <c r="T851" i="3" s="1"/>
  <c r="S859" i="3"/>
  <c r="T859" i="3" s="1"/>
  <c r="S867" i="3"/>
  <c r="T867" i="3" s="1"/>
  <c r="S875" i="3"/>
  <c r="T875" i="3" s="1"/>
  <c r="S883" i="3"/>
  <c r="T883" i="3" s="1"/>
  <c r="S891" i="3"/>
  <c r="T891" i="3" s="1"/>
  <c r="S899" i="3"/>
  <c r="T899" i="3" s="1"/>
  <c r="S906" i="3"/>
  <c r="T906" i="3" s="1"/>
  <c r="S913" i="3"/>
  <c r="T913" i="3" s="1"/>
  <c r="S919" i="3"/>
  <c r="T919" i="3" s="1"/>
  <c r="S927" i="3"/>
  <c r="T927" i="3" s="1"/>
  <c r="S935" i="3"/>
  <c r="T935" i="3" s="1"/>
  <c r="S943" i="3"/>
  <c r="T943" i="3" s="1"/>
  <c r="S951" i="3"/>
  <c r="T951" i="3" s="1"/>
  <c r="S959" i="3"/>
  <c r="T959" i="3" s="1"/>
  <c r="S967" i="3"/>
  <c r="T967" i="3" s="1"/>
  <c r="S975" i="3"/>
  <c r="T975" i="3" s="1"/>
  <c r="S983" i="3"/>
  <c r="T983" i="3" s="1"/>
  <c r="S991" i="3"/>
  <c r="T991" i="3" s="1"/>
  <c r="S999" i="3"/>
  <c r="T999" i="3" s="1"/>
  <c r="S1040" i="3"/>
  <c r="T1040" i="3" s="1"/>
  <c r="S1048" i="3"/>
  <c r="T1048" i="3" s="1"/>
  <c r="S1056" i="3"/>
  <c r="T1056" i="3" s="1"/>
  <c r="S1064" i="3"/>
  <c r="T1064" i="3" s="1"/>
  <c r="S1072" i="3"/>
  <c r="T1072" i="3" s="1"/>
  <c r="S1080" i="3"/>
  <c r="T1080" i="3" s="1"/>
  <c r="S1092" i="3"/>
  <c r="T1092" i="3" s="1"/>
  <c r="S1100" i="3"/>
  <c r="T1100" i="3" s="1"/>
  <c r="S1108" i="3"/>
  <c r="T1108" i="3" s="1"/>
  <c r="S1117" i="3"/>
  <c r="T1117" i="3" s="1"/>
  <c r="S1125" i="3"/>
  <c r="T1125" i="3" s="1"/>
  <c r="S1133" i="3"/>
  <c r="T1133" i="3" s="1"/>
  <c r="S1141" i="3"/>
  <c r="T1141" i="3" s="1"/>
  <c r="S1149" i="3"/>
  <c r="T1149" i="3" s="1"/>
  <c r="S1157" i="3"/>
  <c r="T1157" i="3" s="1"/>
  <c r="S1165" i="3"/>
  <c r="T1165" i="3" s="1"/>
  <c r="S1173" i="3"/>
  <c r="T1173" i="3" s="1"/>
  <c r="S1181" i="3"/>
  <c r="T1181" i="3" s="1"/>
  <c r="S1189" i="3"/>
  <c r="T1189" i="3" s="1"/>
  <c r="S1197" i="3"/>
  <c r="T1197" i="3" s="1"/>
  <c r="S1207" i="3"/>
  <c r="T1207" i="3" s="1"/>
  <c r="S1215" i="3"/>
  <c r="T1215" i="3" s="1"/>
  <c r="S1219" i="3"/>
  <c r="T1219" i="3" s="1"/>
  <c r="S1223" i="3"/>
  <c r="T1223" i="3" s="1"/>
  <c r="S1227" i="3"/>
  <c r="T1227" i="3" s="1"/>
  <c r="S130" i="3"/>
  <c r="T130" i="3" s="1"/>
  <c r="S310" i="3"/>
  <c r="T310" i="3" s="1"/>
  <c r="S399" i="3"/>
  <c r="T399" i="3" s="1"/>
  <c r="S477" i="3"/>
  <c r="T477" i="3" s="1"/>
  <c r="S511" i="3"/>
  <c r="T511" i="3" s="1"/>
  <c r="S641" i="3"/>
  <c r="T641" i="3" s="1"/>
  <c r="S673" i="3"/>
  <c r="T673" i="3" s="1"/>
  <c r="S690" i="3"/>
  <c r="T690" i="3" s="1"/>
  <c r="S706" i="3"/>
  <c r="T706" i="3" s="1"/>
  <c r="S716" i="3"/>
  <c r="T716" i="3" s="1"/>
  <c r="S724" i="3"/>
  <c r="T724" i="3" s="1"/>
  <c r="S732" i="3"/>
  <c r="T732" i="3" s="1"/>
  <c r="S740" i="3"/>
  <c r="T740" i="3" s="1"/>
  <c r="S748" i="3"/>
  <c r="T748" i="3" s="1"/>
  <c r="S756" i="3"/>
  <c r="T756" i="3" s="1"/>
  <c r="S764" i="3"/>
  <c r="T764" i="3" s="1"/>
  <c r="S772" i="3"/>
  <c r="T772" i="3" s="1"/>
  <c r="S780" i="3"/>
  <c r="T780" i="3" s="1"/>
  <c r="S788" i="3"/>
  <c r="T788" i="3" s="1"/>
  <c r="S796" i="3"/>
  <c r="T796" i="3" s="1"/>
  <c r="S804" i="3"/>
  <c r="T804" i="3" s="1"/>
  <c r="S812" i="3"/>
  <c r="T812" i="3" s="1"/>
  <c r="S820" i="3"/>
  <c r="T820" i="3" s="1"/>
  <c r="S828" i="3"/>
  <c r="T828" i="3" s="1"/>
  <c r="S836" i="3"/>
  <c r="T836" i="3" s="1"/>
  <c r="S844" i="3"/>
  <c r="T844" i="3" s="1"/>
  <c r="S852" i="3"/>
  <c r="T852" i="3" s="1"/>
  <c r="S860" i="3"/>
  <c r="T860" i="3" s="1"/>
  <c r="S868" i="3"/>
  <c r="T868" i="3" s="1"/>
  <c r="S876" i="3"/>
  <c r="T876" i="3" s="1"/>
  <c r="S884" i="3"/>
  <c r="T884" i="3" s="1"/>
  <c r="S892" i="3"/>
  <c r="T892" i="3" s="1"/>
  <c r="S900" i="3"/>
  <c r="T900" i="3" s="1"/>
  <c r="S907" i="3"/>
  <c r="T907" i="3" s="1"/>
  <c r="S914" i="3"/>
  <c r="T914" i="3" s="1"/>
  <c r="S920" i="3"/>
  <c r="T920" i="3" s="1"/>
  <c r="S928" i="3"/>
  <c r="T928" i="3" s="1"/>
  <c r="S936" i="3"/>
  <c r="T936" i="3" s="1"/>
  <c r="S944" i="3"/>
  <c r="T944" i="3" s="1"/>
  <c r="S952" i="3"/>
  <c r="T952" i="3" s="1"/>
  <c r="S960" i="3"/>
  <c r="T960" i="3" s="1"/>
  <c r="S968" i="3"/>
  <c r="T968" i="3" s="1"/>
  <c r="S976" i="3"/>
  <c r="T976" i="3" s="1"/>
  <c r="S984" i="3"/>
  <c r="T984" i="3" s="1"/>
  <c r="S992" i="3"/>
  <c r="T992" i="3" s="1"/>
  <c r="S1000" i="3"/>
  <c r="T1000" i="3" s="1"/>
  <c r="S1041" i="3"/>
  <c r="T1041" i="3" s="1"/>
  <c r="S1049" i="3"/>
  <c r="T1049" i="3" s="1"/>
  <c r="S1057" i="3"/>
  <c r="T1057" i="3" s="1"/>
  <c r="S1065" i="3"/>
  <c r="T1065" i="3" s="1"/>
  <c r="S1073" i="3"/>
  <c r="T1073" i="3" s="1"/>
  <c r="S1081" i="3"/>
  <c r="T1081" i="3" s="1"/>
  <c r="S1093" i="3"/>
  <c r="T1093" i="3" s="1"/>
  <c r="S1101" i="3"/>
  <c r="T1101" i="3" s="1"/>
  <c r="S1110" i="3"/>
  <c r="T1110" i="3" s="1"/>
  <c r="S1118" i="3"/>
  <c r="T1118" i="3" s="1"/>
  <c r="S1126" i="3"/>
  <c r="T1126" i="3" s="1"/>
  <c r="S1134" i="3"/>
  <c r="T1134" i="3" s="1"/>
  <c r="S1142" i="3"/>
  <c r="T1142" i="3" s="1"/>
  <c r="S1150" i="3"/>
  <c r="T1150" i="3" s="1"/>
  <c r="S1158" i="3"/>
  <c r="T1158" i="3" s="1"/>
  <c r="S1166" i="3"/>
  <c r="T1166" i="3" s="1"/>
  <c r="S1174" i="3"/>
  <c r="T1174" i="3" s="1"/>
  <c r="S1182" i="3"/>
  <c r="T1182" i="3" s="1"/>
  <c r="S1190" i="3"/>
  <c r="T1190" i="3" s="1"/>
  <c r="S1198" i="3"/>
  <c r="T1198" i="3" s="1"/>
  <c r="S1204" i="3"/>
  <c r="T1204" i="3" s="1"/>
  <c r="S1208" i="3"/>
  <c r="T1208" i="3" s="1"/>
  <c r="S1216" i="3"/>
  <c r="T1216" i="3" s="1"/>
  <c r="S1220" i="3"/>
  <c r="T1220" i="3" s="1"/>
  <c r="S1224" i="3"/>
  <c r="T1224" i="3" s="1"/>
  <c r="S1228" i="3"/>
  <c r="T1228" i="3" s="1"/>
  <c r="S1232" i="3"/>
  <c r="T1232" i="3" s="1"/>
  <c r="S1236" i="3"/>
  <c r="T1236" i="3" s="1"/>
  <c r="S1240" i="3"/>
  <c r="T1240" i="3" s="1"/>
  <c r="S1244" i="3"/>
  <c r="T1244" i="3" s="1"/>
  <c r="S1248" i="3"/>
  <c r="T1248" i="3" s="1"/>
  <c r="S1252" i="3"/>
  <c r="T1252" i="3" s="1"/>
  <c r="S1256" i="3"/>
  <c r="T1256" i="3" s="1"/>
  <c r="S1260" i="3"/>
  <c r="T1260" i="3" s="1"/>
  <c r="S1264" i="3"/>
  <c r="T1264" i="3" s="1"/>
  <c r="S1268" i="3"/>
  <c r="T1268" i="3" s="1"/>
  <c r="S1272" i="3"/>
  <c r="T1272" i="3" s="1"/>
  <c r="S1276" i="3"/>
  <c r="T1276" i="3" s="1"/>
  <c r="S1280" i="3"/>
  <c r="T1280" i="3" s="1"/>
  <c r="S1284" i="3"/>
  <c r="T1284" i="3" s="1"/>
  <c r="S1288" i="3"/>
  <c r="T1288" i="3" s="1"/>
  <c r="S1292" i="3"/>
  <c r="T1292" i="3" s="1"/>
  <c r="S1296" i="3"/>
  <c r="T1296" i="3" s="1"/>
  <c r="S1300" i="3"/>
  <c r="T1300" i="3" s="1"/>
  <c r="S1304" i="3"/>
  <c r="T1304" i="3" s="1"/>
  <c r="S1308" i="3"/>
  <c r="T1308" i="3" s="1"/>
  <c r="S1312" i="3"/>
  <c r="T1312" i="3" s="1"/>
  <c r="S1316" i="3"/>
  <c r="T1316" i="3" s="1"/>
  <c r="S1320" i="3"/>
  <c r="T1320" i="3" s="1"/>
  <c r="S1324" i="3"/>
  <c r="T1324" i="3" s="1"/>
  <c r="S1328" i="3"/>
  <c r="T1328" i="3" s="1"/>
  <c r="S1332" i="3"/>
  <c r="T1332" i="3" s="1"/>
  <c r="S1336" i="3"/>
  <c r="T1336" i="3" s="1"/>
  <c r="S1340" i="3"/>
  <c r="T1340" i="3" s="1"/>
  <c r="S1344" i="3"/>
  <c r="T1344" i="3" s="1"/>
  <c r="S1348" i="3"/>
  <c r="T1348" i="3" s="1"/>
  <c r="S1352" i="3"/>
  <c r="T1352" i="3" s="1"/>
  <c r="S1356" i="3"/>
  <c r="T1356" i="3" s="1"/>
  <c r="S1360" i="3"/>
  <c r="T1360" i="3" s="1"/>
  <c r="S1364" i="3"/>
  <c r="T1364" i="3" s="1"/>
  <c r="S1368" i="3"/>
  <c r="T1368" i="3" s="1"/>
  <c r="S1372" i="3"/>
  <c r="T1372" i="3" s="1"/>
  <c r="S1376" i="3"/>
  <c r="T1376" i="3" s="1"/>
  <c r="S1380" i="3"/>
  <c r="T1380" i="3" s="1"/>
  <c r="S1384" i="3"/>
  <c r="T1384" i="3" s="1"/>
  <c r="S1388" i="3"/>
  <c r="T1388" i="3" s="1"/>
  <c r="S1392" i="3"/>
  <c r="T1392" i="3" s="1"/>
  <c r="S1396" i="3"/>
  <c r="T1396" i="3" s="1"/>
  <c r="S1400" i="3"/>
  <c r="T1400" i="3" s="1"/>
  <c r="S1404" i="3"/>
  <c r="T1404" i="3" s="1"/>
  <c r="S1408" i="3"/>
  <c r="T1408" i="3" s="1"/>
  <c r="S1412" i="3"/>
  <c r="T1412" i="3" s="1"/>
  <c r="S1416" i="3"/>
  <c r="T1416" i="3" s="1"/>
  <c r="S1420" i="3"/>
  <c r="T1420" i="3" s="1"/>
  <c r="S1424" i="3"/>
  <c r="T1424" i="3" s="1"/>
  <c r="S1428" i="3"/>
  <c r="T1428" i="3" s="1"/>
  <c r="S1432" i="3"/>
  <c r="T1432" i="3" s="1"/>
  <c r="S1436" i="3"/>
  <c r="T1436" i="3" s="1"/>
  <c r="S1440" i="3"/>
  <c r="T1440" i="3" s="1"/>
  <c r="S1444" i="3"/>
  <c r="T1444" i="3" s="1"/>
  <c r="S1448" i="3"/>
  <c r="T1448" i="3" s="1"/>
  <c r="S1453" i="3"/>
  <c r="T1453" i="3" s="1"/>
  <c r="S1457" i="3"/>
  <c r="T1457" i="3" s="1"/>
  <c r="S1461" i="3"/>
  <c r="T1461" i="3" s="1"/>
  <c r="S1465" i="3"/>
  <c r="T1465" i="3" s="1"/>
  <c r="S1469" i="3"/>
  <c r="T1469" i="3" s="1"/>
  <c r="S1473" i="3"/>
  <c r="T1473" i="3" s="1"/>
  <c r="S1477" i="3"/>
  <c r="S1481" i="3"/>
  <c r="S1485" i="3"/>
  <c r="T1485" i="3" s="1"/>
  <c r="S1489" i="3"/>
  <c r="T1489" i="3" s="1"/>
  <c r="S1493" i="3"/>
  <c r="T1493" i="3" s="1"/>
  <c r="S1497" i="3"/>
  <c r="T1497" i="3" s="1"/>
  <c r="S1501" i="3"/>
  <c r="T1501" i="3" s="1"/>
  <c r="S1505" i="3"/>
  <c r="T1505" i="3" s="1"/>
  <c r="S1509" i="3"/>
  <c r="T1509" i="3" s="1"/>
  <c r="S1514" i="3"/>
  <c r="T1514" i="3" s="1"/>
  <c r="S1518" i="3"/>
  <c r="T1518" i="3" s="1"/>
  <c r="S1522" i="3"/>
  <c r="T1522" i="3" s="1"/>
  <c r="S1526" i="3"/>
  <c r="T1526" i="3" s="1"/>
  <c r="S1530" i="3"/>
  <c r="T1530" i="3" s="1"/>
  <c r="S1534" i="3"/>
  <c r="T1534" i="3" s="1"/>
  <c r="S1538" i="3"/>
  <c r="T1538" i="3" s="1"/>
  <c r="S1542" i="3"/>
  <c r="T1542" i="3" s="1"/>
  <c r="S1546" i="3"/>
  <c r="T1546" i="3" s="1"/>
  <c r="S1550" i="3"/>
  <c r="T1550" i="3" s="1"/>
  <c r="S1554" i="3"/>
  <c r="T1554" i="3" s="1"/>
  <c r="S1558" i="3"/>
  <c r="T1558" i="3" s="1"/>
  <c r="S1562" i="3"/>
  <c r="T1562" i="3" s="1"/>
  <c r="S1566" i="3"/>
  <c r="T1566" i="3" s="1"/>
  <c r="S1570" i="3"/>
  <c r="T1570" i="3" s="1"/>
  <c r="S1574" i="3"/>
  <c r="T1574" i="3" s="1"/>
  <c r="S1578" i="3"/>
  <c r="T1578" i="3" s="1"/>
  <c r="S1582" i="3"/>
  <c r="T1582" i="3" s="1"/>
  <c r="S1586" i="3"/>
  <c r="T1586" i="3" s="1"/>
  <c r="S1590" i="3"/>
  <c r="T1590" i="3" s="1"/>
  <c r="S1594" i="3"/>
  <c r="T1594" i="3" s="1"/>
  <c r="S173" i="3"/>
  <c r="T173" i="3" s="1"/>
  <c r="S351" i="3"/>
  <c r="T351" i="3" s="1"/>
  <c r="S415" i="3"/>
  <c r="T415" i="3" s="1"/>
  <c r="S487" i="3"/>
  <c r="T487" i="3" s="1"/>
  <c r="S519" i="3"/>
  <c r="T519" i="3" s="1"/>
  <c r="S649" i="3"/>
  <c r="T649" i="3" s="1"/>
  <c r="S681" i="3"/>
  <c r="T681" i="3" s="1"/>
  <c r="S697" i="3"/>
  <c r="T697" i="3" s="1"/>
  <c r="S711" i="3"/>
  <c r="T711" i="3" s="1"/>
  <c r="S719" i="3"/>
  <c r="T719" i="3" s="1"/>
  <c r="S727" i="3"/>
  <c r="T727" i="3" s="1"/>
  <c r="S735" i="3"/>
  <c r="T735" i="3" s="1"/>
  <c r="S743" i="3"/>
  <c r="T743" i="3" s="1"/>
  <c r="S751" i="3"/>
  <c r="T751" i="3" s="1"/>
  <c r="S759" i="3"/>
  <c r="T759" i="3" s="1"/>
  <c r="S767" i="3"/>
  <c r="T767" i="3" s="1"/>
  <c r="S783" i="3"/>
  <c r="T783" i="3" s="1"/>
  <c r="S791" i="3"/>
  <c r="T791" i="3" s="1"/>
  <c r="S799" i="3"/>
  <c r="T799" i="3" s="1"/>
  <c r="S807" i="3"/>
  <c r="T807" i="3" s="1"/>
  <c r="S815" i="3"/>
  <c r="T815" i="3" s="1"/>
  <c r="S823" i="3"/>
  <c r="T823" i="3" s="1"/>
  <c r="S831" i="3"/>
  <c r="T831" i="3" s="1"/>
  <c r="S839" i="3"/>
  <c r="T839" i="3" s="1"/>
  <c r="S847" i="3"/>
  <c r="T847" i="3" s="1"/>
  <c r="S855" i="3"/>
  <c r="T855" i="3" s="1"/>
  <c r="S863" i="3"/>
  <c r="T863" i="3" s="1"/>
  <c r="S871" i="3"/>
  <c r="T871" i="3" s="1"/>
  <c r="S879" i="3"/>
  <c r="T879" i="3" s="1"/>
  <c r="S887" i="3"/>
  <c r="T887" i="3" s="1"/>
  <c r="S895" i="3"/>
  <c r="T895" i="3" s="1"/>
  <c r="S903" i="3"/>
  <c r="T903" i="3" s="1"/>
  <c r="S910" i="3"/>
  <c r="T910" i="3" s="1"/>
  <c r="S917" i="3"/>
  <c r="T917" i="3" s="1"/>
  <c r="S923" i="3"/>
  <c r="T923" i="3" s="1"/>
  <c r="S931" i="3"/>
  <c r="T931" i="3" s="1"/>
  <c r="S939" i="3"/>
  <c r="T939" i="3" s="1"/>
  <c r="S947" i="3"/>
  <c r="T947" i="3" s="1"/>
  <c r="S955" i="3"/>
  <c r="T955" i="3" s="1"/>
  <c r="S963" i="3"/>
  <c r="T963" i="3" s="1"/>
  <c r="S971" i="3"/>
  <c r="T971" i="3" s="1"/>
  <c r="S979" i="3"/>
  <c r="T979" i="3" s="1"/>
  <c r="S987" i="3"/>
  <c r="T987" i="3" s="1"/>
  <c r="S995" i="3"/>
  <c r="T995" i="3" s="1"/>
  <c r="S1036" i="3"/>
  <c r="T1036" i="3" s="1"/>
  <c r="S1044" i="3"/>
  <c r="T1044" i="3" s="1"/>
  <c r="S1052" i="3"/>
  <c r="T1052" i="3" s="1"/>
  <c r="S1060" i="3"/>
  <c r="T1060" i="3" s="1"/>
  <c r="S1068" i="3"/>
  <c r="T1068" i="3" s="1"/>
  <c r="S1076" i="3"/>
  <c r="T1076" i="3" s="1"/>
  <c r="S1084" i="3"/>
  <c r="T1084" i="3" s="1"/>
  <c r="S1096" i="3"/>
  <c r="T1096" i="3" s="1"/>
  <c r="S1104" i="3"/>
  <c r="T1104" i="3" s="1"/>
  <c r="S1113" i="3"/>
  <c r="T1113" i="3" s="1"/>
  <c r="S1121" i="3"/>
  <c r="T1121" i="3" s="1"/>
  <c r="S1129" i="3"/>
  <c r="T1129" i="3" s="1"/>
  <c r="S1137" i="3"/>
  <c r="T1137" i="3" s="1"/>
  <c r="S1145" i="3"/>
  <c r="T1145" i="3" s="1"/>
  <c r="S1153" i="3"/>
  <c r="T1153" i="3" s="1"/>
  <c r="S1161" i="3"/>
  <c r="T1161" i="3" s="1"/>
  <c r="S1169" i="3"/>
  <c r="T1169" i="3" s="1"/>
  <c r="S1177" i="3"/>
  <c r="T1177" i="3" s="1"/>
  <c r="S1185" i="3"/>
  <c r="T1185" i="3" s="1"/>
  <c r="S1193" i="3"/>
  <c r="T1193" i="3" s="1"/>
  <c r="S1201" i="3"/>
  <c r="T1201" i="3" s="1"/>
  <c r="S1205" i="3"/>
  <c r="T1205" i="3" s="1"/>
  <c r="S1217" i="3"/>
  <c r="T1217" i="3" s="1"/>
  <c r="S1221" i="3"/>
  <c r="T1221" i="3" s="1"/>
  <c r="S1225" i="3"/>
  <c r="T1225" i="3" s="1"/>
  <c r="S1229" i="3"/>
  <c r="T1229" i="3" s="1"/>
  <c r="S1233" i="3"/>
  <c r="T1233" i="3" s="1"/>
  <c r="S1237" i="3"/>
  <c r="T1237" i="3" s="1"/>
  <c r="S1241" i="3"/>
  <c r="T1241" i="3" s="1"/>
  <c r="S1245" i="3"/>
  <c r="T1245" i="3" s="1"/>
  <c r="S1249" i="3"/>
  <c r="T1249" i="3" s="1"/>
  <c r="S1253" i="3"/>
  <c r="T1253" i="3" s="1"/>
  <c r="S1257" i="3"/>
  <c r="T1257" i="3" s="1"/>
  <c r="S1261" i="3"/>
  <c r="T1261" i="3" s="1"/>
  <c r="S1265" i="3"/>
  <c r="T1265" i="3" s="1"/>
  <c r="S1269" i="3"/>
  <c r="T1269" i="3" s="1"/>
  <c r="S1273" i="3"/>
  <c r="T1273" i="3" s="1"/>
  <c r="S1277" i="3"/>
  <c r="T1277" i="3" s="1"/>
  <c r="S1281" i="3"/>
  <c r="T1281" i="3" s="1"/>
  <c r="S1285" i="3"/>
  <c r="T1285" i="3" s="1"/>
  <c r="S1289" i="3"/>
  <c r="T1289" i="3" s="1"/>
  <c r="S1293" i="3"/>
  <c r="T1293" i="3" s="1"/>
  <c r="S1297" i="3"/>
  <c r="T1297" i="3" s="1"/>
  <c r="S1301" i="3"/>
  <c r="T1301" i="3" s="1"/>
  <c r="S1305" i="3"/>
  <c r="T1305" i="3" s="1"/>
  <c r="S1309" i="3"/>
  <c r="T1309" i="3" s="1"/>
  <c r="S1313" i="3"/>
  <c r="T1313" i="3" s="1"/>
  <c r="S1317" i="3"/>
  <c r="T1317" i="3" s="1"/>
  <c r="S1321" i="3"/>
  <c r="T1321" i="3" s="1"/>
  <c r="S1325" i="3"/>
  <c r="T1325" i="3" s="1"/>
  <c r="S1329" i="3"/>
  <c r="T1329" i="3" s="1"/>
  <c r="S1333" i="3"/>
  <c r="T1333" i="3" s="1"/>
  <c r="S1337" i="3"/>
  <c r="T1337" i="3" s="1"/>
  <c r="S1341" i="3"/>
  <c r="T1341" i="3" s="1"/>
  <c r="S1345" i="3"/>
  <c r="T1345" i="3" s="1"/>
  <c r="S1349" i="3"/>
  <c r="T1349" i="3" s="1"/>
  <c r="S1353" i="3"/>
  <c r="T1353" i="3" s="1"/>
  <c r="S1361" i="3"/>
  <c r="T1361" i="3" s="1"/>
  <c r="S1365" i="3"/>
  <c r="T1365" i="3" s="1"/>
  <c r="S1369" i="3"/>
  <c r="T1369" i="3" s="1"/>
  <c r="S1373" i="3"/>
  <c r="T1373" i="3" s="1"/>
  <c r="S1377" i="3"/>
  <c r="T1377" i="3" s="1"/>
  <c r="S1381" i="3"/>
  <c r="T1381" i="3" s="1"/>
  <c r="S1385" i="3"/>
  <c r="T1385" i="3" s="1"/>
  <c r="S1389" i="3"/>
  <c r="T1389" i="3" s="1"/>
  <c r="S1393" i="3"/>
  <c r="T1393" i="3" s="1"/>
  <c r="S1397" i="3"/>
  <c r="T1397" i="3" s="1"/>
  <c r="S1401" i="3"/>
  <c r="T1401" i="3" s="1"/>
  <c r="S1405" i="3"/>
  <c r="T1405" i="3" s="1"/>
  <c r="S1409" i="3"/>
  <c r="T1409" i="3" s="1"/>
  <c r="S1413" i="3"/>
  <c r="T1413" i="3" s="1"/>
  <c r="S1417" i="3"/>
  <c r="T1417" i="3" s="1"/>
  <c r="S1421" i="3"/>
  <c r="T1421" i="3" s="1"/>
  <c r="S1425" i="3"/>
  <c r="T1425" i="3" s="1"/>
  <c r="S1429" i="3"/>
  <c r="T1429" i="3" s="1"/>
  <c r="S1433" i="3"/>
  <c r="T1433" i="3" s="1"/>
  <c r="S1437" i="3"/>
  <c r="T1437" i="3" s="1"/>
  <c r="S1441" i="3"/>
  <c r="T1441" i="3" s="1"/>
  <c r="S1445" i="3"/>
  <c r="T1445" i="3" s="1"/>
  <c r="S1450" i="3"/>
  <c r="T1450" i="3" s="1"/>
  <c r="S1454" i="3"/>
  <c r="T1454" i="3" s="1"/>
  <c r="S1458" i="3"/>
  <c r="T1458" i="3" s="1"/>
  <c r="S1462" i="3"/>
  <c r="T1462" i="3" s="1"/>
  <c r="S1466" i="3"/>
  <c r="T1466" i="3" s="1"/>
  <c r="S1470" i="3"/>
  <c r="T1470" i="3" s="1"/>
  <c r="S1474" i="3"/>
  <c r="S1478" i="3"/>
  <c r="T1478" i="3" s="1"/>
  <c r="S1482" i="3"/>
  <c r="S1486" i="3"/>
  <c r="T1486" i="3" s="1"/>
  <c r="S1490" i="3"/>
  <c r="T1490" i="3" s="1"/>
  <c r="S1494" i="3"/>
  <c r="T1494" i="3" s="1"/>
  <c r="S1498" i="3"/>
  <c r="T1498" i="3" s="1"/>
  <c r="S1502" i="3"/>
  <c r="T1502" i="3" s="1"/>
  <c r="S1506" i="3"/>
  <c r="T1506" i="3" s="1"/>
  <c r="S1510" i="3"/>
  <c r="T1510" i="3" s="1"/>
  <c r="S1515" i="3"/>
  <c r="T1515" i="3" s="1"/>
  <c r="S1519" i="3"/>
  <c r="T1519" i="3" s="1"/>
  <c r="S1523" i="3"/>
  <c r="T1523" i="3" s="1"/>
  <c r="S1527" i="3"/>
  <c r="T1527" i="3" s="1"/>
  <c r="S1531" i="3"/>
  <c r="T1531" i="3" s="1"/>
  <c r="S1535" i="3"/>
  <c r="T1535" i="3" s="1"/>
  <c r="S1539" i="3"/>
  <c r="T1539" i="3" s="1"/>
  <c r="S1543" i="3"/>
  <c r="T1543" i="3" s="1"/>
  <c r="S1547" i="3"/>
  <c r="T1547" i="3" s="1"/>
  <c r="S1551" i="3"/>
  <c r="T1551" i="3" s="1"/>
  <c r="S1555" i="3"/>
  <c r="T1555" i="3" s="1"/>
  <c r="S1559" i="3"/>
  <c r="T1559" i="3" s="1"/>
  <c r="S1563" i="3"/>
  <c r="T1563" i="3" s="1"/>
  <c r="S1567" i="3"/>
  <c r="T1567" i="3" s="1"/>
  <c r="S1571" i="3"/>
  <c r="T1571" i="3" s="1"/>
  <c r="S1575" i="3"/>
  <c r="T1575" i="3" s="1"/>
  <c r="S1579" i="3"/>
  <c r="T1579" i="3" s="1"/>
  <c r="S221" i="3"/>
  <c r="T221" i="3" s="1"/>
  <c r="S527" i="3"/>
  <c r="T527" i="3" s="1"/>
  <c r="S657" i="3"/>
  <c r="T657" i="3" s="1"/>
  <c r="S720" i="3"/>
  <c r="T720" i="3" s="1"/>
  <c r="S752" i="3"/>
  <c r="T752" i="3" s="1"/>
  <c r="S784" i="3"/>
  <c r="T784" i="3" s="1"/>
  <c r="S816" i="3"/>
  <c r="T816" i="3" s="1"/>
  <c r="S848" i="3"/>
  <c r="T848" i="3" s="1"/>
  <c r="S880" i="3"/>
  <c r="T880" i="3" s="1"/>
  <c r="S940" i="3"/>
  <c r="T940" i="3" s="1"/>
  <c r="S972" i="3"/>
  <c r="T972" i="3" s="1"/>
  <c r="S1037" i="3"/>
  <c r="T1037" i="3" s="1"/>
  <c r="S1069" i="3"/>
  <c r="T1069" i="3" s="1"/>
  <c r="S1105" i="3"/>
  <c r="T1105" i="3" s="1"/>
  <c r="S1138" i="3"/>
  <c r="T1138" i="3" s="1"/>
  <c r="S1170" i="3"/>
  <c r="T1170" i="3" s="1"/>
  <c r="S1202" i="3"/>
  <c r="T1202" i="3" s="1"/>
  <c r="S1206" i="3"/>
  <c r="T1206" i="3" s="1"/>
  <c r="S1222" i="3"/>
  <c r="T1222" i="3" s="1"/>
  <c r="S1234" i="3"/>
  <c r="T1234" i="3" s="1"/>
  <c r="S1242" i="3"/>
  <c r="T1242" i="3" s="1"/>
  <c r="S1250" i="3"/>
  <c r="T1250" i="3" s="1"/>
  <c r="S1258" i="3"/>
  <c r="T1258" i="3" s="1"/>
  <c r="S1266" i="3"/>
  <c r="T1266" i="3" s="1"/>
  <c r="S1274" i="3"/>
  <c r="T1274" i="3" s="1"/>
  <c r="S1282" i="3"/>
  <c r="T1282" i="3" s="1"/>
  <c r="S1290" i="3"/>
  <c r="T1290" i="3" s="1"/>
  <c r="S1298" i="3"/>
  <c r="T1298" i="3" s="1"/>
  <c r="S1306" i="3"/>
  <c r="T1306" i="3" s="1"/>
  <c r="S1314" i="3"/>
  <c r="T1314" i="3" s="1"/>
  <c r="S1322" i="3"/>
  <c r="T1322" i="3" s="1"/>
  <c r="S1330" i="3"/>
  <c r="T1330" i="3" s="1"/>
  <c r="S1338" i="3"/>
  <c r="T1338" i="3" s="1"/>
  <c r="S1346" i="3"/>
  <c r="T1346" i="3" s="1"/>
  <c r="S1354" i="3"/>
  <c r="T1354" i="3" s="1"/>
  <c r="S1362" i="3"/>
  <c r="T1362" i="3" s="1"/>
  <c r="S1370" i="3"/>
  <c r="T1370" i="3" s="1"/>
  <c r="S1378" i="3"/>
  <c r="T1378" i="3" s="1"/>
  <c r="S1386" i="3"/>
  <c r="T1386" i="3" s="1"/>
  <c r="S1394" i="3"/>
  <c r="T1394" i="3" s="1"/>
  <c r="S1402" i="3"/>
  <c r="T1402" i="3" s="1"/>
  <c r="S1410" i="3"/>
  <c r="T1410" i="3" s="1"/>
  <c r="S1418" i="3"/>
  <c r="T1418" i="3" s="1"/>
  <c r="S1426" i="3"/>
  <c r="T1426" i="3" s="1"/>
  <c r="S1434" i="3"/>
  <c r="T1434" i="3" s="1"/>
  <c r="S1442" i="3"/>
  <c r="T1442" i="3" s="1"/>
  <c r="S1451" i="3"/>
  <c r="T1451" i="3" s="1"/>
  <c r="S1459" i="3"/>
  <c r="T1459" i="3" s="1"/>
  <c r="S1467" i="3"/>
  <c r="T1467" i="3" s="1"/>
  <c r="S1475" i="3"/>
  <c r="S1483" i="3"/>
  <c r="T1483" i="3" s="1"/>
  <c r="S1491" i="3"/>
  <c r="T1491" i="3" s="1"/>
  <c r="S1499" i="3"/>
  <c r="T1499" i="3" s="1"/>
  <c r="S1507" i="3"/>
  <c r="T1507" i="3" s="1"/>
  <c r="S1516" i="3"/>
  <c r="T1516" i="3" s="1"/>
  <c r="S1524" i="3"/>
  <c r="T1524" i="3" s="1"/>
  <c r="S1532" i="3"/>
  <c r="T1532" i="3" s="1"/>
  <c r="S1540" i="3"/>
  <c r="T1540" i="3" s="1"/>
  <c r="S1548" i="3"/>
  <c r="T1548" i="3" s="1"/>
  <c r="S1556" i="3"/>
  <c r="T1556" i="3" s="1"/>
  <c r="S1564" i="3"/>
  <c r="T1564" i="3" s="1"/>
  <c r="S1572" i="3"/>
  <c r="T1572" i="3" s="1"/>
  <c r="S1580" i="3"/>
  <c r="T1580" i="3" s="1"/>
  <c r="S1585" i="3"/>
  <c r="T1585" i="3" s="1"/>
  <c r="S1591" i="3"/>
  <c r="T1591" i="3" s="1"/>
  <c r="S1596" i="3"/>
  <c r="T1596" i="3" s="1"/>
  <c r="S1600" i="3"/>
  <c r="T1600" i="3" s="1"/>
  <c r="S1604" i="3"/>
  <c r="T1604" i="3" s="1"/>
  <c r="S1608" i="3"/>
  <c r="T1608" i="3" s="1"/>
  <c r="S1612" i="3"/>
  <c r="T1612" i="3" s="1"/>
  <c r="S1616" i="3"/>
  <c r="T1616" i="3" s="1"/>
  <c r="S1620" i="3"/>
  <c r="T1620" i="3" s="1"/>
  <c r="S1624" i="3"/>
  <c r="T1624" i="3" s="1"/>
  <c r="S1628" i="3"/>
  <c r="T1628" i="3" s="1"/>
  <c r="S1632" i="3"/>
  <c r="T1632" i="3" s="1"/>
  <c r="S1636" i="3"/>
  <c r="T1636" i="3" s="1"/>
  <c r="S1640" i="3"/>
  <c r="T1640" i="3" s="1"/>
  <c r="S1644" i="3"/>
  <c r="T1644" i="3" s="1"/>
  <c r="S1648" i="3"/>
  <c r="T1648" i="3" s="1"/>
  <c r="S1652" i="3"/>
  <c r="T1652" i="3" s="1"/>
  <c r="S1656" i="3"/>
  <c r="T1656" i="3" s="1"/>
  <c r="S1660" i="3"/>
  <c r="T1660" i="3" s="1"/>
  <c r="S1664" i="3"/>
  <c r="T1664" i="3" s="1"/>
  <c r="S1668" i="3"/>
  <c r="T1668" i="3" s="1"/>
  <c r="S1674" i="3"/>
  <c r="T1674" i="3" s="1"/>
  <c r="S1677" i="3"/>
  <c r="T1677" i="3" s="1"/>
  <c r="S1681" i="3"/>
  <c r="T1681" i="3" s="1"/>
  <c r="S1685" i="3"/>
  <c r="T1685" i="3" s="1"/>
  <c r="S1689" i="3"/>
  <c r="T1689" i="3" s="1"/>
  <c r="S1693" i="3"/>
  <c r="T1693" i="3" s="1"/>
  <c r="S1697" i="3"/>
  <c r="T1697" i="3" s="1"/>
  <c r="S1701" i="3"/>
  <c r="T1701" i="3" s="1"/>
  <c r="S1705" i="3"/>
  <c r="T1705" i="3" s="1"/>
  <c r="S1709" i="3"/>
  <c r="T1709" i="3" s="1"/>
  <c r="S1720" i="3"/>
  <c r="T1720" i="3" s="1"/>
  <c r="S1734" i="3"/>
  <c r="T1734" i="3" s="1"/>
  <c r="S1738" i="3"/>
  <c r="T1738" i="3" s="1"/>
  <c r="S1742" i="3"/>
  <c r="T1742" i="3" s="1"/>
  <c r="S1746" i="3"/>
  <c r="T1746" i="3" s="1"/>
  <c r="S1750" i="3"/>
  <c r="T1750" i="3" s="1"/>
  <c r="S1754" i="3"/>
  <c r="T1754" i="3" s="1"/>
  <c r="S1765" i="3"/>
  <c r="T1765" i="3" s="1"/>
  <c r="S1769" i="3"/>
  <c r="T1769" i="3" s="1"/>
  <c r="S1773" i="3"/>
  <c r="T1773" i="3" s="1"/>
  <c r="S1777" i="3"/>
  <c r="T1777" i="3" s="1"/>
  <c r="S1781" i="3"/>
  <c r="T1781" i="3" s="1"/>
  <c r="S1785" i="3"/>
  <c r="T1785" i="3" s="1"/>
  <c r="S1792" i="3"/>
  <c r="T1792" i="3" s="1"/>
  <c r="S1796" i="3"/>
  <c r="T1796" i="3" s="1"/>
  <c r="S1800" i="3"/>
  <c r="T1800" i="3" s="1"/>
  <c r="S1807" i="3"/>
  <c r="T1807" i="3" s="1"/>
  <c r="S1811" i="3"/>
  <c r="T1811" i="3" s="1"/>
  <c r="S1815" i="3"/>
  <c r="T1815" i="3" s="1"/>
  <c r="S1819" i="3"/>
  <c r="T1819" i="3" s="1"/>
  <c r="S1823" i="3"/>
  <c r="T1823" i="3" s="1"/>
  <c r="S1827" i="3"/>
  <c r="T1827" i="3" s="1"/>
  <c r="S1837" i="3"/>
  <c r="T1837" i="3" s="1"/>
  <c r="S1841" i="3"/>
  <c r="T1841" i="3" s="1"/>
  <c r="S1845" i="3"/>
  <c r="T1845" i="3" s="1"/>
  <c r="T1860" i="3"/>
  <c r="S1864" i="3"/>
  <c r="T1864" i="3" s="1"/>
  <c r="S1868" i="3"/>
  <c r="T1868" i="3" s="1"/>
  <c r="S1872" i="3"/>
  <c r="T1872" i="3" s="1"/>
  <c r="S1876" i="3"/>
  <c r="T1876" i="3" s="1"/>
  <c r="S1880" i="3"/>
  <c r="T1880" i="3" s="1"/>
  <c r="S1884" i="3"/>
  <c r="T1884" i="3" s="1"/>
  <c r="S1888" i="3"/>
  <c r="T1888" i="3" s="1"/>
  <c r="S1892" i="3"/>
  <c r="T1892" i="3" s="1"/>
  <c r="S1896" i="3"/>
  <c r="T1896" i="3" s="1"/>
  <c r="S1900" i="3"/>
  <c r="T1900" i="3" s="1"/>
  <c r="S1904" i="3"/>
  <c r="T1904" i="3" s="1"/>
  <c r="S1907" i="3"/>
  <c r="T1907" i="3" s="1"/>
  <c r="S1911" i="3"/>
  <c r="T1911" i="3" s="1"/>
  <c r="S1915" i="3"/>
  <c r="T1915" i="3" s="1"/>
  <c r="S1920" i="3"/>
  <c r="T1920" i="3" s="1"/>
  <c r="S1924" i="3"/>
  <c r="T1924" i="3" s="1"/>
  <c r="S1928" i="3"/>
  <c r="T1928" i="3" s="1"/>
  <c r="S1932" i="3"/>
  <c r="T1932" i="3" s="1"/>
  <c r="S1936" i="3"/>
  <c r="T1936" i="3" s="1"/>
  <c r="S1940" i="3"/>
  <c r="T1940" i="3" s="1"/>
  <c r="S1944" i="3"/>
  <c r="T1944" i="3" s="1"/>
  <c r="S1948" i="3"/>
  <c r="T1948" i="3" s="1"/>
  <c r="S1952" i="3"/>
  <c r="T1952" i="3" s="1"/>
  <c r="S1956" i="3"/>
  <c r="T1956" i="3" s="1"/>
  <c r="S1960" i="3"/>
  <c r="T1960" i="3" s="1"/>
  <c r="S1964" i="3"/>
  <c r="T1964" i="3" s="1"/>
  <c r="S1968" i="3"/>
  <c r="T1968" i="3" s="1"/>
  <c r="S1972" i="3"/>
  <c r="T1972" i="3" s="1"/>
  <c r="S1976" i="3"/>
  <c r="S1980" i="3"/>
  <c r="T1980" i="3" s="1"/>
  <c r="S1984" i="3"/>
  <c r="T1984" i="3" s="1"/>
  <c r="S1994" i="3"/>
  <c r="T1994" i="3" s="1"/>
  <c r="S1999" i="3"/>
  <c r="T1999" i="3" s="1"/>
  <c r="S2003" i="3"/>
  <c r="T2003" i="3" s="1"/>
  <c r="S2007" i="3"/>
  <c r="T2007" i="3" s="1"/>
  <c r="S2011" i="3"/>
  <c r="T2011" i="3" s="1"/>
  <c r="S2015" i="3"/>
  <c r="T2015" i="3" s="1"/>
  <c r="S2019" i="3"/>
  <c r="T2019" i="3" s="1"/>
  <c r="S367" i="3"/>
  <c r="T367" i="3" s="1"/>
  <c r="S682" i="3"/>
  <c r="T682" i="3" s="1"/>
  <c r="S728" i="3"/>
  <c r="T728" i="3" s="1"/>
  <c r="S760" i="3"/>
  <c r="T760" i="3" s="1"/>
  <c r="S792" i="3"/>
  <c r="T792" i="3" s="1"/>
  <c r="S824" i="3"/>
  <c r="T824" i="3" s="1"/>
  <c r="S856" i="3"/>
  <c r="T856" i="3" s="1"/>
  <c r="S888" i="3"/>
  <c r="T888" i="3" s="1"/>
  <c r="S431" i="3"/>
  <c r="T431" i="3" s="1"/>
  <c r="S698" i="3"/>
  <c r="T698" i="3" s="1"/>
  <c r="S736" i="3"/>
  <c r="T736" i="3" s="1"/>
  <c r="S768" i="3"/>
  <c r="T768" i="3" s="1"/>
  <c r="S800" i="3"/>
  <c r="T800" i="3" s="1"/>
  <c r="S832" i="3"/>
  <c r="T832" i="3" s="1"/>
  <c r="S864" i="3"/>
  <c r="T864" i="3" s="1"/>
  <c r="S896" i="3"/>
  <c r="T896" i="3" s="1"/>
  <c r="S924" i="3"/>
  <c r="T924" i="3" s="1"/>
  <c r="S956" i="3"/>
  <c r="T956" i="3" s="1"/>
  <c r="S988" i="3"/>
  <c r="T988" i="3" s="1"/>
  <c r="S1053" i="3"/>
  <c r="T1053" i="3" s="1"/>
  <c r="S1085" i="3"/>
  <c r="T1085" i="3" s="1"/>
  <c r="S1122" i="3"/>
  <c r="T1122" i="3" s="1"/>
  <c r="S1154" i="3"/>
  <c r="T1154" i="3" s="1"/>
  <c r="S1186" i="3"/>
  <c r="T1186" i="3" s="1"/>
  <c r="S1230" i="3"/>
  <c r="T1230" i="3" s="1"/>
  <c r="S1238" i="3"/>
  <c r="T1238" i="3" s="1"/>
  <c r="S1246" i="3"/>
  <c r="T1246" i="3" s="1"/>
  <c r="S1254" i="3"/>
  <c r="T1254" i="3" s="1"/>
  <c r="S1262" i="3"/>
  <c r="T1262" i="3" s="1"/>
  <c r="S1270" i="3"/>
  <c r="T1270" i="3" s="1"/>
  <c r="S1278" i="3"/>
  <c r="T1278" i="3" s="1"/>
  <c r="S1286" i="3"/>
  <c r="T1286" i="3" s="1"/>
  <c r="S1294" i="3"/>
  <c r="T1294" i="3" s="1"/>
  <c r="S1302" i="3"/>
  <c r="T1302" i="3" s="1"/>
  <c r="S1310" i="3"/>
  <c r="T1310" i="3" s="1"/>
  <c r="S1318" i="3"/>
  <c r="T1318" i="3" s="1"/>
  <c r="S1326" i="3"/>
  <c r="T1326" i="3" s="1"/>
  <c r="S1334" i="3"/>
  <c r="T1334" i="3" s="1"/>
  <c r="S1342" i="3"/>
  <c r="T1342" i="3" s="1"/>
  <c r="S1350" i="3"/>
  <c r="T1350" i="3" s="1"/>
  <c r="S1358" i="3"/>
  <c r="T1358" i="3" s="1"/>
  <c r="S1366" i="3"/>
  <c r="T1366" i="3" s="1"/>
  <c r="S1374" i="3"/>
  <c r="T1374" i="3" s="1"/>
  <c r="S1382" i="3"/>
  <c r="T1382" i="3" s="1"/>
  <c r="S1390" i="3"/>
  <c r="T1390" i="3" s="1"/>
  <c r="S1398" i="3"/>
  <c r="T1398" i="3" s="1"/>
  <c r="S1406" i="3"/>
  <c r="T1406" i="3" s="1"/>
  <c r="S1414" i="3"/>
  <c r="T1414" i="3" s="1"/>
  <c r="S1422" i="3"/>
  <c r="T1422" i="3" s="1"/>
  <c r="S1430" i="3"/>
  <c r="T1430" i="3" s="1"/>
  <c r="S1438" i="3"/>
  <c r="T1438" i="3" s="1"/>
  <c r="S1446" i="3"/>
  <c r="T1446" i="3" s="1"/>
  <c r="S1455" i="3"/>
  <c r="S1463" i="3"/>
  <c r="T1463" i="3" s="1"/>
  <c r="S1471" i="3"/>
  <c r="T1471" i="3" s="1"/>
  <c r="S1479" i="3"/>
  <c r="T1479" i="3" s="1"/>
  <c r="S1487" i="3"/>
  <c r="T1487" i="3" s="1"/>
  <c r="S1495" i="3"/>
  <c r="T1495" i="3" s="1"/>
  <c r="S1503" i="3"/>
  <c r="T1503" i="3" s="1"/>
  <c r="S1511" i="3"/>
  <c r="T1511" i="3" s="1"/>
  <c r="S1520" i="3"/>
  <c r="T1520" i="3" s="1"/>
  <c r="S1528" i="3"/>
  <c r="T1528" i="3" s="1"/>
  <c r="S1536" i="3"/>
  <c r="T1536" i="3" s="1"/>
  <c r="S1544" i="3"/>
  <c r="T1544" i="3" s="1"/>
  <c r="S1552" i="3"/>
  <c r="T1552" i="3" s="1"/>
  <c r="S1560" i="3"/>
  <c r="T1560" i="3" s="1"/>
  <c r="S1568" i="3"/>
  <c r="T1568" i="3" s="1"/>
  <c r="S1576" i="3"/>
  <c r="T1576" i="3" s="1"/>
  <c r="S1583" i="3"/>
  <c r="T1583" i="3" s="1"/>
  <c r="S1588" i="3"/>
  <c r="T1588" i="3" s="1"/>
  <c r="S1593" i="3"/>
  <c r="T1593" i="3" s="1"/>
  <c r="S1598" i="3"/>
  <c r="T1598" i="3" s="1"/>
  <c r="S1602" i="3"/>
  <c r="T1602" i="3" s="1"/>
  <c r="S1606" i="3"/>
  <c r="T1606" i="3" s="1"/>
  <c r="S1610" i="3"/>
  <c r="T1610" i="3" s="1"/>
  <c r="S1614" i="3"/>
  <c r="T1614" i="3" s="1"/>
  <c r="S1618" i="3"/>
  <c r="T1618" i="3" s="1"/>
  <c r="S1622" i="3"/>
  <c r="T1622" i="3" s="1"/>
  <c r="S1626" i="3"/>
  <c r="T1626" i="3" s="1"/>
  <c r="S1630" i="3"/>
  <c r="T1630" i="3" s="1"/>
  <c r="S1634" i="3"/>
  <c r="T1634" i="3" s="1"/>
  <c r="S1638" i="3"/>
  <c r="T1638" i="3" s="1"/>
  <c r="S1642" i="3"/>
  <c r="T1642" i="3" s="1"/>
  <c r="S1646" i="3"/>
  <c r="T1646" i="3" s="1"/>
  <c r="S1650" i="3"/>
  <c r="T1650" i="3" s="1"/>
  <c r="S1654" i="3"/>
  <c r="T1654" i="3" s="1"/>
  <c r="S1658" i="3"/>
  <c r="T1658" i="3" s="1"/>
  <c r="S1662" i="3"/>
  <c r="T1662" i="3" s="1"/>
  <c r="S1666" i="3"/>
  <c r="T1666" i="3" s="1"/>
  <c r="S1670" i="3"/>
  <c r="T1670" i="3" s="1"/>
  <c r="S1679" i="3"/>
  <c r="T1679" i="3" s="1"/>
  <c r="S1683" i="3"/>
  <c r="T1683" i="3" s="1"/>
  <c r="S1687" i="3"/>
  <c r="T1687" i="3" s="1"/>
  <c r="S1691" i="3"/>
  <c r="T1691" i="3" s="1"/>
  <c r="S1695" i="3"/>
  <c r="T1695" i="3" s="1"/>
  <c r="S1699" i="3"/>
  <c r="T1699" i="3" s="1"/>
  <c r="S1703" i="3"/>
  <c r="T1703" i="3" s="1"/>
  <c r="S1707" i="3"/>
  <c r="T1707" i="3" s="1"/>
  <c r="S1712" i="3"/>
  <c r="T1712" i="3" s="1"/>
  <c r="S1721" i="3"/>
  <c r="T1721" i="3" s="1"/>
  <c r="S1736" i="3"/>
  <c r="T1736" i="3" s="1"/>
  <c r="S1740" i="3"/>
  <c r="T1740" i="3" s="1"/>
  <c r="S1744" i="3"/>
  <c r="T1744" i="3" s="1"/>
  <c r="S1748" i="3"/>
  <c r="T1748" i="3" s="1"/>
  <c r="S1752" i="3"/>
  <c r="T1752" i="3" s="1"/>
  <c r="S1756" i="3"/>
  <c r="T1756" i="3" s="1"/>
  <c r="S1767" i="3"/>
  <c r="T1767" i="3" s="1"/>
  <c r="S1771" i="3"/>
  <c r="T1771" i="3" s="1"/>
  <c r="S1775" i="3"/>
  <c r="T1775" i="3" s="1"/>
  <c r="S1779" i="3"/>
  <c r="T1779" i="3" s="1"/>
  <c r="S1783" i="3"/>
  <c r="T1783" i="3" s="1"/>
  <c r="S1794" i="3"/>
  <c r="T1794" i="3" s="1"/>
  <c r="S1798" i="3"/>
  <c r="T1798" i="3" s="1"/>
  <c r="S1805" i="3"/>
  <c r="T1805" i="3" s="1"/>
  <c r="S1809" i="3"/>
  <c r="T1809" i="3" s="1"/>
  <c r="S1813" i="3"/>
  <c r="T1813" i="3" s="1"/>
  <c r="S1817" i="3"/>
  <c r="T1817" i="3" s="1"/>
  <c r="S1821" i="3"/>
  <c r="T1821" i="3" s="1"/>
  <c r="S1825" i="3"/>
  <c r="T1825" i="3" s="1"/>
  <c r="S1839" i="3"/>
  <c r="T1839" i="3" s="1"/>
  <c r="S1843" i="3"/>
  <c r="T1843" i="3" s="1"/>
  <c r="T1847" i="3"/>
  <c r="T1852" i="3"/>
  <c r="T1857" i="3"/>
  <c r="S1862" i="3"/>
  <c r="T1862" i="3" s="1"/>
  <c r="S1866" i="3"/>
  <c r="T1866" i="3" s="1"/>
  <c r="S1870" i="3"/>
  <c r="T1870" i="3" s="1"/>
  <c r="S1874" i="3"/>
  <c r="T1874" i="3" s="1"/>
  <c r="S1878" i="3"/>
  <c r="T1878" i="3" s="1"/>
  <c r="S1882" i="3"/>
  <c r="T1882" i="3" s="1"/>
  <c r="S1886" i="3"/>
  <c r="T1886" i="3" s="1"/>
  <c r="S1890" i="3"/>
  <c r="T1890" i="3" s="1"/>
  <c r="S1894" i="3"/>
  <c r="T1894" i="3" s="1"/>
  <c r="S1898" i="3"/>
  <c r="T1898" i="3" s="1"/>
  <c r="S1902" i="3"/>
  <c r="T1902" i="3" s="1"/>
  <c r="S1906" i="3"/>
  <c r="T1906" i="3" s="1"/>
  <c r="S1909" i="3"/>
  <c r="T1909" i="3" s="1"/>
  <c r="S1913" i="3"/>
  <c r="T1913" i="3" s="1"/>
  <c r="S1917" i="3"/>
  <c r="T1917" i="3" s="1"/>
  <c r="S1922" i="3"/>
  <c r="T1922" i="3" s="1"/>
  <c r="S1926" i="3"/>
  <c r="T1926" i="3" s="1"/>
  <c r="S1930" i="3"/>
  <c r="T1930" i="3" s="1"/>
  <c r="S1934" i="3"/>
  <c r="T1934" i="3" s="1"/>
  <c r="S1938" i="3"/>
  <c r="T1938" i="3" s="1"/>
  <c r="S1942" i="3"/>
  <c r="T1942" i="3" s="1"/>
  <c r="S1946" i="3"/>
  <c r="T1946" i="3" s="1"/>
  <c r="S1950" i="3"/>
  <c r="T1950" i="3" s="1"/>
  <c r="S1954" i="3"/>
  <c r="T1954" i="3" s="1"/>
  <c r="S1958" i="3"/>
  <c r="T1958" i="3" s="1"/>
  <c r="S1962" i="3"/>
  <c r="T1962" i="3" s="1"/>
  <c r="S1966" i="3"/>
  <c r="T1966" i="3" s="1"/>
  <c r="S1970" i="3"/>
  <c r="T1970" i="3" s="1"/>
  <c r="S1974" i="3"/>
  <c r="S1978" i="3"/>
  <c r="S1982" i="3"/>
  <c r="T1982" i="3" s="1"/>
  <c r="S1992" i="3"/>
  <c r="T1992" i="3" s="1"/>
  <c r="S1996" i="3"/>
  <c r="T1996" i="3" s="1"/>
  <c r="S2001" i="3"/>
  <c r="T2001" i="3" s="1"/>
  <c r="S2005" i="3"/>
  <c r="T2005" i="3" s="1"/>
  <c r="S2009" i="3"/>
  <c r="T2009" i="3" s="1"/>
  <c r="S2013" i="3"/>
  <c r="T2013" i="3" s="1"/>
  <c r="S2017" i="3"/>
  <c r="T2017" i="3" s="1"/>
  <c r="S2021" i="3"/>
  <c r="T2021" i="3" s="1"/>
  <c r="S2031" i="3"/>
  <c r="T2031" i="3" s="1"/>
  <c r="S2035" i="3"/>
  <c r="T2035" i="3" s="1"/>
  <c r="S2039" i="3"/>
  <c r="T2039" i="3" s="1"/>
  <c r="S2043" i="3"/>
  <c r="T2043" i="3" s="1"/>
  <c r="S2047" i="3"/>
  <c r="T2047" i="3" s="1"/>
  <c r="S2051" i="3"/>
  <c r="T2051" i="3" s="1"/>
  <c r="S2055" i="3"/>
  <c r="T2055" i="3" s="1"/>
  <c r="S2059" i="3"/>
  <c r="T2059" i="3" s="1"/>
  <c r="S2063" i="3"/>
  <c r="T2063" i="3" s="1"/>
  <c r="S2067" i="3"/>
  <c r="T2067" i="3" s="1"/>
  <c r="S2071" i="3"/>
  <c r="T2071" i="3" s="1"/>
  <c r="S2075" i="3"/>
  <c r="T2075" i="3" s="1"/>
  <c r="S495" i="3"/>
  <c r="T495" i="3" s="1"/>
  <c r="S712" i="3"/>
  <c r="T712" i="3" s="1"/>
  <c r="S744" i="3"/>
  <c r="T744" i="3" s="1"/>
  <c r="S808" i="3"/>
  <c r="T808" i="3" s="1"/>
  <c r="S840" i="3"/>
  <c r="T840" i="3" s="1"/>
  <c r="S872" i="3"/>
  <c r="T872" i="3" s="1"/>
  <c r="S904" i="3"/>
  <c r="T904" i="3" s="1"/>
  <c r="S932" i="3"/>
  <c r="T932" i="3" s="1"/>
  <c r="S964" i="3"/>
  <c r="T964" i="3" s="1"/>
  <c r="S996" i="3"/>
  <c r="T996" i="3" s="1"/>
  <c r="S1061" i="3"/>
  <c r="T1061" i="3" s="1"/>
  <c r="S1097" i="3"/>
  <c r="T1097" i="3" s="1"/>
  <c r="S1130" i="3"/>
  <c r="T1130" i="3" s="1"/>
  <c r="S1162" i="3"/>
  <c r="T1162" i="3" s="1"/>
  <c r="S1194" i="3"/>
  <c r="T1194" i="3" s="1"/>
  <c r="S1218" i="3"/>
  <c r="T1218" i="3" s="1"/>
  <c r="S1231" i="3"/>
  <c r="T1231" i="3" s="1"/>
  <c r="S1239" i="3"/>
  <c r="T1239" i="3" s="1"/>
  <c r="S1247" i="3"/>
  <c r="T1247" i="3" s="1"/>
  <c r="S1255" i="3"/>
  <c r="T1255" i="3" s="1"/>
  <c r="S1263" i="3"/>
  <c r="T1263" i="3" s="1"/>
  <c r="S1271" i="3"/>
  <c r="T1271" i="3" s="1"/>
  <c r="S1279" i="3"/>
  <c r="T1279" i="3" s="1"/>
  <c r="S1287" i="3"/>
  <c r="T1287" i="3" s="1"/>
  <c r="S1295" i="3"/>
  <c r="T1295" i="3" s="1"/>
  <c r="S1303" i="3"/>
  <c r="T1303" i="3" s="1"/>
  <c r="S1311" i="3"/>
  <c r="T1311" i="3" s="1"/>
  <c r="S1319" i="3"/>
  <c r="T1319" i="3" s="1"/>
  <c r="S1327" i="3"/>
  <c r="T1327" i="3" s="1"/>
  <c r="S1335" i="3"/>
  <c r="T1335" i="3" s="1"/>
  <c r="S1343" i="3"/>
  <c r="T1343" i="3" s="1"/>
  <c r="S1351" i="3"/>
  <c r="T1351" i="3" s="1"/>
  <c r="S1359" i="3"/>
  <c r="T1359" i="3" s="1"/>
  <c r="S1367" i="3"/>
  <c r="T1367" i="3" s="1"/>
  <c r="S1375" i="3"/>
  <c r="T1375" i="3" s="1"/>
  <c r="S1383" i="3"/>
  <c r="T1383" i="3" s="1"/>
  <c r="S1391" i="3"/>
  <c r="T1391" i="3" s="1"/>
  <c r="S1399" i="3"/>
  <c r="T1399" i="3" s="1"/>
  <c r="S1407" i="3"/>
  <c r="T1407" i="3" s="1"/>
  <c r="S1415" i="3"/>
  <c r="T1415" i="3" s="1"/>
  <c r="S1423" i="3"/>
  <c r="T1423" i="3" s="1"/>
  <c r="S1431" i="3"/>
  <c r="T1431" i="3" s="1"/>
  <c r="S1439" i="3"/>
  <c r="T1439" i="3" s="1"/>
  <c r="S1447" i="3"/>
  <c r="T1447" i="3" s="1"/>
  <c r="S1456" i="3"/>
  <c r="S1464" i="3"/>
  <c r="T1464" i="3" s="1"/>
  <c r="S1472" i="3"/>
  <c r="T1472" i="3" s="1"/>
  <c r="S1480" i="3"/>
  <c r="S1488" i="3"/>
  <c r="T1488" i="3" s="1"/>
  <c r="S1496" i="3"/>
  <c r="T1496" i="3" s="1"/>
  <c r="S1504" i="3"/>
  <c r="T1504" i="3" s="1"/>
  <c r="S1512" i="3"/>
  <c r="T1512" i="3" s="1"/>
  <c r="S1521" i="3"/>
  <c r="T1521" i="3" s="1"/>
  <c r="S1529" i="3"/>
  <c r="T1529" i="3" s="1"/>
  <c r="S1537" i="3"/>
  <c r="T1537" i="3" s="1"/>
  <c r="S1545" i="3"/>
  <c r="T1545" i="3" s="1"/>
  <c r="S1553" i="3"/>
  <c r="T1553" i="3" s="1"/>
  <c r="S1561" i="3"/>
  <c r="T1561" i="3" s="1"/>
  <c r="S1569" i="3"/>
  <c r="T1569" i="3" s="1"/>
  <c r="S1577" i="3"/>
  <c r="T1577" i="3" s="1"/>
  <c r="S1584" i="3"/>
  <c r="T1584" i="3" s="1"/>
  <c r="S1589" i="3"/>
  <c r="T1589" i="3" s="1"/>
  <c r="S1595" i="3"/>
  <c r="T1595" i="3" s="1"/>
  <c r="S1599" i="3"/>
  <c r="T1599" i="3" s="1"/>
  <c r="S1603" i="3"/>
  <c r="T1603" i="3" s="1"/>
  <c r="S1607" i="3"/>
  <c r="T1607" i="3" s="1"/>
  <c r="S1611" i="3"/>
  <c r="T1611" i="3" s="1"/>
  <c r="S1615" i="3"/>
  <c r="T1615" i="3" s="1"/>
  <c r="S1619" i="3"/>
  <c r="T1619" i="3" s="1"/>
  <c r="S1623" i="3"/>
  <c r="T1623" i="3" s="1"/>
  <c r="S1627" i="3"/>
  <c r="T1627" i="3" s="1"/>
  <c r="S1631" i="3"/>
  <c r="T1631" i="3" s="1"/>
  <c r="S1635" i="3"/>
  <c r="T1635" i="3" s="1"/>
  <c r="S1639" i="3"/>
  <c r="T1639" i="3" s="1"/>
  <c r="S1643" i="3"/>
  <c r="T1643" i="3" s="1"/>
  <c r="S1647" i="3"/>
  <c r="T1647" i="3" s="1"/>
  <c r="S1651" i="3"/>
  <c r="T1651" i="3" s="1"/>
  <c r="S1655" i="3"/>
  <c r="T1655" i="3" s="1"/>
  <c r="S1659" i="3"/>
  <c r="T1659" i="3" s="1"/>
  <c r="S1663" i="3"/>
  <c r="T1663" i="3" s="1"/>
  <c r="S1667" i="3"/>
  <c r="T1667" i="3" s="1"/>
  <c r="S1671" i="3"/>
  <c r="T1671" i="3" s="1"/>
  <c r="S1673" i="3"/>
  <c r="T1673" i="3" s="1"/>
  <c r="S1680" i="3"/>
  <c r="T1680" i="3" s="1"/>
  <c r="S1684" i="3"/>
  <c r="T1684" i="3" s="1"/>
  <c r="S1688" i="3"/>
  <c r="T1688" i="3" s="1"/>
  <c r="S1692" i="3"/>
  <c r="T1692" i="3" s="1"/>
  <c r="S1696" i="3"/>
  <c r="T1696" i="3" s="1"/>
  <c r="S1700" i="3"/>
  <c r="T1700" i="3" s="1"/>
  <c r="S1704" i="3"/>
  <c r="T1704" i="3" s="1"/>
  <c r="S1708" i="3"/>
  <c r="T1708" i="3" s="1"/>
  <c r="S1719" i="3"/>
  <c r="T1719" i="3" s="1"/>
  <c r="S1045" i="3"/>
  <c r="T1045" i="3" s="1"/>
  <c r="S1178" i="3"/>
  <c r="T1178" i="3" s="1"/>
  <c r="S1235" i="3"/>
  <c r="T1235" i="3" s="1"/>
  <c r="S1267" i="3"/>
  <c r="T1267" i="3" s="1"/>
  <c r="S1299" i="3"/>
  <c r="T1299" i="3" s="1"/>
  <c r="S1331" i="3"/>
  <c r="T1331" i="3" s="1"/>
  <c r="S1363" i="3"/>
  <c r="T1363" i="3" s="1"/>
  <c r="S1395" i="3"/>
  <c r="T1395" i="3" s="1"/>
  <c r="S1427" i="3"/>
  <c r="T1427" i="3" s="1"/>
  <c r="S1460" i="3"/>
  <c r="T1460" i="3" s="1"/>
  <c r="S1492" i="3"/>
  <c r="T1492" i="3" s="1"/>
  <c r="S1525" i="3"/>
  <c r="T1525" i="3" s="1"/>
  <c r="S1557" i="3"/>
  <c r="T1557" i="3" s="1"/>
  <c r="S1587" i="3"/>
  <c r="T1587" i="3" s="1"/>
  <c r="S1605" i="3"/>
  <c r="T1605" i="3" s="1"/>
  <c r="S1621" i="3"/>
  <c r="T1621" i="3" s="1"/>
  <c r="S1637" i="3"/>
  <c r="T1637" i="3" s="1"/>
  <c r="S1653" i="3"/>
  <c r="T1653" i="3" s="1"/>
  <c r="S1669" i="3"/>
  <c r="T1669" i="3" s="1"/>
  <c r="S1678" i="3"/>
  <c r="T1678" i="3" s="1"/>
  <c r="S1694" i="3"/>
  <c r="T1694" i="3" s="1"/>
  <c r="S1711" i="3"/>
  <c r="T1711" i="3" s="1"/>
  <c r="S1739" i="3"/>
  <c r="T1739" i="3" s="1"/>
  <c r="S1747" i="3"/>
  <c r="T1747" i="3" s="1"/>
  <c r="S1755" i="3"/>
  <c r="T1755" i="3" s="1"/>
  <c r="S1770" i="3"/>
  <c r="T1770" i="3" s="1"/>
  <c r="S1778" i="3"/>
  <c r="T1778" i="3" s="1"/>
  <c r="S1786" i="3"/>
  <c r="T1786" i="3" s="1"/>
  <c r="S1797" i="3"/>
  <c r="T1797" i="3" s="1"/>
  <c r="S1808" i="3"/>
  <c r="T1808" i="3" s="1"/>
  <c r="S1816" i="3"/>
  <c r="T1816" i="3" s="1"/>
  <c r="S1824" i="3"/>
  <c r="T1824" i="3" s="1"/>
  <c r="S1842" i="3"/>
  <c r="T1842" i="3" s="1"/>
  <c r="T1851" i="3"/>
  <c r="T1856" i="3"/>
  <c r="S1865" i="3"/>
  <c r="T1865" i="3" s="1"/>
  <c r="S1873" i="3"/>
  <c r="T1873" i="3" s="1"/>
  <c r="S1881" i="3"/>
  <c r="T1881" i="3" s="1"/>
  <c r="S1889" i="3"/>
  <c r="T1889" i="3" s="1"/>
  <c r="S1897" i="3"/>
  <c r="T1897" i="3" s="1"/>
  <c r="S1905" i="3"/>
  <c r="T1905" i="3" s="1"/>
  <c r="S1912" i="3"/>
  <c r="T1912" i="3" s="1"/>
  <c r="S1921" i="3"/>
  <c r="T1921" i="3" s="1"/>
  <c r="S1929" i="3"/>
  <c r="T1929" i="3" s="1"/>
  <c r="S1937" i="3"/>
  <c r="T1937" i="3" s="1"/>
  <c r="S1945" i="3"/>
  <c r="T1945" i="3" s="1"/>
  <c r="S1953" i="3"/>
  <c r="T1953" i="3" s="1"/>
  <c r="S1961" i="3"/>
  <c r="T1961" i="3" s="1"/>
  <c r="S1969" i="3"/>
  <c r="T1969" i="3" s="1"/>
  <c r="S1977" i="3"/>
  <c r="S1985" i="3"/>
  <c r="T1985" i="3" s="1"/>
  <c r="S2000" i="3"/>
  <c r="T2000" i="3" s="1"/>
  <c r="S2008" i="3"/>
  <c r="T2008" i="3" s="1"/>
  <c r="S2016" i="3"/>
  <c r="T2016" i="3" s="1"/>
  <c r="S2029" i="3"/>
  <c r="T2029" i="3" s="1"/>
  <c r="S2034" i="3"/>
  <c r="T2034" i="3" s="1"/>
  <c r="S2040" i="3"/>
  <c r="T2040" i="3" s="1"/>
  <c r="S2045" i="3"/>
  <c r="T2045" i="3" s="1"/>
  <c r="S2050" i="3"/>
  <c r="T2050" i="3" s="1"/>
  <c r="S2056" i="3"/>
  <c r="T2056" i="3" s="1"/>
  <c r="S2061" i="3"/>
  <c r="T2061" i="3" s="1"/>
  <c r="S2066" i="3"/>
  <c r="T2066" i="3" s="1"/>
  <c r="S2072" i="3"/>
  <c r="T2072" i="3" s="1"/>
  <c r="S2077" i="3"/>
  <c r="T2077" i="3" s="1"/>
  <c r="S2070" i="3"/>
  <c r="T2070" i="3" s="1"/>
  <c r="S948" i="3"/>
  <c r="T948" i="3" s="1"/>
  <c r="S1077" i="3"/>
  <c r="T1077" i="3" s="1"/>
  <c r="S1243" i="3"/>
  <c r="T1243" i="3" s="1"/>
  <c r="S1275" i="3"/>
  <c r="T1275" i="3" s="1"/>
  <c r="S1307" i="3"/>
  <c r="T1307" i="3" s="1"/>
  <c r="S1339" i="3"/>
  <c r="T1339" i="3" s="1"/>
  <c r="S1371" i="3"/>
  <c r="T1371" i="3" s="1"/>
  <c r="S1403" i="3"/>
  <c r="T1403" i="3" s="1"/>
  <c r="S1435" i="3"/>
  <c r="T1435" i="3" s="1"/>
  <c r="S1468" i="3"/>
  <c r="T1468" i="3" s="1"/>
  <c r="S1500" i="3"/>
  <c r="T1500" i="3" s="1"/>
  <c r="S1533" i="3"/>
  <c r="T1533" i="3" s="1"/>
  <c r="S1565" i="3"/>
  <c r="T1565" i="3" s="1"/>
  <c r="S1592" i="3"/>
  <c r="T1592" i="3" s="1"/>
  <c r="S1609" i="3"/>
  <c r="T1609" i="3" s="1"/>
  <c r="S1625" i="3"/>
  <c r="T1625" i="3" s="1"/>
  <c r="S1641" i="3"/>
  <c r="T1641" i="3" s="1"/>
  <c r="S1657" i="3"/>
  <c r="T1657" i="3" s="1"/>
  <c r="S1675" i="3"/>
  <c r="T1675" i="3" s="1"/>
  <c r="S1682" i="3"/>
  <c r="T1682" i="3" s="1"/>
  <c r="S1698" i="3"/>
  <c r="T1698" i="3" s="1"/>
  <c r="S1741" i="3"/>
  <c r="T1741" i="3" s="1"/>
  <c r="S1749" i="3"/>
  <c r="T1749" i="3" s="1"/>
  <c r="S1757" i="3"/>
  <c r="T1757" i="3" s="1"/>
  <c r="S1772" i="3"/>
  <c r="T1772" i="3" s="1"/>
  <c r="S1780" i="3"/>
  <c r="T1780" i="3" s="1"/>
  <c r="S1791" i="3"/>
  <c r="T1791" i="3" s="1"/>
  <c r="S1799" i="3"/>
  <c r="T1799" i="3" s="1"/>
  <c r="S1810" i="3"/>
  <c r="T1810" i="3" s="1"/>
  <c r="S1818" i="3"/>
  <c r="T1818" i="3" s="1"/>
  <c r="S1826" i="3"/>
  <c r="T1826" i="3" s="1"/>
  <c r="S1836" i="3"/>
  <c r="T1836" i="3" s="1"/>
  <c r="S1844" i="3"/>
  <c r="T1844" i="3" s="1"/>
  <c r="T1853" i="3"/>
  <c r="T1859" i="3"/>
  <c r="S1867" i="3"/>
  <c r="T1867" i="3" s="1"/>
  <c r="S1875" i="3"/>
  <c r="T1875" i="3" s="1"/>
  <c r="S1883" i="3"/>
  <c r="T1883" i="3" s="1"/>
  <c r="S1891" i="3"/>
  <c r="T1891" i="3" s="1"/>
  <c r="S1899" i="3"/>
  <c r="T1899" i="3" s="1"/>
  <c r="S1914" i="3"/>
  <c r="T1914" i="3" s="1"/>
  <c r="S1923" i="3"/>
  <c r="T1923" i="3" s="1"/>
  <c r="S1931" i="3"/>
  <c r="T1931" i="3" s="1"/>
  <c r="S1939" i="3"/>
  <c r="T1939" i="3" s="1"/>
  <c r="S1947" i="3"/>
  <c r="T1947" i="3" s="1"/>
  <c r="S1955" i="3"/>
  <c r="T1955" i="3" s="1"/>
  <c r="S1963" i="3"/>
  <c r="T1963" i="3" s="1"/>
  <c r="S1971" i="3"/>
  <c r="T1971" i="3" s="1"/>
  <c r="S1979" i="3"/>
  <c r="T1979" i="3" s="1"/>
  <c r="S1993" i="3"/>
  <c r="T1993" i="3" s="1"/>
  <c r="S2002" i="3"/>
  <c r="T2002" i="3" s="1"/>
  <c r="S2010" i="3"/>
  <c r="T2010" i="3" s="1"/>
  <c r="S2018" i="3"/>
  <c r="T2018" i="3" s="1"/>
  <c r="S2030" i="3"/>
  <c r="T2030" i="3" s="1"/>
  <c r="S2036" i="3"/>
  <c r="T2036" i="3" s="1"/>
  <c r="S2041" i="3"/>
  <c r="T2041" i="3" s="1"/>
  <c r="S2046" i="3"/>
  <c r="T2046" i="3" s="1"/>
  <c r="S2052" i="3"/>
  <c r="T2052" i="3" s="1"/>
  <c r="S2057" i="3"/>
  <c r="T2057" i="3" s="1"/>
  <c r="S2062" i="3"/>
  <c r="T2062" i="3" s="1"/>
  <c r="S2068" i="3"/>
  <c r="T2068" i="3" s="1"/>
  <c r="S2073" i="3"/>
  <c r="T2073" i="3" s="1"/>
  <c r="S2078" i="3"/>
  <c r="T2078" i="3" s="1"/>
  <c r="S980" i="3"/>
  <c r="T980" i="3" s="1"/>
  <c r="S1114" i="3"/>
  <c r="T1114" i="3" s="1"/>
  <c r="S1251" i="3"/>
  <c r="T1251" i="3" s="1"/>
  <c r="S1283" i="3"/>
  <c r="T1283" i="3" s="1"/>
  <c r="S1315" i="3"/>
  <c r="T1315" i="3" s="1"/>
  <c r="S1347" i="3"/>
  <c r="T1347" i="3" s="1"/>
  <c r="S1379" i="3"/>
  <c r="T1379" i="3" s="1"/>
  <c r="S1411" i="3"/>
  <c r="T1411" i="3" s="1"/>
  <c r="S1443" i="3"/>
  <c r="T1443" i="3" s="1"/>
  <c r="S1476" i="3"/>
  <c r="S1508" i="3"/>
  <c r="T1508" i="3" s="1"/>
  <c r="S1541" i="3"/>
  <c r="T1541" i="3" s="1"/>
  <c r="S1573" i="3"/>
  <c r="T1573" i="3" s="1"/>
  <c r="S1597" i="3"/>
  <c r="T1597" i="3" s="1"/>
  <c r="S1613" i="3"/>
  <c r="T1613" i="3" s="1"/>
  <c r="S1629" i="3"/>
  <c r="T1629" i="3" s="1"/>
  <c r="S1645" i="3"/>
  <c r="T1645" i="3" s="1"/>
  <c r="S1661" i="3"/>
  <c r="T1661" i="3" s="1"/>
  <c r="S1676" i="3"/>
  <c r="T1676" i="3" s="1"/>
  <c r="S1686" i="3"/>
  <c r="T1686" i="3" s="1"/>
  <c r="S1702" i="3"/>
  <c r="T1702" i="3" s="1"/>
  <c r="S1735" i="3"/>
  <c r="T1735" i="3" s="1"/>
  <c r="S1743" i="3"/>
  <c r="S1751" i="3"/>
  <c r="T1751" i="3" s="1"/>
  <c r="S1766" i="3"/>
  <c r="T1766" i="3" s="1"/>
  <c r="S1774" i="3"/>
  <c r="T1774" i="3" s="1"/>
  <c r="S1782" i="3"/>
  <c r="T1782" i="3" s="1"/>
  <c r="S1793" i="3"/>
  <c r="T1793" i="3" s="1"/>
  <c r="S1801" i="3"/>
  <c r="T1801" i="3" s="1"/>
  <c r="S1812" i="3"/>
  <c r="T1812" i="3" s="1"/>
  <c r="S1820" i="3"/>
  <c r="T1820" i="3" s="1"/>
  <c r="S1838" i="3"/>
  <c r="T1838" i="3" s="1"/>
  <c r="T1846" i="3"/>
  <c r="S1861" i="3"/>
  <c r="T1861" i="3" s="1"/>
  <c r="S1869" i="3"/>
  <c r="T1869" i="3" s="1"/>
  <c r="S1877" i="3"/>
  <c r="T1877" i="3" s="1"/>
  <c r="S1885" i="3"/>
  <c r="T1885" i="3" s="1"/>
  <c r="S1893" i="3"/>
  <c r="T1893" i="3" s="1"/>
  <c r="S1901" i="3"/>
  <c r="T1901" i="3" s="1"/>
  <c r="S1908" i="3"/>
  <c r="T1908" i="3" s="1"/>
  <c r="S1916" i="3"/>
  <c r="T1916" i="3" s="1"/>
  <c r="S1925" i="3"/>
  <c r="T1925" i="3" s="1"/>
  <c r="S1933" i="3"/>
  <c r="T1933" i="3" s="1"/>
  <c r="S1941" i="3"/>
  <c r="T1941" i="3" s="1"/>
  <c r="S1949" i="3"/>
  <c r="T1949" i="3" s="1"/>
  <c r="S1957" i="3"/>
  <c r="T1957" i="3" s="1"/>
  <c r="S1965" i="3"/>
  <c r="T1965" i="3" s="1"/>
  <c r="S1973" i="3"/>
  <c r="S1981" i="3"/>
  <c r="T1981" i="3" s="1"/>
  <c r="S1995" i="3"/>
  <c r="T1995" i="3" s="1"/>
  <c r="S2004" i="3"/>
  <c r="T2004" i="3" s="1"/>
  <c r="S2012" i="3"/>
  <c r="T2012" i="3" s="1"/>
  <c r="S2020" i="3"/>
  <c r="T2020" i="3" s="1"/>
  <c r="S2032" i="3"/>
  <c r="T2032" i="3" s="1"/>
  <c r="S2037" i="3"/>
  <c r="T2037" i="3" s="1"/>
  <c r="S2042" i="3"/>
  <c r="T2042" i="3" s="1"/>
  <c r="S2048" i="3"/>
  <c r="T2048" i="3" s="1"/>
  <c r="S2053" i="3"/>
  <c r="T2053" i="3" s="1"/>
  <c r="S2058" i="3"/>
  <c r="T2058" i="3" s="1"/>
  <c r="S2064" i="3"/>
  <c r="T2064" i="3" s="1"/>
  <c r="S2069" i="3"/>
  <c r="T2069" i="3" s="1"/>
  <c r="S2074" i="3"/>
  <c r="T2074" i="3" s="1"/>
  <c r="S1146" i="3"/>
  <c r="T1146" i="3" s="1"/>
  <c r="S1226" i="3"/>
  <c r="T1226" i="3" s="1"/>
  <c r="S1259" i="3"/>
  <c r="T1259" i="3" s="1"/>
  <c r="S1291" i="3"/>
  <c r="T1291" i="3" s="1"/>
  <c r="S1323" i="3"/>
  <c r="T1323" i="3" s="1"/>
  <c r="S1355" i="3"/>
  <c r="T1355" i="3" s="1"/>
  <c r="S1387" i="3"/>
  <c r="T1387" i="3" s="1"/>
  <c r="S1419" i="3"/>
  <c r="T1419" i="3" s="1"/>
  <c r="S1452" i="3"/>
  <c r="T1452" i="3" s="1"/>
  <c r="S1484" i="3"/>
  <c r="T1484" i="3" s="1"/>
  <c r="S1517" i="3"/>
  <c r="T1517" i="3" s="1"/>
  <c r="S1549" i="3"/>
  <c r="T1549" i="3" s="1"/>
  <c r="S1581" i="3"/>
  <c r="T1581" i="3" s="1"/>
  <c r="S1601" i="3"/>
  <c r="T1601" i="3" s="1"/>
  <c r="S1617" i="3"/>
  <c r="T1617" i="3" s="1"/>
  <c r="S1633" i="3"/>
  <c r="T1633" i="3" s="1"/>
  <c r="S1649" i="3"/>
  <c r="T1649" i="3" s="1"/>
  <c r="S1665" i="3"/>
  <c r="T1665" i="3" s="1"/>
  <c r="S1672" i="3"/>
  <c r="T1672" i="3" s="1"/>
  <c r="S1690" i="3"/>
  <c r="T1690" i="3" s="1"/>
  <c r="S1706" i="3"/>
  <c r="T1706" i="3" s="1"/>
  <c r="S1737" i="3"/>
  <c r="T1737" i="3" s="1"/>
  <c r="S1745" i="3"/>
  <c r="T1745" i="3" s="1"/>
  <c r="S1753" i="3"/>
  <c r="T1753" i="3" s="1"/>
  <c r="S1768" i="3"/>
  <c r="T1768" i="3" s="1"/>
  <c r="S1776" i="3"/>
  <c r="T1776" i="3" s="1"/>
  <c r="S1784" i="3"/>
  <c r="T1784" i="3" s="1"/>
  <c r="S1795" i="3"/>
  <c r="T1795" i="3" s="1"/>
  <c r="S1806" i="3"/>
  <c r="T1806" i="3" s="1"/>
  <c r="S1814" i="3"/>
  <c r="T1814" i="3" s="1"/>
  <c r="S1822" i="3"/>
  <c r="T1822" i="3" s="1"/>
  <c r="S1840" i="3"/>
  <c r="T1840" i="3" s="1"/>
  <c r="T1848" i="3"/>
  <c r="S1863" i="3"/>
  <c r="T1863" i="3" s="1"/>
  <c r="S1871" i="3"/>
  <c r="T1871" i="3" s="1"/>
  <c r="S1879" i="3"/>
  <c r="T1879" i="3" s="1"/>
  <c r="S1887" i="3"/>
  <c r="T1887" i="3" s="1"/>
  <c r="S1895" i="3"/>
  <c r="T1895" i="3" s="1"/>
  <c r="S1903" i="3"/>
  <c r="T1903" i="3" s="1"/>
  <c r="S1910" i="3"/>
  <c r="T1910" i="3" s="1"/>
  <c r="S1919" i="3"/>
  <c r="T1919" i="3" s="1"/>
  <c r="S1927" i="3"/>
  <c r="T1927" i="3" s="1"/>
  <c r="S1935" i="3"/>
  <c r="T1935" i="3" s="1"/>
  <c r="S1943" i="3"/>
  <c r="T1943" i="3" s="1"/>
  <c r="S1951" i="3"/>
  <c r="T1951" i="3" s="1"/>
  <c r="S1959" i="3"/>
  <c r="T1959" i="3" s="1"/>
  <c r="S1967" i="3"/>
  <c r="T1967" i="3" s="1"/>
  <c r="S1975" i="3"/>
  <c r="S1983" i="3"/>
  <c r="T1983" i="3" s="1"/>
  <c r="S1997" i="3"/>
  <c r="T1997" i="3" s="1"/>
  <c r="S2006" i="3"/>
  <c r="T2006" i="3" s="1"/>
  <c r="S2014" i="3"/>
  <c r="T2014" i="3" s="1"/>
  <c r="S2022" i="3"/>
  <c r="T2022" i="3" s="1"/>
  <c r="S2033" i="3"/>
  <c r="T2033" i="3" s="1"/>
  <c r="S2038" i="3"/>
  <c r="T2038" i="3" s="1"/>
  <c r="S2044" i="3"/>
  <c r="T2044" i="3" s="1"/>
  <c r="S2049" i="3"/>
  <c r="T2049" i="3" s="1"/>
  <c r="S2054" i="3"/>
  <c r="T2054" i="3" s="1"/>
  <c r="S2060" i="3"/>
  <c r="T2060" i="3" s="1"/>
  <c r="S2065" i="3"/>
  <c r="T2065" i="3" s="1"/>
  <c r="S2076" i="3"/>
  <c r="T2076" i="3" s="1"/>
  <c r="S2" i="3"/>
  <c r="T2" i="3" s="1"/>
  <c r="R2" i="3"/>
  <c r="L27" i="1" l="1"/>
  <c r="L9" i="1"/>
  <c r="M90" i="3" l="1"/>
  <c r="F9" i="1" l="1"/>
  <c r="F52" i="1"/>
  <c r="F62" i="1"/>
  <c r="G48" i="1"/>
  <c r="G47" i="1"/>
  <c r="G41" i="1"/>
  <c r="G34" i="1"/>
  <c r="G42" i="1"/>
  <c r="F42" i="1"/>
  <c r="G30" i="1"/>
  <c r="G27" i="1"/>
  <c r="F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Domingo Alberto Ducuara Aponte</author>
  </authors>
  <commentList>
    <comment ref="E179" authorId="0" shapeId="0" xr:uid="{00000000-0006-0000-0000-000001000000}">
      <text>
        <r>
          <rPr>
            <sz val="8"/>
            <color indexed="81"/>
            <rFont val="Tahoma"/>
            <family val="2"/>
          </rPr>
          <t xml:space="preserve">
Calle 20 Sur N°21B-64 Barrio Timanco I Etapa</t>
        </r>
      </text>
    </comment>
    <comment ref="E180" authorId="0" shapeId="0" xr:uid="{00000000-0006-0000-0000-000002000000}">
      <text>
        <r>
          <rPr>
            <b/>
            <sz val="9"/>
            <color indexed="81"/>
            <rFont val="Tahoma"/>
            <family val="2"/>
          </rPr>
          <t>Calle 25F N°85c-18 Bogota D.C. Tel. 5177589</t>
        </r>
      </text>
    </comment>
    <comment ref="E183" authorId="0" shapeId="0" xr:uid="{00000000-0006-0000-0000-000003000000}">
      <text>
        <r>
          <rPr>
            <b/>
            <sz val="9"/>
            <color indexed="81"/>
            <rFont val="Tahoma"/>
            <family val="2"/>
          </rPr>
          <t>CARRERA 1 N°9-10 ESQUINA BARRIO LAS VEGAS (BETUNIA-SANTANDER)</t>
        </r>
      </text>
    </comment>
    <comment ref="E219" authorId="0" shapeId="0" xr:uid="{00000000-0006-0000-0000-000004000000}">
      <text>
        <r>
          <rPr>
            <b/>
            <sz val="9"/>
            <color indexed="81"/>
            <rFont val="Tahoma"/>
            <family val="2"/>
          </rPr>
          <t>Direccion para N. J.
 Cra 52 Nº52-74 Medellin- (Antioquia)</t>
        </r>
      </text>
    </comment>
    <comment ref="B220" authorId="0" shapeId="0" xr:uid="{00000000-0006-0000-0000-000005000000}">
      <text>
        <r>
          <rPr>
            <b/>
            <sz val="9"/>
            <color indexed="81"/>
            <rFont val="Tahoma"/>
            <family val="2"/>
          </rPr>
          <t xml:space="preserve">Se entrega </t>
        </r>
        <r>
          <rPr>
            <b/>
            <sz val="9"/>
            <color indexed="81"/>
            <rFont val="Segoe UI Black"/>
            <family val="2"/>
          </rPr>
          <t>fecha 14/08/2019</t>
        </r>
        <r>
          <rPr>
            <b/>
            <sz val="9"/>
            <color indexed="81"/>
            <rFont val="Tahoma"/>
            <family val="2"/>
          </rPr>
          <t xml:space="preserve"> Asunto Recurso de Reposicion y en subsidio de Apelacion, </t>
        </r>
        <r>
          <rPr>
            <sz val="9"/>
            <color indexed="81"/>
            <rFont val="Tahoma"/>
            <family val="2"/>
          </rPr>
          <t xml:space="preserve">Resolucion de Habilitaciuon </t>
        </r>
        <r>
          <rPr>
            <sz val="9"/>
            <color indexed="81"/>
            <rFont val="Stencil"/>
            <family val="5"/>
          </rPr>
          <t>3047</t>
        </r>
        <r>
          <rPr>
            <sz val="9"/>
            <color indexed="81"/>
            <rFont val="Tahoma"/>
            <family val="2"/>
          </rPr>
          <t xml:space="preserve"> del 22 de julio de 2019</t>
        </r>
      </text>
    </comment>
    <comment ref="E220" authorId="0" shapeId="0" xr:uid="{00000000-0006-0000-0000-000006000000}">
      <text>
        <r>
          <rPr>
            <b/>
            <sz val="9"/>
            <color indexed="81"/>
            <rFont val="Tahoma"/>
            <family val="2"/>
          </rPr>
          <t>Notificar a la Dir: Calle 20C Nº106-27 Interior 12 Apto 103 Bogota D.C.</t>
        </r>
        <r>
          <rPr>
            <sz val="9"/>
            <color indexed="81"/>
            <rFont val="Tahoma"/>
            <family val="2"/>
          </rPr>
          <t xml:space="preserve">
</t>
        </r>
      </text>
    </comment>
    <comment ref="E226" authorId="0" shapeId="0" xr:uid="{00000000-0006-0000-0000-000007000000}">
      <text>
        <r>
          <rPr>
            <b/>
            <sz val="9"/>
            <color indexed="81"/>
            <rFont val="Tahoma"/>
            <family val="2"/>
          </rPr>
          <t>Inspeccion Puerto Limon Vereda las Palmas Mocoa-Putumayo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Domingo Alberto Ducuara Aponte</author>
  </authors>
  <commentList>
    <comment ref="H351" authorId="0" shapeId="0" xr:uid="{00000000-0006-0000-0100-000001000000}">
      <text>
        <r>
          <rPr>
            <b/>
            <sz val="8"/>
            <color indexed="81"/>
            <rFont val="Tahoma"/>
            <family val="2"/>
          </rPr>
          <t xml:space="preserve"> Alberto Ducuara: Permiso Especial y Transitorio a la Embarccion Florentino Ariza</t>
        </r>
      </text>
    </comment>
    <comment ref="B1050" authorId="0" shapeId="0" xr:uid="{00000000-0006-0000-0100-000002000000}">
      <text>
        <r>
          <rPr>
            <b/>
            <sz val="9"/>
            <color indexed="81"/>
            <rFont val="Tahoma"/>
            <family val="2"/>
          </rPr>
          <t xml:space="preserve">Se entrega </t>
        </r>
        <r>
          <rPr>
            <b/>
            <sz val="9"/>
            <color indexed="81"/>
            <rFont val="Segoe UI Black"/>
            <family val="2"/>
          </rPr>
          <t>fecha 14/08/2019</t>
        </r>
        <r>
          <rPr>
            <b/>
            <sz val="9"/>
            <color indexed="81"/>
            <rFont val="Tahoma"/>
            <family val="2"/>
          </rPr>
          <t xml:space="preserve"> Asunto Recurso de Reposicion y en subsidio de Apelacion, </t>
        </r>
        <r>
          <rPr>
            <sz val="9"/>
            <color indexed="81"/>
            <rFont val="Tahoma"/>
            <family val="2"/>
          </rPr>
          <t xml:space="preserve">Resolucion de Habilitaciuon </t>
        </r>
        <r>
          <rPr>
            <sz val="9"/>
            <color indexed="81"/>
            <rFont val="Stencil"/>
            <family val="5"/>
          </rPr>
          <t>3047</t>
        </r>
        <r>
          <rPr>
            <sz val="9"/>
            <color indexed="81"/>
            <rFont val="Tahoma"/>
            <family val="2"/>
          </rPr>
          <t xml:space="preserve"> del 22 de julio de 2019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Domingo Alberto Ducuara Aponte</author>
    <author>Alberto Ducuara Aponte</author>
  </authors>
  <commentList>
    <comment ref="D23" authorId="0" shapeId="0" xr:uid="{00000000-0006-0000-0200-000001000000}">
      <text>
        <r>
          <rPr>
            <b/>
            <sz val="8"/>
            <color indexed="81"/>
            <rFont val="Cambria"/>
            <family val="1"/>
            <scheme val="major"/>
          </rPr>
          <t>PARQUE FLUVIAL EMBALSES DE LA ESMERALDA Y EL GUAVIO</t>
        </r>
      </text>
    </comment>
    <comment ref="P23" authorId="0" shapeId="0" xr:uid="{00000000-0006-0000-0200-000002000000}">
      <text>
        <r>
          <rPr>
            <b/>
            <sz val="9"/>
            <color indexed="81"/>
            <rFont val="Tahoma"/>
            <family val="2"/>
          </rPr>
          <t>POLIZA RCC_CARGA</t>
        </r>
      </text>
    </comment>
    <comment ref="G27" authorId="0" shapeId="0" xr:uid="{00000000-0006-0000-0200-000003000000}">
      <text>
        <r>
          <rPr>
            <sz val="9"/>
            <color indexed="81"/>
            <rFont val="Tahoma"/>
            <family val="2"/>
          </rPr>
          <t xml:space="preserve">EMBARCACIONES  Nº PASAJEROS
</t>
        </r>
      </text>
    </comment>
    <comment ref="D37" authorId="0" shapeId="0" xr:uid="{00000000-0006-0000-0200-000004000000}">
      <text>
        <r>
          <rPr>
            <b/>
            <sz val="8"/>
            <color indexed="81"/>
            <rFont val="Cambria"/>
            <family val="1"/>
            <scheme val="major"/>
          </rPr>
          <t>PARQUE FLUVIAL EMBALSE AMANI</t>
        </r>
        <r>
          <rPr>
            <sz val="9"/>
            <color indexed="81"/>
            <rFont val="Tahoma"/>
            <family val="2"/>
          </rPr>
          <t xml:space="preserve">
</t>
        </r>
      </text>
    </comment>
    <comment ref="D43" authorId="0" shapeId="0" xr:uid="{00000000-0006-0000-0200-000005000000}">
      <text>
        <r>
          <rPr>
            <sz val="8"/>
            <color indexed="81"/>
            <rFont val="Cambria"/>
            <family val="1"/>
            <scheme val="major"/>
          </rPr>
          <t>PARQUE FLUVIAL EMBALSE HIDROITUANGO</t>
        </r>
      </text>
    </comment>
    <comment ref="G43" authorId="0" shapeId="0" xr:uid="{00000000-0006-0000-0200-000006000000}">
      <text>
        <r>
          <rPr>
            <b/>
            <sz val="9"/>
            <color indexed="81"/>
            <rFont val="Tahoma"/>
            <family val="2"/>
          </rPr>
          <t>Embarcaciones Nº de Pasajeros</t>
        </r>
      </text>
    </comment>
    <comment ref="A403" authorId="0" shapeId="0" xr:uid="{00000000-0006-0000-0200-000007000000}">
      <text>
        <r>
          <rPr>
            <b/>
            <sz val="9"/>
            <color indexed="81"/>
            <rFont val="Tahoma"/>
            <family val="2"/>
          </rPr>
          <t>Actualizar parque fluvial Res_2299/2019</t>
        </r>
      </text>
    </comment>
    <comment ref="D764" authorId="0" shapeId="0" xr:uid="{00000000-0006-0000-0200-000008000000}">
      <text>
        <r>
          <rPr>
            <b/>
            <sz val="9"/>
            <color indexed="81"/>
            <rFont val="Tahoma"/>
            <family val="2"/>
          </rPr>
          <t>Cancelada mediante resolucion 1748_29/05/2018</t>
        </r>
      </text>
    </comment>
    <comment ref="D1050" authorId="0" shapeId="0" xr:uid="{00000000-0006-0000-0200-000009000000}">
      <text>
        <r>
          <rPr>
            <b/>
            <sz val="10"/>
            <color indexed="81"/>
            <rFont val="Tahoma"/>
            <family val="2"/>
          </rPr>
          <t>Embarcaciones para presrar Servicio Publico de Transporte fluvial de Pasajeros  en la Modalidad Especial</t>
        </r>
        <r>
          <rPr>
            <sz val="10"/>
            <color indexed="81"/>
            <rFont val="Tahoma"/>
            <family val="2"/>
          </rPr>
          <t xml:space="preserve">
</t>
        </r>
      </text>
    </comment>
    <comment ref="F1120" authorId="0" shapeId="0" xr:uid="{00000000-0006-0000-0200-00000A000000}">
      <text>
        <r>
          <rPr>
            <b/>
            <sz val="9"/>
            <color indexed="81"/>
            <rFont val="Tahoma"/>
            <family val="2"/>
          </rPr>
          <t>T E Patente Mc</t>
        </r>
      </text>
    </comment>
    <comment ref="E1121" authorId="0" shapeId="0" xr:uid="{00000000-0006-0000-0200-00000B000000}">
      <text>
        <r>
          <rPr>
            <sz val="9"/>
            <color indexed="81"/>
            <rFont val="Tahoma"/>
            <family val="2"/>
          </rPr>
          <t>Patente en expediente aparece con el Nº20620703</t>
        </r>
      </text>
    </comment>
    <comment ref="F1121" authorId="0" shapeId="0" xr:uid="{00000000-0006-0000-0200-00000C000000}">
      <text>
        <r>
          <rPr>
            <b/>
            <sz val="9"/>
            <color indexed="81"/>
            <rFont val="Tahoma"/>
            <family val="2"/>
          </rPr>
          <t>T E Patente Mc</t>
        </r>
      </text>
    </comment>
    <comment ref="E1123" authorId="0" shapeId="0" xr:uid="{00000000-0006-0000-0200-00000D000000}">
      <text>
        <r>
          <rPr>
            <sz val="9"/>
            <color indexed="81"/>
            <rFont val="Tahoma"/>
            <family val="2"/>
          </rPr>
          <t>La Patente de Navegacion en expediente esta con el Nº10620629</t>
        </r>
      </text>
    </comment>
    <comment ref="F1123" authorId="0" shapeId="0" xr:uid="{00000000-0006-0000-0200-00000E000000}">
      <text>
        <r>
          <rPr>
            <b/>
            <sz val="9"/>
            <color indexed="81"/>
            <rFont val="Tahoma"/>
            <family val="2"/>
          </rPr>
          <t>T E Patente Mc</t>
        </r>
      </text>
    </comment>
    <comment ref="F1125" authorId="0" shapeId="0" xr:uid="{00000000-0006-0000-0200-00000F000000}">
      <text>
        <r>
          <rPr>
            <b/>
            <sz val="9"/>
            <color indexed="81"/>
            <rFont val="Tahoma"/>
            <family val="2"/>
          </rPr>
          <t>T E Patente Mc</t>
        </r>
      </text>
    </comment>
    <comment ref="E1257" authorId="0" shapeId="0" xr:uid="{00000000-0006-0000-0200-000010000000}">
      <text>
        <r>
          <rPr>
            <b/>
            <sz val="10"/>
            <color indexed="81"/>
            <rFont val="Tahoma"/>
            <family val="2"/>
          </rPr>
          <t>En la poliza aparece con Patente de Navegacion Nº 4140-471</t>
        </r>
        <r>
          <rPr>
            <sz val="10"/>
            <color indexed="81"/>
            <rFont val="Tahoma"/>
            <family val="2"/>
          </rPr>
          <t xml:space="preserve">
</t>
        </r>
      </text>
    </comment>
    <comment ref="E1284" authorId="0" shapeId="0" xr:uid="{00000000-0006-0000-0200-000011000000}">
      <text>
        <r>
          <rPr>
            <b/>
            <sz val="9"/>
            <color indexed="81"/>
            <rFont val="Tahoma"/>
            <family val="2"/>
          </rPr>
          <t>Error de digitalizacion en la resolucion quedo con patente 40320815</t>
        </r>
      </text>
    </comment>
    <comment ref="G1483" authorId="0" shapeId="0" xr:uid="{00000000-0006-0000-0200-000012000000}">
      <text>
        <r>
          <rPr>
            <b/>
            <sz val="9"/>
            <color indexed="81"/>
            <rFont val="Tahoma"/>
            <family val="2"/>
          </rPr>
          <t>Desplazamiento util (t)</t>
        </r>
      </text>
    </comment>
    <comment ref="E1889" authorId="0" shapeId="0" xr:uid="{00000000-0006-0000-0200-000013000000}">
      <text>
        <r>
          <rPr>
            <b/>
            <sz val="10"/>
            <color indexed="81"/>
            <rFont val="Tahoma"/>
            <family val="2"/>
          </rPr>
          <t>No.de Patente es 20321876</t>
        </r>
      </text>
    </comment>
    <comment ref="N1918" authorId="1" shapeId="0" xr:uid="{00000000-0006-0000-0200-000014000000}">
      <text>
        <r>
          <rPr>
            <b/>
            <sz val="9"/>
            <color indexed="81"/>
            <rFont val="Tahoma"/>
            <family val="2"/>
          </rPr>
          <t>SURAMERICANA</t>
        </r>
        <r>
          <rPr>
            <sz val="9"/>
            <color indexed="81"/>
            <rFont val="Tahoma"/>
            <family val="2"/>
          </rPr>
          <t xml:space="preserve">
</t>
        </r>
      </text>
    </comment>
    <comment ref="C1993" authorId="0" shapeId="0" xr:uid="{00000000-0006-0000-0200-000015000000}">
      <text>
        <r>
          <rPr>
            <b/>
            <sz val="9"/>
            <color indexed="81"/>
            <rFont val="Tahoma"/>
            <family val="2"/>
          </rPr>
          <t>sin Permiso de Operacion</t>
        </r>
      </text>
    </comment>
  </commentList>
</comments>
</file>

<file path=xl/sharedStrings.xml><?xml version="1.0" encoding="utf-8"?>
<sst xmlns="http://schemas.openxmlformats.org/spreadsheetml/2006/main" count="11145" uniqueCount="3158">
  <si>
    <t>NIT</t>
  </si>
  <si>
    <t>EMPRESAS</t>
  </si>
  <si>
    <t>MODALIDAD</t>
  </si>
  <si>
    <t>LOCAL_ARCHIVO</t>
  </si>
  <si>
    <t xml:space="preserve">DIRECCION </t>
  </si>
  <si>
    <t>MUNICIPIO</t>
  </si>
  <si>
    <t xml:space="preserve">DEPARTAMENTO </t>
  </si>
  <si>
    <t xml:space="preserve">TELÉFONO </t>
  </si>
  <si>
    <t>RIO</t>
  </si>
  <si>
    <t xml:space="preserve">ZONA DE OPERACIÓN </t>
  </si>
  <si>
    <t>N/A</t>
  </si>
  <si>
    <t>Inspeccion Fluvial</t>
  </si>
  <si>
    <t>Columna1</t>
  </si>
  <si>
    <r>
      <t xml:space="preserve">LINEAS FLUVIALES DEL VICHADA S.A.S. </t>
    </r>
    <r>
      <rPr>
        <sz val="10"/>
        <color rgb="FFFF0000"/>
        <rFont val="Calibri"/>
        <family val="2"/>
        <scheme val="minor"/>
      </rPr>
      <t xml:space="preserve"> ANTES</t>
    </r>
    <r>
      <rPr>
        <sz val="10"/>
        <color theme="1"/>
        <rFont val="Calibri"/>
        <family val="2"/>
        <scheme val="minor"/>
      </rPr>
      <t xml:space="preserve"> LINEAS FLUVIALES DEL VICHADA E.U.</t>
    </r>
  </si>
  <si>
    <t>Pasajeros</t>
  </si>
  <si>
    <t>MUELLE PRINCIPAL CASA FLOTANTE</t>
  </si>
  <si>
    <t>PUERTO GAITAN</t>
  </si>
  <si>
    <t>META</t>
  </si>
  <si>
    <t>RIOS: META, MANACACIAS, PUERTO GAITAN-PUERTO CARREÑO Y AFLUENTES EN PUERTOS COLOMBIANOS</t>
  </si>
  <si>
    <r>
      <t xml:space="preserve">COOPERTIVA DE TRANSPORTES FLUVIALES Y TERRESTRES EL PORTEÑO LTDA </t>
    </r>
    <r>
      <rPr>
        <b/>
        <sz val="10"/>
        <color theme="1"/>
        <rFont val="Calibri"/>
        <family val="2"/>
        <scheme val="minor"/>
      </rPr>
      <t>"COOTRANSFLUVIALES"</t>
    </r>
  </si>
  <si>
    <t>CALLE 6 N°20-58</t>
  </si>
  <si>
    <t>S. J.  DEL GUAVIARE</t>
  </si>
  <si>
    <t>GUAVIARE</t>
  </si>
  <si>
    <t>RIO GUAVIARE Y SUS AFLUENTES</t>
  </si>
  <si>
    <t>800114301 -4</t>
  </si>
  <si>
    <t>Especial</t>
  </si>
  <si>
    <t>CALLE 6 N°20-59</t>
  </si>
  <si>
    <r>
      <rPr>
        <b/>
        <i/>
        <sz val="10"/>
        <color theme="1"/>
        <rFont val="Calibri"/>
        <family val="2"/>
        <scheme val="minor"/>
      </rPr>
      <t>RIOS GUAVIARE, GUAYABERO</t>
    </r>
    <r>
      <rPr>
        <sz val="10"/>
        <color theme="1"/>
        <rFont val="Calibri"/>
        <family val="2"/>
        <scheme val="minor"/>
      </rPr>
      <t xml:space="preserve"> ENTRE LOS SECTORES DE SAN JOSE DEL GUAVIARE HASTA LA MACARENA, </t>
    </r>
    <r>
      <rPr>
        <b/>
        <i/>
        <sz val="10"/>
        <color theme="1"/>
        <rFont val="Calibri"/>
        <family val="2"/>
        <scheme val="minor"/>
      </rPr>
      <t>RIOS GUAVIARE Y ARIARI</t>
    </r>
    <r>
      <rPr>
        <sz val="10"/>
        <color theme="1"/>
        <rFont val="Calibri"/>
        <family val="2"/>
        <scheme val="minor"/>
      </rPr>
      <t xml:space="preserve"> ENTRE LOS SECTORES DE SAN JOSE DEL GUAVIARE HASTA PUERTO LLERAS Y RIO GUAVIARE DE SAN JOSE DEL GUAVIARE HASTA BARRANCOMINAS.</t>
    </r>
  </si>
  <si>
    <t xml:space="preserve">COMPAÑÍA NAVIERA DEL GUAVIO LIMITADA </t>
  </si>
  <si>
    <t>Carga_Pasajeros_T_Vehi</t>
  </si>
  <si>
    <t>DIAGONAL 182 N°20-91 LOCAL 235 B Centro Comercial PANAMA</t>
  </si>
  <si>
    <t>BOGOTA</t>
  </si>
  <si>
    <t>BOGOTA D.C.</t>
  </si>
  <si>
    <t>EMBALSES LA ESMERALDA</t>
  </si>
  <si>
    <t>EMBALSES DE LA ESMERALDA DEL GUAVIO Y DE AMANI</t>
  </si>
  <si>
    <t>PUERTO SALGAR</t>
  </si>
  <si>
    <r>
      <t xml:space="preserve">TRANSPORTES COROMOTO S.A.S. </t>
    </r>
    <r>
      <rPr>
        <sz val="10"/>
        <color rgb="FFFF0000"/>
        <rFont val="Calibri"/>
        <family val="2"/>
        <scheme val="minor"/>
      </rPr>
      <t xml:space="preserve">ANTES </t>
    </r>
    <r>
      <rPr>
        <sz val="10"/>
        <rFont val="Calibri"/>
        <family val="2"/>
        <scheme val="minor"/>
      </rPr>
      <t xml:space="preserve">TRANSPORTES COROMOTO LTDA </t>
    </r>
  </si>
  <si>
    <t>TRANSVERSAL 9 N°7-28</t>
  </si>
  <si>
    <t>RIOS: META, ORINOCO Y AFLUENTES ENTRE PTO GAITAN (META) - PTO CARREÑO (VICHADA)</t>
  </si>
  <si>
    <t>844000132 -6</t>
  </si>
  <si>
    <t>CARRERA 2B Nº20-113 BARRIO PERLAS DEL MANACACIAS</t>
  </si>
  <si>
    <t>RIOS: META, ORINOCO, CRAVO SUR, CASANARE, Y PAUTO. EN LOS SECTORES PUERTO GAITAN - LA PRIMAVERA - OROCUE - ALGARROBO Y BOCAS DE PAUTO - TRINIDAD</t>
  </si>
  <si>
    <t>COOPERATIVA MULTIACTIVA DE TRANSPORTADORES DEL VICHADA  "COOMUTRAVI"</t>
  </si>
  <si>
    <t>Turismo</t>
  </si>
  <si>
    <t>CARRERA 1 N°17-217  BARRIO EL PUERTO</t>
  </si>
  <si>
    <t>PUERTO CARREÑO</t>
  </si>
  <si>
    <t>VICHADA</t>
  </si>
  <si>
    <t>ORINOCO</t>
  </si>
  <si>
    <t>RIOS: ORINOCO, META Y AFLUENTES CUYOS PUERTOS DE ZARPE Y DESTINO SEAN COLOMBIANOS</t>
  </si>
  <si>
    <t>TRANSPORTADORA SAN PABLO LIMITADA</t>
  </si>
  <si>
    <t>CALLE 49 N°1-63 SECTOR COMERCIAL</t>
  </si>
  <si>
    <t>SANTANDER</t>
  </si>
  <si>
    <t>MAGDALENA</t>
  </si>
  <si>
    <t>RIO MAGDALENA ENTRE LOS MUNICIPIOS DE BARRANCABERMEJA, SAN PABLO, PUERTO WILCHE Y CANTAGALLO</t>
  </si>
  <si>
    <t>829000329 -5</t>
  </si>
  <si>
    <t>829000329 5</t>
  </si>
  <si>
    <t>Especial y Turismo</t>
  </si>
  <si>
    <t>COOPERATIVA MULTIACTIVA DE TRANSPORTE DE PASAJEROS DE MAGANGUE "COOMULTRAMAG"</t>
  </si>
  <si>
    <t>CALLE LA ALBARRADA EDIFICIO 14B-223 P.2</t>
  </si>
  <si>
    <t xml:space="preserve">MAGANGUE </t>
  </si>
  <si>
    <t>BOLIVAR</t>
  </si>
  <si>
    <t>RIO MAGDALENA Y SUS AFLUENTES</t>
  </si>
  <si>
    <t>806001620 -5</t>
  </si>
  <si>
    <r>
      <t xml:space="preserve">COOPERATIVA MULTIACTIVA DE TRANSPORTE DE PASAJEROS DE MAGANGUE </t>
    </r>
    <r>
      <rPr>
        <b/>
        <sz val="10"/>
        <color indexed="8"/>
        <rFont val="Calibri"/>
        <family val="2"/>
      </rPr>
      <t>"COOMULTRAMAG"</t>
    </r>
  </si>
  <si>
    <r>
      <t xml:space="preserve">COOPERATIVA DE TRANSPORTADORES FLUVIALES Y TERRESTRES UNIDOS LTDA </t>
    </r>
    <r>
      <rPr>
        <b/>
        <sz val="10"/>
        <color theme="1"/>
        <rFont val="Calibri"/>
        <family val="2"/>
        <scheme val="minor"/>
      </rPr>
      <t>"COOTRANSFLUVIALES"</t>
    </r>
  </si>
  <si>
    <t>CALLE 49 N°1-35 SECTOR EL MUELLE</t>
  </si>
  <si>
    <t>BARRANCABERMEJA</t>
  </si>
  <si>
    <t>RIO MAGDALENA Y SUS AFLUENTES ENTRE LOS MUNICIPIOS DE PUERTO BERRIO Y EL BANCO</t>
  </si>
  <si>
    <t>890270414 -2</t>
  </si>
  <si>
    <r>
      <t>COOPERATIVA DE TRANSPORTADORES FLUVIALES Y TERRESTRES UNIDOS LTDA</t>
    </r>
    <r>
      <rPr>
        <b/>
        <sz val="10"/>
        <color theme="1"/>
        <rFont val="Calibri"/>
        <family val="2"/>
        <scheme val="minor"/>
      </rPr>
      <t xml:space="preserve"> "COOTRANSFLUVIALES"</t>
    </r>
  </si>
  <si>
    <t>COOPERATIVA DE TRANSPORTADORES DE GAMARRA "COOTRAGAM"</t>
  </si>
  <si>
    <t>CALLE 4 N°2-07</t>
  </si>
  <si>
    <t>GAMARRA</t>
  </si>
  <si>
    <t>CESAR</t>
  </si>
  <si>
    <r>
      <t xml:space="preserve">TRANSPORTE SAN PABLO S.A. </t>
    </r>
    <r>
      <rPr>
        <sz val="10"/>
        <color rgb="FFFF0000"/>
        <rFont val="Calibri"/>
        <family val="2"/>
        <scheme val="minor"/>
      </rPr>
      <t xml:space="preserve">ANTES </t>
    </r>
    <r>
      <rPr>
        <sz val="10"/>
        <rFont val="Calibri"/>
        <family val="2"/>
        <scheme val="minor"/>
      </rPr>
      <t>TRANSPORTE FLUVIAL SAN PABLO S.A.</t>
    </r>
  </si>
  <si>
    <t>CALLE 49 N°1-67  SECTOR COMERCIAL</t>
  </si>
  <si>
    <t xml:space="preserve">RIO MAGDALENA PARA EL PERSONAL DE USUARIOS Y MATERIALES DE ECOPETROL, EN LAS RUTAS: MUELLEDE BARRANCABERMEJA A: RIO OPON, SAN RAFAEL DE CHUCURI, RIO CARARE PUERTO WILCHES, YONDO, CANTAGALLO, SAN PABLO, CASABE, CICUCO, RETIRO, MOMPOX, MAGANGUE, EL BANCO, BARRANCO DE LOBA, CERRO DE BURGOS, LA GLORIA, PLATA E ISLAS Y VSA. </t>
  </si>
  <si>
    <r>
      <t xml:space="preserve">COOPERATIVA DE TRANSPORTADORES FLUVIALES DE PIÑUÑA NEGRO </t>
    </r>
    <r>
      <rPr>
        <b/>
        <sz val="10"/>
        <color theme="1"/>
        <rFont val="Calibri"/>
        <family val="2"/>
        <scheme val="minor"/>
      </rPr>
      <t>"COOTRANSPIÑUÑA LTDA"</t>
    </r>
  </si>
  <si>
    <t>CARRERA 20 N°9-32 C.COMERCIAL CANTUYA</t>
  </si>
  <si>
    <t>PUERTO ASIS</t>
  </si>
  <si>
    <t>PUTUMAYO</t>
  </si>
  <si>
    <t>RIOS: PUTUMAYO, MAGDALENA Y SUS AFLUENTES ENTRE PUERTO ASIS Y TARAPACA, PUERTOS COOLOMBIANOS</t>
  </si>
  <si>
    <r>
      <t xml:space="preserve">COOP DE TRANSPORTADORES FLUVIALES DE PUERTO ASIS </t>
    </r>
    <r>
      <rPr>
        <b/>
        <sz val="10"/>
        <color theme="1"/>
        <rFont val="Calibri"/>
        <family val="2"/>
        <scheme val="minor"/>
      </rPr>
      <t>"COOTRANSPUERTO ASIS LTDA"</t>
    </r>
  </si>
  <si>
    <t>CARRERA 18 N°8-28 B. SAN FRANCISCO</t>
  </si>
  <si>
    <t>RIOS: PUTUMAYO, MAGDALENA Y SUS AFLUENTES</t>
  </si>
  <si>
    <t>TRANSPORTE LA PIRAGUA E.A.T.</t>
  </si>
  <si>
    <t>PUERTO DEL FERRY YATY</t>
  </si>
  <si>
    <t>MAGANGUE</t>
  </si>
  <si>
    <t>RIOS: MAGDALENA Y CHICAGUA</t>
  </si>
  <si>
    <r>
      <t xml:space="preserve">COOPERATIVA INTEGRAL DE TRANSPORTE DE MAGANGUE </t>
    </r>
    <r>
      <rPr>
        <b/>
        <sz val="10"/>
        <color theme="1"/>
        <rFont val="Calibri"/>
        <family val="2"/>
        <scheme val="minor"/>
      </rPr>
      <t>"COOTRAIMAG"</t>
    </r>
  </si>
  <si>
    <t>CARRERA 2 CALLE DE LA ALBARRADA</t>
  </si>
  <si>
    <t>RIO MAGDALENA</t>
  </si>
  <si>
    <t>890480666 2</t>
  </si>
  <si>
    <t>Transbordo_Vehi</t>
  </si>
  <si>
    <t>8904806662*</t>
  </si>
  <si>
    <t>Pasajeros y (T-Veh)</t>
  </si>
  <si>
    <t>CALLE 16 N°2-3</t>
  </si>
  <si>
    <t>890480666 -2</t>
  </si>
  <si>
    <t>RIO MAGDALENA DESDE MAGANGUÉ HASTA COYONGAL POR EL BRAZO DE LOBA Y HASTA SANTA MÓNICA POR EL RÍO CAUCA.</t>
  </si>
  <si>
    <t>TRANSPORTES LA UNION &amp; CIA LTDA</t>
  </si>
  <si>
    <t>CARRERA 3 N°17-10 TERMINAL DE TRANSPORTE MAGANGUE</t>
  </si>
  <si>
    <t>RIO MAGDALENA(BRAZO DE LA MOJANA) RIO CHICAGUA</t>
  </si>
  <si>
    <t>806008955 -9</t>
  </si>
  <si>
    <t>RIO MAGDALENA (BRAZO DE LA MOJANA) RIO CHICAGUA</t>
  </si>
  <si>
    <t>TRANSPORTES AMAZONICOS S.A.S.</t>
  </si>
  <si>
    <t>CARRERA 12 N°7-40 MALECON PLAZA L 101</t>
  </si>
  <si>
    <t>AMAZONAS</t>
  </si>
  <si>
    <t>RIO AMAZONAS Y AFLUENTES</t>
  </si>
  <si>
    <t>COOPERATIVA MULTIACTIVA DE TRANSPORTE TERRESTRE FLUVIAL Y AGROPECUARIO DEL DEPARTAMENTO DE SUCRE "COOTRAFLUVSUC"</t>
  </si>
  <si>
    <t>CARRERA 4 N°4-104 EL COMERCIO</t>
  </si>
  <si>
    <t>GUARANDA</t>
  </si>
  <si>
    <t>SUCRE</t>
  </si>
  <si>
    <t>892200932 -4</t>
  </si>
  <si>
    <r>
      <t xml:space="preserve">COOPERATIVA MULTIACTIVA DE TRANSPORTE TERRESTRE FLUVIAL Y AGROPECUARIO DEL DEPARTAMENTO DE SUCRE </t>
    </r>
    <r>
      <rPr>
        <b/>
        <sz val="10"/>
        <color theme="1"/>
        <rFont val="Calibri"/>
        <family val="2"/>
        <scheme val="minor"/>
      </rPr>
      <t>"COOTRAFLUVSUC"</t>
    </r>
  </si>
  <si>
    <t>CARRERA 4 N°4-104</t>
  </si>
  <si>
    <t>CAUCA</t>
  </si>
  <si>
    <t>RIO CAUCA Y MAGDALENA ENTRE GUARANDA - MAGANGUE Y GUARANDA - NECHI; CIENAGA DE AYAPEL, RIO SAN JORGE Y COMPLEJO CENAGOSO DEL SECTOR</t>
  </si>
  <si>
    <t>COOPERATIVA  DE TRANSPORTADORES FLUVIALES Y MARITIMOS "COOTRANSFLUMAR"</t>
  </si>
  <si>
    <t>CALLE 100 N°12-50</t>
  </si>
  <si>
    <t>TURBO</t>
  </si>
  <si>
    <t>ATRATO</t>
  </si>
  <si>
    <t>RIOS: ATRATO, LEON Y SUS AFLUENTES HACIENDO TRANSITO POR BAHIA COLOMBIA; PUERTO DE TURBO Y SU ZONA DE INFLUENCIA</t>
  </si>
  <si>
    <r>
      <t xml:space="preserve">LINEAS AMAZONAS S.A.S </t>
    </r>
    <r>
      <rPr>
        <sz val="10"/>
        <color rgb="FFFF0000"/>
        <rFont val="Calibri"/>
        <family val="2"/>
        <scheme val="minor"/>
      </rPr>
      <t xml:space="preserve">ANTES </t>
    </r>
    <r>
      <rPr>
        <sz val="10"/>
        <color theme="1"/>
        <rFont val="Calibri"/>
        <family val="2"/>
        <scheme val="minor"/>
      </rPr>
      <t>LINEAS AMAZONAS II E.U.</t>
    </r>
  </si>
  <si>
    <t>Calle 8 N°11-183 PUERTO CEVIL</t>
  </si>
  <si>
    <t>LETICIA</t>
  </si>
  <si>
    <t>RIO AMAZONAS ENTRE LETICIA Y PUERTO NARIÑO</t>
  </si>
  <si>
    <t>ASOCIACION ASOTAXI DEL CAGUAN</t>
  </si>
  <si>
    <t>CARREERA 1 N°24A-29 BARRIO CENTRO</t>
  </si>
  <si>
    <t>CARTAGENA DE CHAIRA</t>
  </si>
  <si>
    <t>CAQUETA</t>
  </si>
  <si>
    <t>CAGUAN</t>
  </si>
  <si>
    <t>RIO CAGUAN Y SUS AFLUENTES</t>
  </si>
  <si>
    <t>CARTAGENA DEL CHAIRA</t>
  </si>
  <si>
    <t>COOP MULTIACTIVA DE TRANSP TERR Y  FLUVIALES DE LOS RIOS CAUCA Y NECHI "COOTRAFLUCAN"</t>
  </si>
  <si>
    <t>CALLE 1C N°23-39</t>
  </si>
  <si>
    <t>CAUCASIA</t>
  </si>
  <si>
    <t>ANTIOQUIA</t>
  </si>
  <si>
    <t>RIOS: CAUCA Y NECHI</t>
  </si>
  <si>
    <t>EXPRESO FELIZ E.A.T.</t>
  </si>
  <si>
    <t>PLAZA DEL PUERTO</t>
  </si>
  <si>
    <t>MAJAGUAL</t>
  </si>
  <si>
    <t>RIO MAGDALENA, BRAZO LA MOJANA</t>
  </si>
  <si>
    <t>TRANSPORTES FLUVIAL REGIONAL E.A.T.  "TRANSFLUREG E.A.T."</t>
  </si>
  <si>
    <t>CALLE LA ALBARRADA SECTOR  -LAS ESTERAS-</t>
  </si>
  <si>
    <t>315 728 4125</t>
  </si>
  <si>
    <t>RIO MAGDALENA SECTOR ENTRE MAGANGUE Y SAN SEBASTIAN DE BUENA VISTA (PTOS INTERMEDIOS)</t>
  </si>
  <si>
    <t>COOPERATIVA MULTIACTIVA DE LANCHEROS DE GUATAPE  "COOLANCHEROS"</t>
  </si>
  <si>
    <t>CARRERA 31 N°31-38</t>
  </si>
  <si>
    <t>GUATAPE</t>
  </si>
  <si>
    <t>EMBALSE EL PEÑOL</t>
  </si>
  <si>
    <t>COOPERATIVA MULTIACTIVA DE TRANSPORTE  COOTRANECHI "COOTRANECHI"</t>
  </si>
  <si>
    <t>CARRERA 50 N°54A-18/20</t>
  </si>
  <si>
    <t>EL BAGRE</t>
  </si>
  <si>
    <t xml:space="preserve">RIO CAUCA </t>
  </si>
  <si>
    <r>
      <t xml:space="preserve">COOP INTEGRAL DE TRANSP EL BANCO LTDA "COOTRAFLUCAP" </t>
    </r>
    <r>
      <rPr>
        <sz val="10"/>
        <color rgb="FFFF0000"/>
        <rFont val="Calibri"/>
        <family val="2"/>
        <scheme val="minor"/>
      </rPr>
      <t xml:space="preserve">ANTES </t>
    </r>
    <r>
      <rPr>
        <sz val="10"/>
        <color theme="1"/>
        <rFont val="Calibri"/>
        <family val="2"/>
        <scheme val="minor"/>
      </rPr>
      <t>COOP DE TRANS FLUVIAL DE CARGA Y PASAJ DE EL BANCO "COOTRAFLUCAP"</t>
    </r>
  </si>
  <si>
    <t>CALLE 12 CRA 1 PUERTO FLUVIAL</t>
  </si>
  <si>
    <t xml:space="preserve">EL BANCO </t>
  </si>
  <si>
    <t>RIO MAGDALENA ENTRE EL MUNICIPIO  EL BANCO (MAGDALENA) Y POBLACIONES RIVEREÑAS (DEPARTAMENTO DE BOLIVAR)</t>
  </si>
  <si>
    <t>COOPERATIVA DE MOTORISTAS AL TURISMO DEL AMAZONAS "COOMOTURAM"</t>
  </si>
  <si>
    <t>CALLE 8 CRA 12 PUERTO CIVIL</t>
  </si>
  <si>
    <t>RIO AMAZONAS Y SUS AFLUENTES</t>
  </si>
  <si>
    <t>TRANSPORTE FLUVIAL Y TERRESTRE ZAMBRANO Y H  S.A.S ANTES TRANSPORTE FLUVIAL ZAMBRANO Y H.  LIMITADA</t>
  </si>
  <si>
    <t>CALLE 10 N°2-21 CENTRO</t>
  </si>
  <si>
    <t>PUERTO BOYACA</t>
  </si>
  <si>
    <t>BOYACA</t>
  </si>
  <si>
    <t>RIO MAGDALENA ENTRE LA SIERRA (ANTIOQUIA) HAASTA PUERTO BOYACA (BOYACA Y PUERTOS INTERMEDIOS</t>
  </si>
  <si>
    <t>CAJA DE COMPENSACION FAMILIAR DEL HUILA "COMFAMILIAR DEL HUILA"</t>
  </si>
  <si>
    <t>CALLE 11 N°5-63</t>
  </si>
  <si>
    <t xml:space="preserve">NEIVA </t>
  </si>
  <si>
    <t>REPRESA DE BETANIA</t>
  </si>
  <si>
    <t>EMBALSE DE BETANIA</t>
  </si>
  <si>
    <t>BETANIA</t>
  </si>
  <si>
    <t>CANCELADA</t>
  </si>
  <si>
    <t>EMPRESA ASOCIATIVA DE TRABAJADORES DE LA IND. DE LA CONST. "EMASTRINCONSAR"</t>
  </si>
  <si>
    <t>CALLE 2 N°7-55</t>
  </si>
  <si>
    <t>321 2664634</t>
  </si>
  <si>
    <t>ARAUCA</t>
  </si>
  <si>
    <t>RIO ARAUCA SECTOR MUNICIPIO ARAUQUITA</t>
  </si>
  <si>
    <r>
      <t xml:space="preserve">EXPRESOS UNIDOS TRES FRONTERAS S.A.S. </t>
    </r>
    <r>
      <rPr>
        <sz val="10"/>
        <color rgb="FFFF0000"/>
        <rFont val="Calibri"/>
        <family val="2"/>
        <scheme val="minor"/>
      </rPr>
      <t xml:space="preserve">ANTES  </t>
    </r>
    <r>
      <rPr>
        <sz val="10"/>
        <color theme="1"/>
        <rFont val="Calibri"/>
        <family val="2"/>
        <scheme val="minor"/>
      </rPr>
      <t>EXPRESOS UNIDOS TRES FRONTERAS E.U.</t>
    </r>
  </si>
  <si>
    <t>CARRERA 12 N°07-39 LOCAL 101</t>
  </si>
  <si>
    <t>RIO AMAZONAS EN TERRITORIO COLOMBIANO</t>
  </si>
  <si>
    <t>838000450 -1</t>
  </si>
  <si>
    <t xml:space="preserve">Pasajeros </t>
  </si>
  <si>
    <t>ASOCIACION DE TRANSPORTE TURISTICO FLUVIAL  "CALIMARINA"</t>
  </si>
  <si>
    <t>CARRERA 11 N°10-37 BARRIO SAN VICENTE.</t>
  </si>
  <si>
    <t>CALIMA DARIEN</t>
  </si>
  <si>
    <t>VALLE DEL CAUCA</t>
  </si>
  <si>
    <t>EMBALSE DE CALIMA</t>
  </si>
  <si>
    <t>TRANSPORTE FLUVIAL DE PASAJEROS LA LLOVISNA</t>
  </si>
  <si>
    <t>CARRERA 3 N°6-27 BARRIO LAS FLORES</t>
  </si>
  <si>
    <t>ARAUQUITA</t>
  </si>
  <si>
    <t>RIO ARAUCA LA REINA, ARAUQUITA Y PUERTO LLERAS</t>
  </si>
  <si>
    <t>ASOCIACION NAUTICA DE GUATAPE "ASONAGUA"</t>
  </si>
  <si>
    <t>CALLE 32 CARRERA 25 N°46-115</t>
  </si>
  <si>
    <t>EMBALSE DEL PEÑOL</t>
  </si>
  <si>
    <t>EMBALSE EL PEÑOL GUATAPE</t>
  </si>
  <si>
    <t>EMPRESA DE TRANSPORTE FLUVIAL DEL PUTUMAYO LTDA</t>
  </si>
  <si>
    <t>VEREDA PUERTO VEGA (CALLE 11 N°36-36 BARRIO LAS COLINAS)</t>
  </si>
  <si>
    <t>RIO PUTUMAYO SECTOR HONG KONG  - PUERTO VEGA</t>
  </si>
  <si>
    <t>TRANSFLUVIAL EL PUERTO S.A.S.</t>
  </si>
  <si>
    <t>Mixto</t>
  </si>
  <si>
    <t>PUERTO VALDIVIA</t>
  </si>
  <si>
    <t>VALDIVIA</t>
  </si>
  <si>
    <t>RIO CAUCA Y SUS AFLUENTES</t>
  </si>
  <si>
    <t>MAGDALENA TOURS E.U.</t>
  </si>
  <si>
    <t>CALLE 12 CRA 12 MUELLE TURISTICO</t>
  </si>
  <si>
    <t>GIRARDOT</t>
  </si>
  <si>
    <t>CUNDINAMARCA</t>
  </si>
  <si>
    <t>311 477 1009</t>
  </si>
  <si>
    <t>RIO MAGDALENA ENTRE LOS MUNICIPIOS DE GIRARDOT - FLANDES - RICAURTE</t>
  </si>
  <si>
    <t>ASOCIACION DE BOTES DE GUATAPE "ABOGUA"</t>
  </si>
  <si>
    <t>CALLE 31 N°28-40</t>
  </si>
  <si>
    <t>861 0637</t>
  </si>
  <si>
    <t>EMBALSE PEÑOL SECTOR NAVEGABLE</t>
  </si>
  <si>
    <t>TRANSFLUVIAL DEL SUR LTDA</t>
  </si>
  <si>
    <t>CARRERA 12 N°18-14 BARRIO CENTRO</t>
  </si>
  <si>
    <t>RIO CAQUETA Y AFLUENTES</t>
  </si>
  <si>
    <t>SOLANO</t>
  </si>
  <si>
    <t>JEISSON VIGOYA LOPEZ</t>
  </si>
  <si>
    <t>jvigoya@gmail.com</t>
  </si>
  <si>
    <t>828001883 -5</t>
  </si>
  <si>
    <t>RIO CAQUETA Y SUS AFLUENTES</t>
  </si>
  <si>
    <r>
      <t xml:space="preserve">COOPERATRIVA DE TRANSPORTADORES FLUVIALES DEL RIO MAGDALENA LTDA </t>
    </r>
    <r>
      <rPr>
        <b/>
        <sz val="10"/>
        <color theme="1"/>
        <rFont val="Calibri"/>
        <family val="2"/>
        <scheme val="minor"/>
      </rPr>
      <t>"COOTRAFLURMAG"</t>
    </r>
  </si>
  <si>
    <t>CARRERA 2° N°20-56</t>
  </si>
  <si>
    <t>TRANSPORTE FLUVIAL DE ORIENTE S.A.S.</t>
  </si>
  <si>
    <t>RIO META Y SUS AFLUENTES EN PUERTOS COLOMBIANOS</t>
  </si>
  <si>
    <t>COOPERATIVA DE TRANSPORTE FLUVIAL Y TERRESTRE DE SITIO NUEVO COOTRANSFLUSI "COOTRANSFLUSI"</t>
  </si>
  <si>
    <t>CALLE 34 N°43-109 OF.611</t>
  </si>
  <si>
    <t>BARRANQUILLA</t>
  </si>
  <si>
    <t>ATLANTICO</t>
  </si>
  <si>
    <t>RIO MAGDALENA ENTRE LAS POBLACIONES DE SITIO NUEVO (MAGDALENA) Y SABANA GRANDE (ATLANTICO) Y VSA.</t>
  </si>
  <si>
    <r>
      <t xml:space="preserve">TRANSPORTE Y MENSAJERIA LAS MERCEDES S.A.S. </t>
    </r>
    <r>
      <rPr>
        <sz val="10"/>
        <color rgb="FFFF0000"/>
        <rFont val="Calibri"/>
        <family val="2"/>
        <scheme val="minor"/>
      </rPr>
      <t>ANTES</t>
    </r>
    <r>
      <rPr>
        <sz val="10"/>
        <color theme="1"/>
        <rFont val="Calibri"/>
        <family val="2"/>
        <scheme val="minor"/>
      </rPr>
      <t xml:space="preserve"> TRANSPORTE  Y MENSAJERIA LAS MERCEDES LTDA</t>
    </r>
  </si>
  <si>
    <t>CALLE 30 N°4-34</t>
  </si>
  <si>
    <t>QUIBDO</t>
  </si>
  <si>
    <t>CHOCO</t>
  </si>
  <si>
    <t>RIO ATRATO AFLUENTES Y EN TRANSITO POR BAHIA COLOMBIA</t>
  </si>
  <si>
    <t>TRANSPORTADORA FLUVIAL MARY E.U.</t>
  </si>
  <si>
    <t>CARRERA 1B N° 9ASN-90</t>
  </si>
  <si>
    <t>RIO MAGDALENA ENTRE  MAGANGUE-PALENQUITO</t>
  </si>
  <si>
    <t>TRANSMARINOS S.A.S. ANTES TRANSMARINOS  LTDA.</t>
  </si>
  <si>
    <t>VEREDA EL PUERTO  (EL PUERTO)</t>
  </si>
  <si>
    <t xml:space="preserve">PRADO </t>
  </si>
  <si>
    <t>TOLIMA</t>
  </si>
  <si>
    <t>REPRESA DE PRADO</t>
  </si>
  <si>
    <t>REPRESA DE HIDROPRADO -TOLIMA-</t>
  </si>
  <si>
    <t xml:space="preserve">JAIRO LEON ROJAS MUÑOZ </t>
  </si>
  <si>
    <t>CARRERA 56 No. 50-85</t>
  </si>
  <si>
    <t>MEDELLIN</t>
  </si>
  <si>
    <t>EXPRESO SAN JUAN LTDA.</t>
  </si>
  <si>
    <t xml:space="preserve">CALLE 26 SEC  AVENIDA EL RIO </t>
  </si>
  <si>
    <t>ISTMINIA</t>
  </si>
  <si>
    <t>SAN JUAN</t>
  </si>
  <si>
    <t>RIOS: SAN JUAN, BAUDO Y AFLUENTES</t>
  </si>
  <si>
    <t>ISTMINA</t>
  </si>
  <si>
    <t>BERMEO ROJAS LUIS ORLANDO</t>
  </si>
  <si>
    <t>PUERTO ARANGO</t>
  </si>
  <si>
    <t>ORTEGUAZA</t>
  </si>
  <si>
    <t>RIO ORTEGUAZA EN PUERTOS COLOMBIANOS EN LA RUTA: PUERTO ARANGO - MILAN - LA RASTRA - SAN ANTONIO</t>
  </si>
  <si>
    <t>EMPRESA ASOCIATIVA DE TRABAJO NAVIERA DE TRANSPORTE Y  SERVICIOS TURISTICOS DEL HUILA  "NAVITUR"</t>
  </si>
  <si>
    <t>CARRERA 5 N°2-58</t>
  </si>
  <si>
    <t>YAGUARA</t>
  </si>
  <si>
    <t>HUILA</t>
  </si>
  <si>
    <t>EMBALSE DE BETANIA HUILA DENTRO DE LAS ZONAS PERMITIDAS PARA NAVEGACION</t>
  </si>
  <si>
    <t>COOPERATIVA DE TRANSPORTES FLUVIALES TERRESTRE DE REMOLINO  "COOTRANSFLUREMO"</t>
  </si>
  <si>
    <t>CALLE 10 CARRERA 1°  ESQUINA</t>
  </si>
  <si>
    <t xml:space="preserve">BARRANQUILLA </t>
  </si>
  <si>
    <t>RIO MAGADALENA ENTRE PUERTO SABANAGRANDE - REMOLINO</t>
  </si>
  <si>
    <t>TRANSFLUVIALES SAN JUAN LTDA ANTES TRANSFLUVIALES SAN JUAN E.U.</t>
  </si>
  <si>
    <t>BARRIO EL CAMELLON   FRENTE  AL MIRADOR</t>
  </si>
  <si>
    <t>RIO SAN JUAN DESDE PUERTO ISTMINIA BAJO CALIMA</t>
  </si>
  <si>
    <t xml:space="preserve">MMICROEMPRESA DE TRANSPORTE FLUVIAL DE PROPIETARIOS DE CANOAS DE CARGA Y PASAJEROS S.A.S. "ASOCANOAS"  </t>
  </si>
  <si>
    <t>CALLE 6 N°4-54/56 BARRIO BUENOS AIRES</t>
  </si>
  <si>
    <t>RIO CAGUAN AGUAS ARRIBA DESDE CARTAGENA DEL CHAIRA HASTA BETANIA, LA CHIPA Y CAIMAN, PUERTOS INTERMEDIOS Y VSA  RIO CAGUAN AGUAS ABAJO DESDE CARTAGENA DEL CHAIRA HASTA PORES, SANTA FE, PUERTOS INTERMEDIOS Y VSA</t>
  </si>
  <si>
    <t>EMTURPE S.A.S. ANTES EMTURPE LIMITDA</t>
  </si>
  <si>
    <t>CARRERA 11 N°10-36</t>
  </si>
  <si>
    <t>EL PEÑOL</t>
  </si>
  <si>
    <t>851 5964</t>
  </si>
  <si>
    <t>COOPERATIVA DE TRANSPORTE FLUVIAL DE CANTAGALLO LTDA  "COOTRANSFLUCAN"</t>
  </si>
  <si>
    <t>CARREERA 1 Nº 5 - 75</t>
  </si>
  <si>
    <t>CANTAGALLO</t>
  </si>
  <si>
    <t xml:space="preserve">RIO MAGDALENA ENTRE CANTAGALLO (BOLIVAR) - PUERTO WICHES (SANTANDER) - CANTAGALLO (BOLIVAR)                        ENTRE CANTAGALLO (BOLIVAR) -BARRANCABERMEJA (SANTANDER) - CANTAGALLO (BOLIVAR)                   ENTRE CANTAGALLO (BOLIVAR) - SAN PABLO (BOLIVAR) - CANTAGALLO (BOLIVAR)  </t>
  </si>
  <si>
    <t>829002802 -7</t>
  </si>
  <si>
    <t>CARREERA 1 Nº 5 - 76</t>
  </si>
  <si>
    <t>RIO MAGDALENA ENTRE CANTAGALLO (BOLIVAR) - PUERTO WICHES (SANTANDER)</t>
  </si>
  <si>
    <t>ASOCIACION DE TRANSPORTADORES DE LA VIA DEL RIO CAUCA Y AFLUENTES DEL NECHI "VIASOTRAN"</t>
  </si>
  <si>
    <t>CALLE DEL PUERTO</t>
  </si>
  <si>
    <t>NECHI</t>
  </si>
  <si>
    <t>GAVIOTAS EMPRESA ASOCIATIVA DE TRABAJO DEL MUNICIPIO DE YAGUARA-HUILA</t>
  </si>
  <si>
    <t>CALLE 7 N°1-57 B.COMER. SANTA BARBARA</t>
  </si>
  <si>
    <t>EXPRESO LIBERTADOR LIMITADA</t>
  </si>
  <si>
    <t>CARRERA 1ª N°03-13 BARRIO CENTRO</t>
  </si>
  <si>
    <t xml:space="preserve">PUERTO GUZMAN </t>
  </si>
  <si>
    <t xml:space="preserve">RIO CAQUETA </t>
  </si>
  <si>
    <t>800033244 -4</t>
  </si>
  <si>
    <t>RIO CAQUETA SECTOR PUERTO LIMON - SOLANO</t>
  </si>
  <si>
    <t>TRANSPORTE FLUVIAL Y TERRESTRE DEL NARE LIMITADA "TRANSFLUVIAL Y TERRESTRE NARE LTDA"</t>
  </si>
  <si>
    <t>CARRERA 4 N°3-57</t>
  </si>
  <si>
    <t>PUERTO NARE</t>
  </si>
  <si>
    <t>833 7259</t>
  </si>
  <si>
    <t>RIO MAGDALENA ENTRE PUERTO NARE - PUERTO SERVIEZ - LA SIERRA</t>
  </si>
  <si>
    <t>PUERTO BERRIO</t>
  </si>
  <si>
    <t>ECOTURISMO POR EL PEÑOL S.A.S.  "ECOTURPE S.A.S."</t>
  </si>
  <si>
    <t>TRANSVERSAL 15B Nº23A-22 BARRIO LA ESPERANZA</t>
  </si>
  <si>
    <t xml:space="preserve">EL PEÑOL </t>
  </si>
  <si>
    <t>ARISTIZABAL VILLEGAS OSCAR AUGUSTO</t>
  </si>
  <si>
    <t>VIA PEÑOL GUATAPE Km 10</t>
  </si>
  <si>
    <t>ASOCIACION DE TRANSPORTADORES UNIDOS DE PUERTO WILCHES "ASTRAWIL"</t>
  </si>
  <si>
    <t>CARRERA 1 N°1B SEC 31</t>
  </si>
  <si>
    <t>PUERTO WILCHES</t>
  </si>
  <si>
    <t>RIO MAGDALENA ENTRE PUERTO WILCHES-CANTAGALLO-VIJAGUAL</t>
  </si>
  <si>
    <t>900044868 -1</t>
  </si>
  <si>
    <t>CARRERA 1 N°1B SEC 32</t>
  </si>
  <si>
    <t>RIO MAGDALENA PUERTO WILCHES-CANTAGALLO-VIJAGUAL</t>
  </si>
  <si>
    <t>TRANSPORTES FLUVIAL DE PUERTO BERRIO LTDA</t>
  </si>
  <si>
    <t>CALLE 11 CRA 1     PTO DE LAS LANCHAS</t>
  </si>
  <si>
    <t>RIO MAGDALENA ENTRE PUERTO BERRIO - LA SIERRA</t>
  </si>
  <si>
    <t>TRANSPORTES MENSAJERIA Y CARGA DEL ATRATO LIMITADA "TRANS-ATRATO LTDA"</t>
  </si>
  <si>
    <t>CARRERA 1 N°22-68</t>
  </si>
  <si>
    <t>RIO ATRATO</t>
  </si>
  <si>
    <t>TURISFLUVIAL LA CHIVATERA E.A.T.</t>
  </si>
  <si>
    <t>CALLE 11A N°11-00  BARRIO SAN MIGUEL</t>
  </si>
  <si>
    <t>RIO MAGDALENA ENTRE LOS MUNICIPIOS DE GIRARDOT - RICAURTE - SUAREZ - FLANDES - NARIÑO - UATAQUI</t>
  </si>
  <si>
    <t>TRANSPORTE FLUVIAL MIXTO ATRATO CARIBE RIO BAUDO LTDA</t>
  </si>
  <si>
    <t>CALLE 20 N°22-60 B. EL JARDIN (LAS DALIAS)</t>
  </si>
  <si>
    <t>RIO ATRATO AFLUENTES</t>
  </si>
  <si>
    <t>ASOCIACION DE JHONSEROS DE PUERTO VALDIVIA  "ASOJHONVAL"</t>
  </si>
  <si>
    <t>CORREGIMIENTO DE PUERTO VALDIVIA</t>
  </si>
  <si>
    <t xml:space="preserve"> RIO CAUCA SECTOR LA GUAMERA-PUERTO VALDIVIA-PUQUI PUERTOS INTERMEDIOS Y VSA.</t>
  </si>
  <si>
    <t>ASOCIACION DE LANCHEROS HINCAPIE</t>
  </si>
  <si>
    <t>CALLE 9 N°12-06  AP 301</t>
  </si>
  <si>
    <t>PEÑOL</t>
  </si>
  <si>
    <t>EMBALSE PEÑOL GUATAPE</t>
  </si>
  <si>
    <t>SERVICIOS FLUVIALES DE PRADO S.A.  "SERVIFLUPRADO S.A."</t>
  </si>
  <si>
    <t>VEREDA EL PUERTO  DE LA REPRESA DE PRADO</t>
  </si>
  <si>
    <t>REPRESA DE HIDROPRADO</t>
  </si>
  <si>
    <t>ASOCIACION DE TRANSPORTADORES DE PASAJEROS Y CARGAS DEL PEÑON BOLIVAR "ASTRAPACAPE"</t>
  </si>
  <si>
    <t>PUERTO EL PEÑON</t>
  </si>
  <si>
    <t>EL PEÑON</t>
  </si>
  <si>
    <t>RIO MAGDALENA SECTOR EL PEÑON (BOL)-EL BANCO(MAG)</t>
  </si>
  <si>
    <t>EMPRESA DE TRANSPORTE FLUVIAL LOS DELFINES EL MUELLE LIMITADA  "LOS DELFINES"</t>
  </si>
  <si>
    <t>VEREDA EL MUELLE</t>
  </si>
  <si>
    <t>PUERTO GUZMAN</t>
  </si>
  <si>
    <t>RIO CAQUETA EN LAS SIGUIENTES RUTAS: EL MUELLE-LA FLORESTA, EL MUELLE-PTO ROSARIO, Y EL MUELLE-LA HONDA Y VSA, COORDINADO POR LA INSPECCION FLUVIAL DE SOLANO.</t>
  </si>
  <si>
    <t>900203426 -0</t>
  </si>
  <si>
    <t>CORPORACION DE PROMOCION TURISTICA CULTURAL Y AMBIENTAL"CORPROTUR"RIO GRANDE LA MAGDALENA</t>
  </si>
  <si>
    <t>CARRERA 4 N°11-17</t>
  </si>
  <si>
    <t>ALDINEBER HOYOS MURIEL</t>
  </si>
  <si>
    <t>CALLE DEL COMERCIO CAUSARITO</t>
  </si>
  <si>
    <t>RIOS:ORINOCO, META Y AFLUENTES PUERTOS COLOMBIANOS</t>
  </si>
  <si>
    <t>SOCIEDAD TURISTICA RIVERAS DEL ALTO MAGDALENA LTDA</t>
  </si>
  <si>
    <t>MZ  T  CASA N°5-19 BARRIO EL TRIUNFO</t>
  </si>
  <si>
    <t>RIO &amp; MAR  LTDA</t>
  </si>
  <si>
    <t>CALLE 30 N°2-60</t>
  </si>
  <si>
    <t>EXPRESO BAGADO LTDA</t>
  </si>
  <si>
    <t>BARRIO VILLANUEVA CALLE PRINCIPAL</t>
  </si>
  <si>
    <t>BAGADO</t>
  </si>
  <si>
    <t>COOPERATIVA DE TRANSPORTADORES DEL SUR DEL CAUCA  "COOTRANSCA"</t>
  </si>
  <si>
    <t>BARRIO EL CENTRO HOTEL LA CABAÑA</t>
  </si>
  <si>
    <t>PIAMONTE</t>
  </si>
  <si>
    <t>RIO CAQUETA ENTRE LAS VEREDAS EL MUELLE, LA VEGA, LA PRIMAVERA Y LA PALMERA Y VICEVERSA</t>
  </si>
  <si>
    <r>
      <t xml:space="preserve">H.J. VALLEJO Y CIA S.A.S.  "ASOBARCOS GUATAPE" </t>
    </r>
    <r>
      <rPr>
        <sz val="10"/>
        <color rgb="FFFF0000"/>
        <rFont val="Calibri"/>
        <family val="2"/>
        <scheme val="minor"/>
      </rPr>
      <t xml:space="preserve">ANTES  </t>
    </r>
    <r>
      <rPr>
        <sz val="10"/>
        <rFont val="Calibri"/>
        <family val="2"/>
        <scheme val="minor"/>
      </rPr>
      <t>H. J.  VALLEJO Y  CIA LTDA</t>
    </r>
  </si>
  <si>
    <t>CALLE 28 N°29-28 CALLE JIMENEZ</t>
  </si>
  <si>
    <t>AGENCIA DE VIAJES Y TURISMO AVIATUR S.A.  "AVIATUR  S.A"</t>
  </si>
  <si>
    <t>AV 19 N°4-62</t>
  </si>
  <si>
    <t>RIO AMAZONAS RIVERA COLOMBIANA</t>
  </si>
  <si>
    <r>
      <t>OSORIO OCAMPO GUELMER DE JESUS -</t>
    </r>
    <r>
      <rPr>
        <sz val="10"/>
        <color rgb="FFFF5050"/>
        <rFont val="Calibri"/>
        <family val="2"/>
        <scheme val="minor"/>
      </rPr>
      <t>E.C-  "CENTRO TURISTICO RURAL EL ARRIERO PAISA"</t>
    </r>
  </si>
  <si>
    <t>CARRERA 9 N°9-34</t>
  </si>
  <si>
    <t>LAGO CALIMA</t>
  </si>
  <si>
    <t>EMBALSE CALIMA</t>
  </si>
  <si>
    <t>RIVERSIDE DE OCCIDENTE  S.A.</t>
  </si>
  <si>
    <t>CARRERA 55 N°40A-20 OF 207</t>
  </si>
  <si>
    <t xml:space="preserve">MEDELLIN </t>
  </si>
  <si>
    <t>RIO CAUCA LA PINTADA-LA CHORRERA</t>
  </si>
  <si>
    <t>LA GIGANTEÑA EMPRESA ASOCIATIVA DE TRABAJO</t>
  </si>
  <si>
    <t>CALLE 4 N°3-40</t>
  </si>
  <si>
    <t>GIGANTE</t>
  </si>
  <si>
    <t>RIO MAGDALENA AFLUENTES SECTOR AGUAS</t>
  </si>
  <si>
    <t>TRANSNUEVO LLORO S.A.S.</t>
  </si>
  <si>
    <t>RIO ANDAGUETA (PUENTE DE LLORO)</t>
  </si>
  <si>
    <t>LLORO</t>
  </si>
  <si>
    <t>RIO ATRATO AFLUENTES RIOS CAPA Y ANDAGUETA</t>
  </si>
  <si>
    <t>ASOCIACION DE TRANSPORTE FLUVIAL  GAMARRA "ASOTRANSFLUVIAL"</t>
  </si>
  <si>
    <t>CARRERA 4 N°6A-16 BARRIO LA PESQUERA</t>
  </si>
  <si>
    <t>RIO MAGDALENA PUERTO GAMARRA- PUERTO BOLIVAR</t>
  </si>
  <si>
    <t>COOPERATIVA MULTIACTIVA DE TRANSPORTADORES FLUVIALES TURISTICO Y TERRESTRE DEL ALTO SINU "COOTRANSFLUALSINU"</t>
  </si>
  <si>
    <t>PUERTO FRASQUILLO</t>
  </si>
  <si>
    <t>TIERRALTA</t>
  </si>
  <si>
    <t>CORDOBA</t>
  </si>
  <si>
    <t>EMBALSE DE URRÁ</t>
  </si>
  <si>
    <t>EMBALSE DE URRA EN LAS RUTAS FRASQUILLO - CRUCITO, FRASQUILLO KM 40 Y VSA</t>
  </si>
  <si>
    <t>MONTERIA</t>
  </si>
  <si>
    <t>812003115 -8</t>
  </si>
  <si>
    <t>SINU</t>
  </si>
  <si>
    <t>RIO SINU EMBALSE DE URRA, CIENAGA DE AYAPEL, CIENAGA DE LORICA, CIENAGA DE BETANCI Y DEMAS CUERPOS DE AGUA DE LA REGION</t>
  </si>
  <si>
    <t>EMPRESA DE TRANSPORTE FLUVIAL DEL SUR "EMTRAFLUSUR"</t>
  </si>
  <si>
    <t>CALLE 2 N°5-29</t>
  </si>
  <si>
    <t>LA GLORIA</t>
  </si>
  <si>
    <t>CORPORACION ZAMORENA RUTAS Y TURISMO</t>
  </si>
  <si>
    <t>CALLE 49 N°3-50 BARRIO LA CAMPANA</t>
  </si>
  <si>
    <t>RIO MAGDALENA ENTRE LOS MUNICIPIOS DE SAN PABLO - PUERTO BERRIO</t>
  </si>
  <si>
    <t>GUAINIA TOURS  S.A.S.</t>
  </si>
  <si>
    <t>CALLE 15 N°3-02  BARRIO EL CENTRO (ZONA INDIGENA)</t>
  </si>
  <si>
    <t>PUERTO INIRIDA</t>
  </si>
  <si>
    <t>GUAINIA</t>
  </si>
  <si>
    <t>RIOS: GUAINIA,GUAVIARE, ATAPO,VICHADA Y ORINOCO EN PUERTOS COLOMBIANOS</t>
  </si>
  <si>
    <t>TRANSPORTES ARVICAZ S.A.S.</t>
  </si>
  <si>
    <t>CARRERA 3 N°2-13</t>
  </si>
  <si>
    <t>RIO MAGDALENA ENTRE LOS MUNICIPIOS DE MAGANGUE - EL RETIRO</t>
  </si>
  <si>
    <t>TRANSPORTES NAUTICOS DE CARGA Y RECREATIVOS PRADOMAR S.A.S"TRANSPRADOMAR S.A.S"</t>
  </si>
  <si>
    <t>CALLE 17A N°58-58</t>
  </si>
  <si>
    <t>RODRIGUEZ ROJAS DAVID</t>
  </si>
  <si>
    <t>CARRERA 4 N°63-33 B.  12 DE NOVIEMBRE</t>
  </si>
  <si>
    <t>RIO MAGDALENA PUERTO BERRIO KM 730-LAS VEGAS KM 686,9</t>
  </si>
  <si>
    <t>TRANSPORTE FLUVIAL EL BORAL S.A.S.</t>
  </si>
  <si>
    <t>CARRERA 5 N°11-65 TRIUNFO B. CENTRO</t>
  </si>
  <si>
    <t>RIOS: META, ORINOCO Y AFLUENTES DESDE PUERTO GAITAN (META) HASTA PUERTO CARREÑO (VICHADA)</t>
  </si>
  <si>
    <t>900611992 -8</t>
  </si>
  <si>
    <t>TURES PLAYA II  F.R.  S.A.S.</t>
  </si>
  <si>
    <t>VEREDA LA PUERTA, SECTOR -PLAYA BLANCA-</t>
  </si>
  <si>
    <t>TOTA</t>
  </si>
  <si>
    <t>LAGO DE TOTA</t>
  </si>
  <si>
    <t>LAGUNA DE TOTA</t>
  </si>
  <si>
    <t>CORDOBA BALLESTA ANGEL</t>
  </si>
  <si>
    <t>CALLE 101 N°18-45 BARRO VERANILLO</t>
  </si>
  <si>
    <t>RIO ATRATO Y SUS AFLUENTES</t>
  </si>
  <si>
    <t>COOPERATIVA DE TRANSPORTE FLUVIAL Y TERRESTRE DE  RIO VIEJO BOLIVAR "COOTRANSFLUTER"</t>
  </si>
  <si>
    <t>CALLE 1 SAN PEDRO PLAZA PRINCIPAL</t>
  </si>
  <si>
    <t>RIO VIEJO</t>
  </si>
  <si>
    <t>SOCIEDAD SERVICIOS DE TRANSPORTE FLUVIAL LIMITADA "SOSTRAF"</t>
  </si>
  <si>
    <t>CALLE 16 N°1-25E  BARRIO COMERCIAL CENTRO</t>
  </si>
  <si>
    <t xml:space="preserve">DORADA </t>
  </si>
  <si>
    <t>CALDAS</t>
  </si>
  <si>
    <t>RIO MAGDALENA SECTOR ENTRE PUERTO TRIUNFO-HONDA Y VEREDAS UBICADAS SOBRE EL RIO LA MIEL (SAN MIGUEL-BUENAVISTA)</t>
  </si>
  <si>
    <t>900485773 -0</t>
  </si>
  <si>
    <t>LA CABERA S.A.S.</t>
  </si>
  <si>
    <t>CALLE 3 N°7-10</t>
  </si>
  <si>
    <t xml:space="preserve">PINILLOS </t>
  </si>
  <si>
    <t>RIO MAGDALENA BRAZO LA LOBA LA CONCHITA(PINILLOS)</t>
  </si>
  <si>
    <t>SERVICIOS NAUTICOS LOPEZ LTDA "AQUALAGO LTDA"</t>
  </si>
  <si>
    <t>Turismo y Servicio Especial</t>
  </si>
  <si>
    <t>CARRERA 8 N°7-53   AQUITANIA</t>
  </si>
  <si>
    <t>PUEBLO VIEJO</t>
  </si>
  <si>
    <t>TRANSFLUVIAL TRIUNFO S.A.S.</t>
  </si>
  <si>
    <t>CALLE 11 N°10-76</t>
  </si>
  <si>
    <t>PUERTO TRIUNFO</t>
  </si>
  <si>
    <t>RIO MAGADALENA DESDE EL CORREGIMIENTO DE SAN MIGUEL, DESEMBOCADURA DEL RIO LA MIEL, MUNICIPIO DE SONSON; HASTA EL MUNICIPIO DE PUERTO NARE PASANDO POR PUERTO TRIUNFO, PUERTO BOYACA Y ESTACION DE COCOMA.</t>
  </si>
  <si>
    <t>ASOCIACION COMITE TURISTICO RIO DE LA MIEL VEREDA LA HABANA MUNICIPIO LA DORADA</t>
  </si>
  <si>
    <t>PARQUE PRINCIPAL VEREDA LA HABANA</t>
  </si>
  <si>
    <t>LA DORADA</t>
  </si>
  <si>
    <t>LA MIEL</t>
  </si>
  <si>
    <t>RIO LA MIEL SECTOR LA PALMERA-SAN ANTONIO</t>
  </si>
  <si>
    <t>900147770 -1</t>
  </si>
  <si>
    <t>RIO LA MIEL SECTORES: LA PALMERA - LA CAHCAZA - RIOMANZO - LA INDARAJA - RIO SAMANA - LA TARRAYA - SAN MIGUE - BUENAVISTA - PUERTO TRIUNFO  - LA DORADA.</t>
  </si>
  <si>
    <t>TRANSPORTADORA DEL SUR ORIENTE E.U. "TRANSO"</t>
  </si>
  <si>
    <t>CARRERA 75 N°54-66 B. NORMANDIA II SEC</t>
  </si>
  <si>
    <t>INIRIDA</t>
  </si>
  <si>
    <t>RIOS: INIRIDA, GUAVIARE, ORINOCO-ATABAPO-VICHADA</t>
  </si>
  <si>
    <t>900100691 -3</t>
  </si>
  <si>
    <t>RIOS: INIRIDA,GUAVIARE, ORINOCO, ATABAPO, VICHADA Y SUS AFLUENTES EN PUERTOS COLOMBIANOS</t>
  </si>
  <si>
    <t>900100691 3</t>
  </si>
  <si>
    <t>VAUPES</t>
  </si>
  <si>
    <t>RIOS: VAUPES, GUAINIA, ISANA, CUYARI, APOPORIS Y SUS AFLUENTES EN PUERTOS COLOMBIANOS</t>
  </si>
  <si>
    <r>
      <t xml:space="preserve">COOPERATIVA MULTIACTIVA DE TRANSPORTE FLUVIAL DE PUERTO BOYACA </t>
    </r>
    <r>
      <rPr>
        <b/>
        <sz val="10"/>
        <color theme="1"/>
        <rFont val="Calibri"/>
        <family val="2"/>
        <scheme val="minor"/>
      </rPr>
      <t>"COOPETRANSFLUVIAL"</t>
    </r>
  </si>
  <si>
    <t>CARRERA 1 N°7A-07 BARRIO CENTRO</t>
  </si>
  <si>
    <t>RIO MAGDALENA ENTRE PUERTO BOYACA Y PUERTO PERALES</t>
  </si>
  <si>
    <t>ASOCIACION DE TRANSPORTADORES FLUVIALES DEL CHAIRA "ASOTRANSCHAIRA"</t>
  </si>
  <si>
    <t>CALLE 3 N°2-61 BARRIO CENTRO</t>
  </si>
  <si>
    <r>
      <t xml:space="preserve">TRANSPORTES DEL MAR S.A.S. </t>
    </r>
    <r>
      <rPr>
        <b/>
        <sz val="10"/>
        <color theme="1"/>
        <rFont val="Calibri"/>
        <family val="2"/>
        <scheme val="minor"/>
      </rPr>
      <t>"TRANSPORMAR S.A.S."</t>
    </r>
  </si>
  <si>
    <t>CENTRO EDIF. BANCO DEL ESTADO OF 801</t>
  </si>
  <si>
    <t>CARTAGENA</t>
  </si>
  <si>
    <t>(57)56641940</t>
  </si>
  <si>
    <t>RIO MAGDALENA CANAL DEL DIQUE</t>
  </si>
  <si>
    <t>TRANSBORDAMOS SINU S.A.S.</t>
  </si>
  <si>
    <t>CALLE 31 N°1-09 W Urb. CAMPO ALEGRE</t>
  </si>
  <si>
    <t>RIO SINU</t>
  </si>
  <si>
    <t>Río Sinú Sector San Pelayo –</t>
  </si>
  <si>
    <t>Montería.</t>
  </si>
  <si>
    <t>900638431 -5</t>
  </si>
  <si>
    <t>CALLE 35 N° 1W--41 LA ALBORAYA</t>
  </si>
  <si>
    <t>RIO SINU SECTOR SAN PELAYO MONTERIA</t>
  </si>
  <si>
    <t>EXPRESO SOLANO LTDA</t>
  </si>
  <si>
    <t>CARRERA 4 N°24-06 BARRIO LA LIBERTAD</t>
  </si>
  <si>
    <t>FLORENCIA</t>
  </si>
  <si>
    <t>RIOS: ORTEGUAZA Y MECAYO</t>
  </si>
  <si>
    <t>PUERTO DE BARRANQUILLA S.A.</t>
  </si>
  <si>
    <t>CARRERA 38 CALLE 1° ORILLA RIO MAGDALENA</t>
  </si>
  <si>
    <t>(57-5)3716200</t>
  </si>
  <si>
    <t>RI0 MAGDALENA Y SUS AFLUENTES, CANAL DEL DIQUE,BAHIA CARTAGENA</t>
  </si>
  <si>
    <t>ASOCIACION DE PASEROS DEL RIO ARIARI "ASOPASEROS"</t>
  </si>
  <si>
    <t>Pasajeros y Carga (T-Veh)</t>
  </si>
  <si>
    <t>BARRIO POPULAR</t>
  </si>
  <si>
    <t>PUERTO LLERAS</t>
  </si>
  <si>
    <t>ARIARI</t>
  </si>
  <si>
    <t>RIO ARIARI ENTRE EL MARGEN DERECHO E IZQUIERDO</t>
  </si>
  <si>
    <t>NAVIERA AGROMINERA DE COLOMBIA</t>
  </si>
  <si>
    <t>CARRERA 8 N°18-23B</t>
  </si>
  <si>
    <t>RIO MAGDALENA Y SUS AFLUENTES(BRISAS-PUNTA C/GENA)RIO CAUCA</t>
  </si>
  <si>
    <t>AGENCIA DE VIAJES SELVATOUR  S.A.S.</t>
  </si>
  <si>
    <t>CARRERA 11 N°8-66  L. 2</t>
  </si>
  <si>
    <t xml:space="preserve">AMAZONAS </t>
  </si>
  <si>
    <t>SERVICIOS ESPECIALES GB S.A.S.</t>
  </si>
  <si>
    <t>CARRERA 1 N°18-05  LA SIEERA</t>
  </si>
  <si>
    <t>RIO MAGDALENA EN EL MAGDALENA MEDIO ANTIOQUEÑO, SANTANDEREANO Y BOYACENSE ENTRE LOS KM 730 Y 806 Y SU AFLUENTE EL RIO NARE</t>
  </si>
  <si>
    <t>TURISROCA S.A.S.</t>
  </si>
  <si>
    <t>CARRRERA 3 N°3-94</t>
  </si>
  <si>
    <t>900803277 -4</t>
  </si>
  <si>
    <t>TRANSPORTES AQUAVIARIOS DE COLOMBIA S.A.S. "TAQSAS"</t>
  </si>
  <si>
    <t>CALLE 75 N°45-21 APTO 4 D</t>
  </si>
  <si>
    <r>
      <rPr>
        <b/>
        <sz val="10"/>
        <color theme="1"/>
        <rFont val="Calibri"/>
        <family val="2"/>
        <scheme val="minor"/>
      </rPr>
      <t xml:space="preserve">Z.O. 1. RIO MAGDALENA: </t>
    </r>
    <r>
      <rPr>
        <sz val="10"/>
        <color theme="1"/>
        <rFont val="Calibri"/>
        <family val="2"/>
        <scheme val="minor"/>
      </rPr>
      <t xml:space="preserve">DESDE BARRANQUILLA HASTA GAMARRA Y CANAL DEL DIQUE HASTA CARTAGENA.     </t>
    </r>
    <r>
      <rPr>
        <b/>
        <sz val="10"/>
        <color theme="1"/>
        <rFont val="Calibri"/>
        <family val="2"/>
        <scheme val="minor"/>
      </rPr>
      <t xml:space="preserve">Z.O. 2 RIO VAUPES </t>
    </r>
    <r>
      <rPr>
        <sz val="10"/>
        <color theme="1"/>
        <rFont val="Calibri"/>
        <family val="2"/>
        <scheme val="minor"/>
      </rPr>
      <t>Y SUS AFLUENTES EN TERRITORIO COLOMBIANO</t>
    </r>
  </si>
  <si>
    <r>
      <rPr>
        <b/>
        <sz val="10"/>
        <color theme="1"/>
        <rFont val="Calibri"/>
        <family val="2"/>
        <scheme val="minor"/>
      </rPr>
      <t xml:space="preserve">1. </t>
    </r>
    <r>
      <rPr>
        <sz val="10"/>
        <color theme="1"/>
        <rFont val="Calibri"/>
        <family val="2"/>
        <scheme val="minor"/>
      </rPr>
      <t xml:space="preserve">RIO MAGDALENA DESDE BARRANQUILLA HASTA PUERTO SALGAR Y CANAL DEL DIQUE HASTA CARTAGENA. </t>
    </r>
    <r>
      <rPr>
        <b/>
        <sz val="10"/>
        <color theme="1"/>
        <rFont val="Calibri"/>
        <family val="2"/>
        <scheme val="minor"/>
      </rPr>
      <t xml:space="preserve">2. </t>
    </r>
    <r>
      <rPr>
        <sz val="10"/>
        <color theme="1"/>
        <rFont val="Calibri"/>
        <family val="2"/>
        <scheme val="minor"/>
      </rPr>
      <t xml:space="preserve">RIO VAUPES Y SUS AFLUENTES EN TERRITORIO COLOMBIANO </t>
    </r>
    <r>
      <rPr>
        <b/>
        <sz val="10"/>
        <color theme="1"/>
        <rFont val="Calibri"/>
        <family val="2"/>
        <scheme val="minor"/>
      </rPr>
      <t xml:space="preserve">3. </t>
    </r>
    <r>
      <rPr>
        <sz val="10"/>
        <color theme="1"/>
        <rFont val="Calibri"/>
        <family val="2"/>
        <scheme val="minor"/>
      </rPr>
      <t>RIO SINU, CIENAGAS DE AYAPEL, BETANCI, LORICA, Y LA REPRESA DE URRA</t>
    </r>
  </si>
  <si>
    <t>900803277 4</t>
  </si>
  <si>
    <r>
      <rPr>
        <b/>
        <sz val="10"/>
        <color theme="1"/>
        <rFont val="Calibri"/>
        <family val="2"/>
        <scheme val="minor"/>
      </rPr>
      <t>1</t>
    </r>
    <r>
      <rPr>
        <sz val="10"/>
        <color theme="1"/>
        <rFont val="Calibri"/>
        <family val="2"/>
        <scheme val="minor"/>
      </rPr>
      <t xml:space="preserve">. RIO MAGDALENA: DESDE BARRANQUILLA HASTA EL CANAL DEL DIQUE Y CANAL DEL DIQUE HASTA CARTAGENA. </t>
    </r>
    <r>
      <rPr>
        <b/>
        <sz val="10"/>
        <color theme="1"/>
        <rFont val="Calibri"/>
        <family val="2"/>
        <scheme val="minor"/>
      </rPr>
      <t xml:space="preserve">2. </t>
    </r>
    <r>
      <rPr>
        <sz val="10"/>
        <color theme="1"/>
        <rFont val="Calibri"/>
        <family val="2"/>
        <scheme val="minor"/>
      </rPr>
      <t xml:space="preserve">LAGUNA  LURUACO - ATLANTICO </t>
    </r>
    <r>
      <rPr>
        <b/>
        <sz val="10"/>
        <color theme="1"/>
        <rFont val="Calibri"/>
        <family val="2"/>
        <scheme val="minor"/>
      </rPr>
      <t xml:space="preserve">3. </t>
    </r>
    <r>
      <rPr>
        <sz val="10"/>
        <color theme="1"/>
        <rFont val="Calibri"/>
        <family val="2"/>
        <scheme val="minor"/>
      </rPr>
      <t xml:space="preserve">EMBALSE EL PEÑOL -  GUATAPE. </t>
    </r>
    <r>
      <rPr>
        <b/>
        <sz val="10"/>
        <color theme="1"/>
        <rFont val="Calibri"/>
        <family val="2"/>
        <scheme val="minor"/>
      </rPr>
      <t xml:space="preserve">4. </t>
    </r>
    <r>
      <rPr>
        <sz val="10"/>
        <color theme="1"/>
        <rFont val="Calibri"/>
        <family val="2"/>
        <scheme val="minor"/>
      </rPr>
      <t>RIO SINU, CIENAGAS DE AYAPEL, BETANCI, LORICA, Y LA REPRESA DE URRA</t>
    </r>
  </si>
  <si>
    <t>COOPERATIVA MULTIACTIVA DE TRANSPORTADORES UNIDOS DE LOS RIOS NECHI Y PORCE "COOTRANSUNIDOS"</t>
  </si>
  <si>
    <t xml:space="preserve">CALLE 41 N°44-04 </t>
  </si>
  <si>
    <t xml:space="preserve">ZARAGOZA </t>
  </si>
  <si>
    <t>RIOS: NECHI Y PORCE</t>
  </si>
  <si>
    <t>CAJA DE COMPENSACION FAMILIAR DEL VALLE DEL CAUCA COMFAMILIAR ANDI "COMFANDI"</t>
  </si>
  <si>
    <t>CARRERA 23 N°26B-46</t>
  </si>
  <si>
    <t>EMBALSE CALIMA SALVAJINA</t>
  </si>
  <si>
    <t>EMBALSE CALIMA-SALVAJINA (Centro de operación C. COMFANDI)</t>
  </si>
  <si>
    <t>TRANSPORTES ESPECIALES FSG S.A.S. ANTES TRANSPORTES ESPECIALES FSG  E.U.</t>
  </si>
  <si>
    <t>CARRERA 29A N°74-71</t>
  </si>
  <si>
    <t>EMBALSE EL GUAVIO</t>
  </si>
  <si>
    <t>EMBALSE GUAVIO-CHIVOR</t>
  </si>
  <si>
    <t>GUAVIO CHIVOR</t>
  </si>
  <si>
    <t>ASOCIACION DE TRANSPORTE FLUVIAL DEL LAGO DE TOTA "ASOFLUTOTA"</t>
  </si>
  <si>
    <t>CARRERA 7 N°3-08</t>
  </si>
  <si>
    <t>SOGAMOSO</t>
  </si>
  <si>
    <t>TRANSPORTE Y AVENTURA EN EL LAGO DE TOTA S.A.S. "TRAVELT  S.A.S.</t>
  </si>
  <si>
    <t>CARRERA 8 N°7-53   CENTRO</t>
  </si>
  <si>
    <t>AQUITANIA</t>
  </si>
  <si>
    <t>TRANSPORTES EL DORADO S.A.S.</t>
  </si>
  <si>
    <t>CRESPO AV. 31 N°67-150 OF. 102 EDF. AGUA MARINA</t>
  </si>
  <si>
    <t xml:space="preserve">CARTAGENA </t>
  </si>
  <si>
    <t>RIO MAGDALENA Y SUS AFLUENTES ENTRE EL SECTOR CANTAGALLO-SAN PABLO</t>
  </si>
  <si>
    <r>
      <t xml:space="preserve">COOPERATIVA DE TRANSPORTADORES DE ARAUQUITA </t>
    </r>
    <r>
      <rPr>
        <b/>
        <sz val="10"/>
        <color theme="1"/>
        <rFont val="Calibri"/>
        <family val="2"/>
        <scheme val="minor"/>
      </rPr>
      <t>"COOTRANAR"</t>
    </r>
  </si>
  <si>
    <t>CALLE 8 N°2-12 BARRIO SAN ISIDRO</t>
  </si>
  <si>
    <t>310 8052223</t>
  </si>
  <si>
    <t>RIO ARAUCA Y SUS AFLUENTES</t>
  </si>
  <si>
    <t>ASOLAGO TOTA S.A.S.</t>
  </si>
  <si>
    <t>VEREDA "LA PUERTA"</t>
  </si>
  <si>
    <t>TRANSPORTES LLANORINOQUIA S.A.S. "TRANSLLANORINOQUIA S.A.S."</t>
  </si>
  <si>
    <t>CARRERA 1 N°18-115 BARRIO EL PUERTO</t>
  </si>
  <si>
    <t>RIO META DESDE PUERTO CARREÑO HASTA LA VENTUROSA, RIO ORINOCO DESDE PUERTO CARREÑO HASTA RAUDALES DE ATURES, RIO BITA DESDE PUERTO CARREÑO HASTA ANACAY</t>
  </si>
  <si>
    <t>TRANSPORTAMOS AH S.A.S.</t>
  </si>
  <si>
    <t>CARRERA 1 N°10-30</t>
  </si>
  <si>
    <t>RIO MAGDALENA EN EL MAGDALENA MEDIO ANTIOQUEÑO Y SANTANDEREANO (ENTRE LOS KMS 660 Y 780)</t>
  </si>
  <si>
    <t>ASOCIACION DE PRESTACION DE SERVICIOS Y DE TRANSPORTE ESCOLAR Y COMUNITARIO</t>
  </si>
  <si>
    <t>CARRERA 2da N°14-81 BARRIO CENTRO</t>
  </si>
  <si>
    <t>MORALES</t>
  </si>
  <si>
    <t>RIO MAGDALENA ZONA DEL BRAZUELO DE MORALES, EL DIQUE,CIENAGA DE SIMOA, M/CIPIO MORALES (BOLIVAR)</t>
  </si>
  <si>
    <t>TRANSPORTES FLUVIALES DEL ARCO IRIS FAITUR S.A.S. "FAITUR S.A.S."</t>
  </si>
  <si>
    <t xml:space="preserve"> </t>
  </si>
  <si>
    <t>VEREDA SUSACA (PUEBLO VIEJO)</t>
  </si>
  <si>
    <r>
      <t xml:space="preserve">LAGO SOCHAGOTA </t>
    </r>
    <r>
      <rPr>
        <b/>
        <i/>
        <sz val="10"/>
        <color theme="1"/>
        <rFont val="Calibri"/>
        <family val="2"/>
        <scheme val="minor"/>
      </rPr>
      <t>RECORRIDOS TURISTICOS:</t>
    </r>
    <r>
      <rPr>
        <sz val="10"/>
        <color theme="1"/>
        <rFont val="Calibri"/>
        <family val="2"/>
        <scheme val="minor"/>
      </rPr>
      <t>TRASLADO EN LANCHA A LA ISLA DE SAN PEDRO-RECORRIDOS DIURNOS POR LA BAHIA EN EL LAGO DE TOTA-VISITA A LA PLAYA BLANCA-VISITA A LA PENINSULA DE DAITO-RECORRIDO POR LA CUENCA DEL LAGO-RECORRIDO DIURNO POR LA CUENCA DEL LAGO SOCHAGOTA.</t>
    </r>
  </si>
  <si>
    <t>FVT E.U.</t>
  </si>
  <si>
    <t>CALLE 117A N°10-12 OF.201</t>
  </si>
  <si>
    <t>RIOS: META, ORINOCO Y AFLUENTES ENTRE (PUERTO CARREÑO Y PUERTO GAITAN)</t>
  </si>
  <si>
    <t>TRANSPORTES EL PANSEGUITA S.A.S.</t>
  </si>
  <si>
    <t>CALLE 2 N°7-20 CORREGIMIENTO DE NARIÑO</t>
  </si>
  <si>
    <t>RIO MAGDALENA TRAVESIA-MAGANGUE-PTOS INTERMEDIOS Y VSA;SAN JOSE-MAGANGUE-PUERTOS INTERMEDIOS Y VSA; PTO FRANCO-SUCRE Y VSA.</t>
  </si>
  <si>
    <t>EXPRESO FLUVIAL DIANA S.A.S.</t>
  </si>
  <si>
    <t>BARRIO LA BAHIA MUELE MARAÑON</t>
  </si>
  <si>
    <t>BAJO BAUDO</t>
  </si>
  <si>
    <t>BAUDO</t>
  </si>
  <si>
    <t>RIO BAUDO Y SUS AFLUENTES SECTOR BAJO BAUDO</t>
  </si>
  <si>
    <t>TRANSPORTE FLUVIAL RIO CHICAGUA S.A.S.</t>
  </si>
  <si>
    <t>CARRERA 1B N°8A-29 BARRIO SUR</t>
  </si>
  <si>
    <t>RIO MAGDALENA Y SUS AFLUENTES EN LA RUTA: PALENQUITO-MAGANGUE Y VSA</t>
  </si>
  <si>
    <t>900897624 -1</t>
  </si>
  <si>
    <t xml:space="preserve">MAGDALENA </t>
  </si>
  <si>
    <t>RIO MAGDALENA DESDE EL BANCO HASTA SANTA BÁRBARA DE PINTO POR EL BRAZO DE MOMPOX Y DESDE PINILLOS HASTA CICUCO POR EL RIO CHICAGUA.</t>
  </si>
  <si>
    <t>COOPERATIVA MULTIACTIVA DE TRANSPORTE FLUVIAL DE SERVIEZ "COOTRANSFLUVIAL SERVIEZ"</t>
  </si>
  <si>
    <t>PLAZA PRINCIPAL PUERTO SERVIEZ</t>
  </si>
  <si>
    <t>RIOS: MAGDALENA Y NARE ENTRE PUERTO SERVIEZ - LA SIERRA  Y VICEVERSA, PUERTO SERVIEZ - LA PESCA VICEVERSA</t>
  </si>
  <si>
    <t>COOPERATIVA DE TRANSPORTADORES DE TAME COOTRANSTAME LTDA "COOTRANSTAME LTDA"</t>
  </si>
  <si>
    <t>CALLE 14 CARRERA 13 ESQUINA</t>
  </si>
  <si>
    <t>TAME</t>
  </si>
  <si>
    <t>RIOS: ARAUCA, CRAVO NORTE Y SUS AFLUENTES</t>
  </si>
  <si>
    <t>GOMEZ VALENCIA SORANNY</t>
  </si>
  <si>
    <t>VEREDA PLANES MIRADOR 3</t>
  </si>
  <si>
    <t>NORCASIA</t>
  </si>
  <si>
    <t>EMBALSE DE AMANI</t>
  </si>
  <si>
    <t>EMBALSE DE AMANI-NORCASIA</t>
  </si>
  <si>
    <t>EMPRESA MULTIACTIVA Y DE TRANSPORTE FLUVIAL DE PASAJEROS JAIMAR LIMITADA "EMTRANSFLUJAIMAR LTDA"</t>
  </si>
  <si>
    <t>CARRERA 9 N°5-174 BARRIO SAN FRANCISCO NUÑEZ PEDROZO</t>
  </si>
  <si>
    <t>HONDA</t>
  </si>
  <si>
    <t>RIO MAGDALENA MUNICIPIO DE AMBALEMA Y SUS VEREDAS, MUNICIPIO DE BELTRAN, VEREDA GRAMALOTAL, MUNICIPIO DE CAMBAO, MUNICIPIO DE GUATAQUI Y SUS VEREDAS Y CIUDADES DEL NORTE DEL TOLIMA Y EL NOROCCIDENTE DEL CUNDINAMARCA.</t>
  </si>
  <si>
    <r>
      <t xml:space="preserve">TRANSPORTE FLUVIAL ESPECIAL LA SANJUANEÑA LTDA </t>
    </r>
    <r>
      <rPr>
        <b/>
        <sz val="10"/>
        <color theme="1"/>
        <rFont val="Calibri"/>
        <family val="2"/>
        <scheme val="minor"/>
      </rPr>
      <t>"LA SANJUANEÑA LTDA"</t>
    </r>
  </si>
  <si>
    <t xml:space="preserve">BARRIO CUBIS SECTOR DIVINO NIÑO </t>
  </si>
  <si>
    <t>RIOS: SAN JUAN, BAUDO Y SUS AFLUENTES, CENTROS POBLADOS DE CHIQUICHOQUI, SARDINA, BOCA DE SURUCO, PTO MURILLO, ANDAGOYA Y NOANAMÁ EN LA CUENCA DEL RIO SAN JUAN Y PTO MELUK, CUGUCHO, CHACHAJO, PTO ECHEVERRI Y DEMAS CENTROS POBLADOS DE LA CUENCA DEL RIO BAUDO.</t>
  </si>
  <si>
    <t>AVIAJAR S.A.</t>
  </si>
  <si>
    <t>CALLLE 11 Nª10-19 OF. 201 BARRIO CENTRO</t>
  </si>
  <si>
    <t>SAN VICENTE DE CHUCURI</t>
  </si>
  <si>
    <t>RIO SOGAMOSO Y EL EMBALSE DE TOPOCORO</t>
  </si>
  <si>
    <t>HERMEZA GOLD S.A.S.</t>
  </si>
  <si>
    <t>CARRERA 71A N°9-09 INT. 401 EDIF. MARBELLA B. BELEN DIEGO ECHAVARRIA</t>
  </si>
  <si>
    <t>COOPERATIVA SANTANDEREANA DE TRANSPORTADORES LIMITADA "COPETRAN"</t>
  </si>
  <si>
    <t>CALLE 55 N°17B-17</t>
  </si>
  <si>
    <t>BUCARAMANGA</t>
  </si>
  <si>
    <t>RIO MAGDALENA Y SUS AFLUENTES, CANAL DEL DIQUE Y BAHIA DE CARTAGENA</t>
  </si>
  <si>
    <t>TRANSPORTES FLUVIALES EL RENACER DEL MAGDALENA S.A.S. "TRANS EL RENACER S.A.S."</t>
  </si>
  <si>
    <t>CALLE 16 N° 15A-38 VIVERO VARIANTE</t>
  </si>
  <si>
    <t>RIO MAGDALENA DESDE LA DORADA HASTA GUARINOCITO VSA Y DESDE LA DORADA BAJANDO HASTA BUENA VISTA  Y REGRESANDO A LA DORADA.</t>
  </si>
  <si>
    <t>ANFIBIA TRANSPORTE FLUVIAL Y TERRESTRE S.A.S. ANTES PROSERVIS TRANSPORTES S.A.S.</t>
  </si>
  <si>
    <t>CALLE 38N N°3H N-31 Lc. 1 BARRIO PRADOS DEL NORTE</t>
  </si>
  <si>
    <t>CALI</t>
  </si>
  <si>
    <t>VALLE</t>
  </si>
  <si>
    <t>EMBALSE DE SALVAJINA</t>
  </si>
  <si>
    <t>HOSTERIA Y MARINA NAVEGAR S.A.S.</t>
  </si>
  <si>
    <t>KM 23 VIA EL PEÑOL -INMEDIACIONES PUENTE BONILLA-</t>
  </si>
  <si>
    <t xml:space="preserve">GUATAPE </t>
  </si>
  <si>
    <t xml:space="preserve">ANTIOQUIA </t>
  </si>
  <si>
    <t>EMBALSE EL PEÑOL PARTIENDO DEL PUENTE BONILLA KM. 23 A LOS DIFERENTES SITIOS TURISTICOS</t>
  </si>
  <si>
    <t>HYDROPARKE II S.A.S.</t>
  </si>
  <si>
    <t>CALLE 112 N°22-64 BARRIO PROVENZA</t>
  </si>
  <si>
    <t>BETULIA</t>
  </si>
  <si>
    <t>ASOCIACION TRANSPORCOL</t>
  </si>
  <si>
    <t>CALLE 13 N°16B-32 BARRIO EL CENTRO</t>
  </si>
  <si>
    <t>VALLEDUPAR</t>
  </si>
  <si>
    <t>RIO MAGDALENA ENTRE LA GLORIA (CESAR) Y REGIDOR (BOLIVAR)</t>
  </si>
  <si>
    <t>TRANSPORTES FLUVIA DEL RIO SOGAMOSO S.A.S. "TRANSHIDROSOGAMOSO S.A.S."</t>
  </si>
  <si>
    <t>CARRERA 2 N°8-14 ESQUINA SECTOR EL PEAJE BETULIA-SANTADER</t>
  </si>
  <si>
    <t>TRANSFLUVIAL GLR MAGDALENA MEDIO S.A.S.</t>
  </si>
  <si>
    <t xml:space="preserve">CARRERA 1 N°10-12 </t>
  </si>
  <si>
    <t>RIO MAGDALENA ENTRE LOS KM 673 (PUERTO CARARE) Y KM 806 (PUERTO BOYACA)</t>
  </si>
  <si>
    <t>IRIS TURS ARCOS DE PLAYA BLANCA S.A.S.</t>
  </si>
  <si>
    <t>KM 4 VIA TOTA AQUITANIA PLAYA BLANCA</t>
  </si>
  <si>
    <t>LAGUNA DE TOTA (BOYACA)</t>
  </si>
  <si>
    <t>ESCOTRANSTOURS S.A.S.</t>
  </si>
  <si>
    <t>CALLE 3 N° 5-04 PISO 1 URBANIZACION LA MANGUITA</t>
  </si>
  <si>
    <t>SAN CARLOS GUAROA</t>
  </si>
  <si>
    <t>RIOS: ARIARI, GUAVIARE Y AFLUENTES</t>
  </si>
  <si>
    <t>SOLUCIONES INTEGRALES EN TRANSPORTE TRANSGOLFO JJ S.A.S.</t>
  </si>
  <si>
    <t>CARRERA 13 N°100-33 OF.211</t>
  </si>
  <si>
    <t>TRANSRIOMAGDALENA S.A.S.</t>
  </si>
  <si>
    <t>CALLE 12 N°12-29 BARRIO CENTRO</t>
  </si>
  <si>
    <t>RIO MAGDALENA ENTRE PARTE DE AMBALEMA Y HONDA (TOLIMA) Y PUERTOS INTERMEDIOS</t>
  </si>
  <si>
    <t>AQUAPARK GUATAPE S.A.S.</t>
  </si>
  <si>
    <t>CALLE 31 N°31-37</t>
  </si>
  <si>
    <t>INVERSIONES DE LA OSSA &amp; ESPITIA TRANSPORTES LUZ S.A.S.</t>
  </si>
  <si>
    <t>CALLE 41 N°20-11</t>
  </si>
  <si>
    <t>POSADA LONDOÑO WILLIAM DE JESUS</t>
  </si>
  <si>
    <t>CALLE 3 N°8-55</t>
  </si>
  <si>
    <t>RIO CAGUAN AGUAS ABAJO DESDE CARTAGENA DEL CHAIRA HASTA SANTA FE DEL CAGUAN Y VSA</t>
  </si>
  <si>
    <t>TAXIS RIO S.A.S.</t>
  </si>
  <si>
    <t>CALLE 25 SUR N°21-42 AV.MAX DUQUE C C EL OASIS PLAZA L.57</t>
  </si>
  <si>
    <t>NEIVA</t>
  </si>
  <si>
    <t>RIO MAGDALENA SECTOR ENTRE NEIVA (HUILA) Y HONDA (TOLIMA)</t>
  </si>
  <si>
    <t>TRANSPORTES ESPECIALIZADOS JR S.A.S.</t>
  </si>
  <si>
    <t>TRANSVERSAL 54 N°28-25 PISO 6 OF. 602 BARRIO EL BOSQUE</t>
  </si>
  <si>
    <t>RIO MAGDALENA DESDE MOMPOX HASTA BARRANQUILLA (ATLANTICO) Y POR EL CANAL DEL DIQUE HASTA CARTAGENA (BOLIVAR)</t>
  </si>
  <si>
    <t>TRANSPORTE FLUVIAL DEL AMAZONAS S.A.S. "TRANSFLUVIAM"</t>
  </si>
  <si>
    <t>CARRERA 12 N°7B-36 LOCAL 1</t>
  </si>
  <si>
    <t>RIO AMAZONAS Y AFLUENTES SECTOR LETICIA - PUERTO NARIÑO EN PUERTOS COLOMBIANOS</t>
  </si>
  <si>
    <t>901083289 -5</t>
  </si>
  <si>
    <t>RIO AMAZONAS Y SUS AFLUENTES SECTOR LETICIA - PUERTO NARIÑO EN PUERTOS COLOMBIANOS</t>
  </si>
  <si>
    <t>TRANSPORTUR S.A.S.</t>
  </si>
  <si>
    <t>VEREDA LA PUTANA SECTOR LA PLAYA VIA AL RIO CASA 92</t>
  </si>
  <si>
    <t>PRONTICOURIER EXPRESS S.A.S.</t>
  </si>
  <si>
    <t>CARRERA 49B N°74-98 LOCAL 4</t>
  </si>
  <si>
    <t>RIO MAGDALENA DESDE BARRANQUILLA (ATLANTICO) HASTA LA DORADA (CALDAS) Y RIO SINU DESDE MONTERIA HASTA LA DESEMBOCADURA DEL RIO SINU</t>
  </si>
  <si>
    <t>TRANSFLUVIAL LA RIVEREÑA M.R.  S.A.S.</t>
  </si>
  <si>
    <t>CARRERA 4 N°63-33 BARRIO 12 DE NOVIEMBRE</t>
  </si>
  <si>
    <t xml:space="preserve">PUERTO BERRIO </t>
  </si>
  <si>
    <t>RIO MAGDALENA ENTRE EL KM 686 BOCAS DE BARBACOAS Y EL KM 730 PUERTO BERRIO - ANTIOQUIA</t>
  </si>
  <si>
    <t>GUADUACOL DISEÑO Y CONSTRUCCIONES S.A.S.</t>
  </si>
  <si>
    <t>CALLE 175 N°17B-80 TORRE 9 OF. 301</t>
  </si>
  <si>
    <t>RIO BOGOTA ENTRE LE MUNICIPIO DE VILLAPINZON (CUNDINAMARCA) Y GIRARDOT (CUNDINAMARCA)</t>
  </si>
  <si>
    <t>LUXURY YATES GUATAPE S.A.S.</t>
  </si>
  <si>
    <t>CARRERA 30 Nº 28-29</t>
  </si>
  <si>
    <t>EMBALSE EL PEÑOL ZONAS PERMITIDAS PARA LA NAVEGACION DEL EMBALSE EL PEÑOL GUATAPE</t>
  </si>
  <si>
    <t>TRANSFLUVIALES CAQUETA S.A.S.</t>
  </si>
  <si>
    <t>CALLE 16 N°6-34 BARRIO SIETE DE AGOSTO</t>
  </si>
  <si>
    <t xml:space="preserve">FLORENCIA </t>
  </si>
  <si>
    <t xml:space="preserve">CAQUETA </t>
  </si>
  <si>
    <t>901081259 -5</t>
  </si>
  <si>
    <t>901081259 5</t>
  </si>
  <si>
    <t>RIOS: CAQUETA, ORTEGUAZA Y SUS AFLUENTES</t>
  </si>
  <si>
    <t>EMPRESA DE TRANSPORTE LEBRIJA LIMITADA</t>
  </si>
  <si>
    <t>CALLE 6 Nº2-122 CENTRO POBLADO URBANO  LAS VEGAS</t>
  </si>
  <si>
    <t>TRANSMARYRIO S.A.S.</t>
  </si>
  <si>
    <t>CALLE 100 N°11-75 EDF. PIRATA BARRIO COMERCIAL GAITAN</t>
  </si>
  <si>
    <t>RIOS: ATRATO, LEON Y SUS AFLUENTES HACIENDO TRANSITO POR BAHIA COLOMBIA</t>
  </si>
  <si>
    <t>GUATAPE CRUISES S.A.S.</t>
  </si>
  <si>
    <t>CALLE 30 Nº29-61</t>
  </si>
  <si>
    <t>CASUARO TOURS S.A.S.</t>
  </si>
  <si>
    <t>CARRERA 13 N°25-45 BARRIO SANTA HELENITA</t>
  </si>
  <si>
    <t>RIO ORINOCO ENTRE PUERTO CARREÑO Y BOCAS RIO GUAVIARE ENTRE PUERTOS COLOMBIANOS</t>
  </si>
  <si>
    <t>COOPERATIVA MULTIACTIVA DE LA INDUSTRIA DEL TRANSPORTE EN AMERICA "COOPAMER"</t>
  </si>
  <si>
    <t>CALLE 13A N°100-35 OF. 518 TORRE EMPRESARIAL DE CIUDAD JARDIN</t>
  </si>
  <si>
    <t>UNILLA</t>
  </si>
  <si>
    <t>RIOS: UNILLA, VAUPES, GUAVIARE Y AFLUENTES</t>
  </si>
  <si>
    <t>COOPERATIVA DE TRANSPORTADORES DE MORALES BOLIVAR "COOTRANSMOR"</t>
  </si>
  <si>
    <t>CARRERA 1 BARRIO EL CENTRO</t>
  </si>
  <si>
    <t xml:space="preserve">MORALES </t>
  </si>
  <si>
    <t>RIO MAGDALENA BRAZO MORALES: ENTRE EL PUERTO DE MORALES - PUERTO MORALITO Y VSA</t>
  </si>
  <si>
    <r>
      <t xml:space="preserve">SOLIS GRUESO SEGUNDO ALFONSO  -  </t>
    </r>
    <r>
      <rPr>
        <sz val="8"/>
        <color rgb="FFFF0000"/>
        <rFont val="Calibri"/>
        <family val="2"/>
        <scheme val="minor"/>
      </rPr>
      <t>ESTABLECIMIENTO DE COMERCIO "TRANSPORTE CAMARON"</t>
    </r>
  </si>
  <si>
    <t>CARRERA 64A N°11-10 BARRIO LA INDEPENDENCIA</t>
  </si>
  <si>
    <t>BUENAVENTURA</t>
  </si>
  <si>
    <t>RIOS: ATRATO, SAN JUAN, BAUDO, BOJAYA,TRUANDO, QUIPARADO, CUCURRIPI, ANDAHIA, BELLAVISTA, QUITO, PAVASA, GEYA, EVARI, NUQUI, PANGUI, DAGUA, AL FINAL DE LA VEGA DEL RIO, BAJO POTEDO, ANCHICAYA, ROPOSO, MAYURQUIN, CAJAMBRE, YURU MANGUI, NAYA, CALIMA, SAN JUAN, MICAY, SAIDA, TIMBIQUI GUAGUI, NAPI,BELEN, SOLEDAD, JUNTAS Y SUS AFLUENTES, MIRA CAUSANI, TELEMBI, MAGUI, PATIA, SANTIAGA, GUAMUEZ, TAPAJE, ISTI, GUAIMABI, TIRI, NERETE Y SATINGA.</t>
  </si>
  <si>
    <t>GARCIA ROMAÑA DIRY ESTER</t>
  </si>
  <si>
    <t>CALLE 29 N°36-03 ESQUINA BARRIO UNIBAN NUEVA COLONIA</t>
  </si>
  <si>
    <t>RIO ATRATO Y SUS AFLUENTES EN LA JURISDICCION DEL CAÑO NUEAVA COLONIA, ZUNGO Y RIO LEON</t>
  </si>
  <si>
    <t>TRANSPORTADORA ESTRELLA FLUVIAL DE GUAINIA S.A.S.</t>
  </si>
  <si>
    <t>CALLE 17 Nº11-09 LOS LIBERTADORES</t>
  </si>
  <si>
    <t xml:space="preserve">PUERTO INIRIDA </t>
  </si>
  <si>
    <t>RIOS: INIRIDA, GUAVIARE, ATABAPO, ORINICO Y VICHADA</t>
  </si>
  <si>
    <t>EMPRESA DE TRANSPORTES LUSITANIA S.A.</t>
  </si>
  <si>
    <t>CALLE 23 N°15-31 BARRIO NUEVA GRANADA</t>
  </si>
  <si>
    <t>RIO SOGAMOSO Y EL EMBALSE DE TOPOCORO, RIO MAGDALENA ENTRE LOS MUNICIPIOS DE PUERTO WILCHES (SANTANER) KM. 597 Y SAN PABLO (BOLIVAR) KM. 582</t>
  </si>
  <si>
    <t>SOCIEDAD TRANSPORTADORA DEL MAGADALENA MEDIO S.A. "SOTRAMAGDALENA S.A.</t>
  </si>
  <si>
    <t>CALLE 11 N°13-28 PARQUE PRINCIPAL</t>
  </si>
  <si>
    <t>SANTA ROSA DEL SUR</t>
  </si>
  <si>
    <t xml:space="preserve">RIO MAGDALENA AFLUENTES ENTRE BUCARAMANGA Y GAMARRA </t>
  </si>
  <si>
    <t>TRANSPORTE LA REPRESA S.A.S.</t>
  </si>
  <si>
    <t>CALLE 6 N° 2-122 CENTRO POBLADO URBANO LAS VEGAS</t>
  </si>
  <si>
    <t xml:space="preserve">BETULIA </t>
  </si>
  <si>
    <t>RIO SOGAMOSO Y EL EMBALSE DE TOPOCORO (SANTANDER)</t>
  </si>
  <si>
    <t>ASOCIACION DE MOTORISTAS DE PUERTO LIMON "ASOMOTP</t>
  </si>
  <si>
    <t>INSPECCION DE PUERTO LIMON BARRIO PLATARINA</t>
  </si>
  <si>
    <t>MOCOA</t>
  </si>
  <si>
    <t>RIO CAQUETA Y SUS AFLUENTES ENTRE PUERTO LIMON Y PUERTO ZAPOTE</t>
  </si>
  <si>
    <t>HG-SUMINISTROS OBRAS Y SERVICIOS S.A.S.</t>
  </si>
  <si>
    <t>CARRERA 13 N°12-42 BARRIO SANTA LUCIA</t>
  </si>
  <si>
    <t>CICUCO</t>
  </si>
  <si>
    <t>RIO MAGDALENA ENTRE EL SECTOR CAÑO EL VIOLO (BOLIVAR) LAS BOQUILLAS (BOLIVAR)</t>
  </si>
  <si>
    <t>TRANSPORTE FLUVIAL MIXTO ATRATO CARIBE RIO BAUDO E.U.</t>
  </si>
  <si>
    <t>CALLE 20 N°22-60 BARRIO JARDIN SECTOR LOS DALIOS</t>
  </si>
  <si>
    <t>RIO ATARTO Y SUS Y SUS AFLUENTES, RIO QUITO Y ANDAGUEDA</t>
  </si>
  <si>
    <t xml:space="preserve">ADAN RODRIGUEZ ROJAS </t>
  </si>
  <si>
    <t>CARRERA 4 Nº63-33</t>
  </si>
  <si>
    <t>RIO MAGDALENA SECTOR  PUERTO BERRIO (ANTIOQUIA) BOCAS DEL RIO SAN BARTOLO Y RIO SAN BARTOLO RUTA: PUERTO BERRIO - FARALLONES PUERTOS INTERMEDIOS Y VICEVERSA</t>
  </si>
  <si>
    <t>EMPRESA TRANSPORTADORES DEL PACIFICO S.A.S.</t>
  </si>
  <si>
    <t>CALLE 4 Nº19-17</t>
  </si>
  <si>
    <t>RIO ATRATO SECTOR QUIBDO - LLORO; RIO QUITO: SECTOR QUIBDO - PAIMADO Y SUS AFLUENTES</t>
  </si>
  <si>
    <t>NAUTICA PÒZO AZUL S.A.S.</t>
  </si>
  <si>
    <t>CARRERA 9 Nº14-83 EDF. SANTIAGO DE COMPOSTELA</t>
  </si>
  <si>
    <r>
      <t xml:space="preserve">LAGUNA DE TOTA </t>
    </r>
    <r>
      <rPr>
        <b/>
        <sz val="10"/>
        <color theme="1"/>
        <rFont val="Calibri"/>
        <family val="2"/>
        <scheme val="minor"/>
      </rPr>
      <t>RUTA: 1</t>
    </r>
    <r>
      <rPr>
        <sz val="10"/>
        <color theme="1"/>
        <rFont val="Calibri"/>
        <family val="2"/>
        <scheme val="minor"/>
      </rPr>
      <t xml:space="preserve">. MUELLE DEL HOTEL REFUGIO POZO AZUL- PLAYA BLANCA LAGUNA DE TOTA. </t>
    </r>
    <r>
      <rPr>
        <b/>
        <sz val="10"/>
        <color theme="1"/>
        <rFont val="Calibri"/>
        <family val="2"/>
        <scheme val="minor"/>
      </rPr>
      <t>2. PLAYA BLANCA</t>
    </r>
    <r>
      <rPr>
        <sz val="10"/>
        <color theme="1"/>
        <rFont val="Calibri"/>
        <family val="2"/>
        <scheme val="minor"/>
      </rPr>
      <t xml:space="preserve"> LAGUNA DE TOTA - MUELLE DEL HOTEL REFUGIO POZO AZUL</t>
    </r>
  </si>
  <si>
    <t>TRANSPORTE FLUVIAL LA CAPITANA S.A.S.</t>
  </si>
  <si>
    <t>CARRERA 17 Nº6-35 BARRIO CENTRO</t>
  </si>
  <si>
    <t xml:space="preserve">INIRIDA </t>
  </si>
  <si>
    <t>RIOS: INIRIDA, GUAVIARE, ORINOCO, ATABAPO, NEGRO, VICHADA Y AFLUENTES DENTRO DEL TERRITORIO NACIONAL</t>
  </si>
  <si>
    <t>MARULAPIA S.A.S.</t>
  </si>
  <si>
    <t xml:space="preserve">CALLE 70 N° 59 - 35 </t>
  </si>
  <si>
    <t xml:space="preserve">RIO MAGDALENA SECTOR CALAMAR (BOLIVAR) BOCAS DE CENIZA </t>
  </si>
  <si>
    <t>BARCASAS Y YATES DE COLOMBIA S.A.S.</t>
  </si>
  <si>
    <t>CALLE 29 Nº20-95 APTO 211</t>
  </si>
  <si>
    <t>EMBALSE EL PEÑOL RECORRIDOS: AQUAPARK - SITIOS DE INTERES TURISTICO EN EL EMBALSE EL PEÑOL - GUATAPE.                                                                                                                            VEREDA LOS NARANJOS - SITIOS DE INTERES TURISTICO EN EL EMBALSE EL PEÑOL - GUATAPE.                      MALECON GUATAPE - SITIOS DE INTERES TURISTICO EN EL EMBALSE EL PEÑOL - GUATAPE. VEREDA EL SALTO - SITIOS DE INTERES TURISTICO EN EL EMBALSE EL PEÑOL - GUATAPE. VEREDA EL ROBLE - SITIOS DE INTERES TURISTICO EN EL EMBALSE EL PEÑOL - GUATAPE.</t>
  </si>
  <si>
    <t>POVEDA POVEDA JOSE ANTONIO</t>
  </si>
  <si>
    <t>CARRERA 19 Nº6B-48 L. 12, MAZ 14, URBANIZACION ALGARRA, III SECTOR.</t>
  </si>
  <si>
    <t>ZIPAQUIRA</t>
  </si>
  <si>
    <t>EMBALSE DE NEUSA</t>
  </si>
  <si>
    <t xml:space="preserve">EMBALSE DE NEUSA </t>
  </si>
  <si>
    <t>LOGISTICA E.P.  ASESORIAS E INVERSIONES S.A.S.</t>
  </si>
  <si>
    <t>CARRERA 34 Nº10-229</t>
  </si>
  <si>
    <t>YUMBO</t>
  </si>
  <si>
    <t>LAGO CALIMA RECORRIDO CIRCULAR CON ORIGEN DESTINO ENTRADA Nº 1 PUERTO BUGA</t>
  </si>
  <si>
    <t>CALIMA - SALVAJINA</t>
  </si>
  <si>
    <t>TURIVAN POR EL RIO MAGDALENA S.A.S.</t>
  </si>
  <si>
    <t>CARRERA 11 Nº14-57 BARRIO CENTRO</t>
  </si>
  <si>
    <t xml:space="preserve">HONDA </t>
  </si>
  <si>
    <t>RIO MAGDALENA ENTRE PUERTO BOYACA Y GIRARDOT</t>
  </si>
  <si>
    <t>TUPLAN GUATAPE S.A.S.</t>
  </si>
  <si>
    <t>CALLE 30 Nº28-110</t>
  </si>
  <si>
    <t>EXPRESO LAS SACA S.A.S.</t>
  </si>
  <si>
    <t>CALLE 26 AVENIDA EL RIO, BARRIO CAMELLON</t>
  </si>
  <si>
    <t xml:space="preserve">ISTMINA </t>
  </si>
  <si>
    <t>RIO SAN JUAN Y SUS AFLUENTES ENTRE ISTMINA Y BEBEDO</t>
  </si>
  <si>
    <t>TRANSPORTES FLUVIAL DIAZ ALBORNOZ S.A.S.</t>
  </si>
  <si>
    <t>CARRERA 6 Nº2-16 BARRIO PUEBLO NUEVO</t>
  </si>
  <si>
    <t>RIO MAGDALENA SECTOR PUERTO SERVIEZ (BOYACA) - LA SIERRA (ANTIOQUIA)</t>
  </si>
  <si>
    <t>TRANSPORTES MAJESTIC S.A.S.</t>
  </si>
  <si>
    <t>VIA  PEÑOL GUATAPE KM 10 HOTEL LOS RECUERDOS</t>
  </si>
  <si>
    <t>EMBALSE EL PEÑOL - GUATAPE</t>
  </si>
  <si>
    <t>AGUAS ABIERTAS S.A.S.</t>
  </si>
  <si>
    <t>VIA GUATAPE PEÑOL KM 25</t>
  </si>
  <si>
    <t>TRANSPORTES FLUVIAL GAVIOTAS DEL LITORAL S.A.S.</t>
  </si>
  <si>
    <t xml:space="preserve">BARRIO DE SANTA GENOVEVA DE DOCORDO </t>
  </si>
  <si>
    <t>EL LITORAL DEL SAN JUAN</t>
  </si>
  <si>
    <t>RIO SAN JUAN AFLUENTES ENTRE DECORDO - SAN ISIDRO Y DECORDO ISTMINA</t>
  </si>
  <si>
    <r>
      <t xml:space="preserve">MUELLE MULTIPROPOSITO PARA LA PRESTACION DE SERVICIOS NAUTIS ANCLAR S.A.S. </t>
    </r>
    <r>
      <rPr>
        <b/>
        <sz val="10"/>
        <color theme="1"/>
        <rFont val="Calibri"/>
        <family val="2"/>
        <scheme val="minor"/>
      </rPr>
      <t>"MUELLE ANCLAR S.A.S."</t>
    </r>
  </si>
  <si>
    <t>EDIFICIO LA ESPERANZA 1, BLOQUE1, TORRE1, APTO 303</t>
  </si>
  <si>
    <r>
      <t xml:space="preserve">RIVER'S TOUR VILLAVIEJA EMPRESA ASOCIATIVA DE TRABAJO </t>
    </r>
    <r>
      <rPr>
        <b/>
        <sz val="10"/>
        <color theme="1"/>
        <rFont val="Calibri"/>
        <family val="2"/>
        <scheme val="minor"/>
      </rPr>
      <t>" R T V EAT"</t>
    </r>
  </si>
  <si>
    <t>CARRERA 4W Nº5-13 BARRIO RODRIGO LARA</t>
  </si>
  <si>
    <t>VILLAVIEJA</t>
  </si>
  <si>
    <t>RIO MAGDALENA ENTRE LOS SECTORES EL CASTILLO Y CASA BOMBA HUILA Y PUERTOS INTERMEDIOS</t>
  </si>
  <si>
    <t>901120005 -1</t>
  </si>
  <si>
    <t>RIO MAGDALENA Y SUS AFLUENTES EN EL SECTOR VILLA VIEJA - AIPE EN EL DEPARTAMENTO DEL HUILA</t>
  </si>
  <si>
    <t>JUANTHOSA RED S.A.S.</t>
  </si>
  <si>
    <t>CARRERA 7 Nº7-52 BARRIO CENTRO</t>
  </si>
  <si>
    <t>MITU</t>
  </si>
  <si>
    <t>RIO VAUPES Y SUS AFLUENTES EN EL TERRITORIO COLOMBIANO</t>
  </si>
  <si>
    <t>S&amp;L CATERING, PRODUCCION Y MOBILIARIO S.A.S.</t>
  </si>
  <si>
    <t xml:space="preserve">CALLE 12 Nº43F-28 OF.201 </t>
  </si>
  <si>
    <r>
      <t xml:space="preserve">COOPERATIVA DE TRANSPORTE FLUVIAL TERRESTRE DE SERVICIO PUBLICO Y ESPECIAL </t>
    </r>
    <r>
      <rPr>
        <b/>
        <sz val="10"/>
        <color theme="1"/>
        <rFont val="Calibri"/>
        <family val="2"/>
        <scheme val="minor"/>
      </rPr>
      <t>"COOTRANSPALMA"</t>
    </r>
  </si>
  <si>
    <t>CALLE 8 Nº4-12 OF.205 BARRIO JOSE MARIA HERNANDEZ</t>
  </si>
  <si>
    <t xml:space="preserve">MOCOA </t>
  </si>
  <si>
    <t>RIO CAQUETA SECTOR PUERTO LIMON - PUERTO ZAPOTE</t>
  </si>
  <si>
    <r>
      <t xml:space="preserve">EXPRESO FLUVIAL LA BAUDOSEÑA S.A.S. </t>
    </r>
    <r>
      <rPr>
        <b/>
        <sz val="10"/>
        <color theme="1"/>
        <rFont val="Calibri"/>
        <family val="2"/>
        <scheme val="minor"/>
      </rPr>
      <t>"EXPRESO LA BAUDOSEÑA S.A.S."</t>
    </r>
  </si>
  <si>
    <t>CALLE PRINCIPAL PIZARRO</t>
  </si>
  <si>
    <t>RIO BAUDO EN EL SECTOR PIZARRO - PUERTO MELUCK</t>
  </si>
  <si>
    <t>LA AMISTAD GIGANTE S.A.S.</t>
  </si>
  <si>
    <t>CALLE 18 Nº4B-17 BARRIO LA ORQUIDEA</t>
  </si>
  <si>
    <r>
      <t xml:space="preserve">RIO MAGDALENA </t>
    </r>
    <r>
      <rPr>
        <b/>
        <sz val="10"/>
        <color theme="1"/>
        <rFont val="Calibri"/>
        <family val="2"/>
        <scheme val="minor"/>
      </rPr>
      <t>1</t>
    </r>
    <r>
      <rPr>
        <sz val="10"/>
        <color theme="1"/>
        <rFont val="Calibri"/>
        <family val="2"/>
        <scheme val="minor"/>
      </rPr>
      <t xml:space="preserve">. DESDE PERICONGO HASTA HONDA Y PUERTOS INTERMEDIOS Y PUERTOS INTERMEDIOS. </t>
    </r>
    <r>
      <rPr>
        <b/>
        <sz val="10"/>
        <color theme="1"/>
        <rFont val="Calibri"/>
        <family val="2"/>
        <scheme val="minor"/>
      </rPr>
      <t>2</t>
    </r>
    <r>
      <rPr>
        <sz val="10"/>
        <color theme="1"/>
        <rFont val="Calibri"/>
        <family val="2"/>
        <scheme val="minor"/>
      </rPr>
      <t>. EMBALSE DE BETANIA. 3. REPRESA DE QUIMBO BAJO PREVIO SOPORTE CONTRACTUA CON LA EMGESA.</t>
    </r>
  </si>
  <si>
    <t>TRANSPORTE FLUVIAL MARITIMO Y ECOLOGICO DEL BAUDO Y EL PACIFICO S.A.S.</t>
  </si>
  <si>
    <t xml:space="preserve">BARRIO PUEBLO NUEVO  PIZARRO </t>
  </si>
  <si>
    <t>RIO BAUDO ENTRE PIZARRO - PUERTO MELUCK - PIE DE PATO</t>
  </si>
  <si>
    <t>AGUATOUR JJ S.A.S.</t>
  </si>
  <si>
    <t>CALLE 4 Nº1-26 BIS</t>
  </si>
  <si>
    <t>RIO MAGDALENA DESDE EL SECTOR DE LA JAGUA (HUILA) HASTA EL EMBALSE DE BETANIA INCLUYENDO EL EMBALSE DEL QUIMBO</t>
  </si>
  <si>
    <t>NAVES Y NAVIERAS S.A.S.</t>
  </si>
  <si>
    <t>CALLE 31 Nº23 A -143 APTO 202</t>
  </si>
  <si>
    <t>EMBALSE EL PEÑOL - GUATAPE DE ACUERDO A LOS SIGUIENTES RECORRIDOS TURISTICOS: MALECON GUATAPE Y/O EL PEÑOL - SITIOS DE INTERES TURISTICO DEL EMBALSE EL PEÑOL - GUATAPE</t>
  </si>
  <si>
    <t>POLO SIERRA RUBEN DARIO</t>
  </si>
  <si>
    <t>PUERTO ARANGO KM 12 BARRIO CENTRO - CALLE 14 Nº12-11</t>
  </si>
  <si>
    <t>RIOS: ORTEGUAZA, CAQUETA Y SUS AFLUENTES</t>
  </si>
  <si>
    <r>
      <t xml:space="preserve">COOPERATIVA MULTIACTIVA DE SERVICIOS TURISTICOS FLUVIAL Y TERRESTRE </t>
    </r>
    <r>
      <rPr>
        <b/>
        <sz val="10"/>
        <color theme="1"/>
        <rFont val="Calibri"/>
        <family val="2"/>
        <scheme val="minor"/>
      </rPr>
      <t>"COOMFLUVIALTUR"</t>
    </r>
  </si>
  <si>
    <t>CALLE 50 Nº1A-15 SECTOR MUELLE</t>
  </si>
  <si>
    <r>
      <t xml:space="preserve">RIO MAGDALENA ENTRE EL SECTOR DE SAN PABLO Y PUERTO BERRIO Y SUS AFLUENTES DE ACUERDO A LOS SIGUIENTES RECORRIDOS TURISTICOS: </t>
    </r>
    <r>
      <rPr>
        <b/>
        <sz val="10"/>
        <color theme="1"/>
        <rFont val="Calibri"/>
        <family val="2"/>
        <scheme val="minor"/>
      </rPr>
      <t>1</t>
    </r>
    <r>
      <rPr>
        <sz val="10"/>
        <color theme="1"/>
        <rFont val="Calibri"/>
        <family val="2"/>
        <scheme val="minor"/>
      </rPr>
      <t xml:space="preserve">_MUELLE OFICIAL DE BARRANCABERMEJA - LAS CARMELITAS - SAN LUIS BELTRAN - SAN RAFAEL DE CHUCURI - CIENAGA DEL CHUCURI - MUELLE OFICIAL DE BARRANCABERMEJA  </t>
    </r>
    <r>
      <rPr>
        <b/>
        <sz val="10"/>
        <color theme="1"/>
        <rFont val="Calibri"/>
        <family val="2"/>
        <scheme val="minor"/>
      </rPr>
      <t xml:space="preserve"> 2</t>
    </r>
    <r>
      <rPr>
        <sz val="10"/>
        <color theme="1"/>
        <rFont val="Calibri"/>
        <family val="2"/>
        <scheme val="minor"/>
      </rPr>
      <t>_MUELLE OFICIAL DE BARRANCABERMEJA - CAÑO EL DESEO - CIENAGA EL LLANITO - CORREGIMIENTO EL LLANITO - MUELLE OFICIAL DE BARRANCABERMEJA</t>
    </r>
  </si>
  <si>
    <t>TRANSPORTES FLUVIALES TOPOCORO SOCIEDAD POR ACCIONES SIMPLIFICADAS "TRANSTOPOCORO S.A.S."</t>
  </si>
  <si>
    <t>CALLE 68 Nº18-34 BARRIO LA VICTORIA</t>
  </si>
  <si>
    <t>EMBALSE DE TOPOCORO</t>
  </si>
  <si>
    <r>
      <t xml:space="preserve">EMBALSE DE TOPOCORO DE ACUERDO A LOS SIGUIENTES RECORRIDOS TURISTICOS: </t>
    </r>
    <r>
      <rPr>
        <b/>
        <sz val="10"/>
        <color theme="1"/>
        <rFont val="Calibri"/>
        <family val="2"/>
        <scheme val="minor"/>
      </rPr>
      <t>1</t>
    </r>
    <r>
      <rPr>
        <sz val="10"/>
        <color theme="1"/>
        <rFont val="Calibri"/>
        <family val="2"/>
        <scheme val="minor"/>
      </rPr>
      <t>_PUERTO EL TABLAZO - LAS LAJITAS - PUERTO EL TABLAZO.</t>
    </r>
    <r>
      <rPr>
        <b/>
        <sz val="10"/>
        <color theme="1"/>
        <rFont val="Calibri"/>
        <family val="2"/>
        <scheme val="minor"/>
      </rPr>
      <t xml:space="preserve"> 2</t>
    </r>
    <r>
      <rPr>
        <sz val="10"/>
        <color theme="1"/>
        <rFont val="Calibri"/>
        <family val="2"/>
        <scheme val="minor"/>
      </rPr>
      <t xml:space="preserve">_PUERTO EL TABLAZO - LA CASCADA DE LOS DESEOS - PUERTO EL TABLAZO. </t>
    </r>
    <r>
      <rPr>
        <b/>
        <sz val="10"/>
        <color theme="1"/>
        <rFont val="Calibri"/>
        <family val="2"/>
        <scheme val="minor"/>
      </rPr>
      <t>3</t>
    </r>
    <r>
      <rPr>
        <sz val="10"/>
        <color theme="1"/>
        <rFont val="Calibri"/>
        <family val="2"/>
        <scheme val="minor"/>
      </rPr>
      <t xml:space="preserve">_PUERTO EL TABLAZO - PUENTE BETULIA - PUERTO EL TABLAZO. </t>
    </r>
    <r>
      <rPr>
        <b/>
        <sz val="10"/>
        <color theme="1"/>
        <rFont val="Calibri"/>
        <family val="2"/>
        <scheme val="minor"/>
      </rPr>
      <t>4</t>
    </r>
    <r>
      <rPr>
        <sz val="10"/>
        <color theme="1"/>
        <rFont val="Calibri"/>
        <family val="2"/>
        <scheme val="minor"/>
      </rPr>
      <t xml:space="preserve">_PUERTO EL TABLAZO - TORRES DE CAPTACION - PUERTO EL TABLAZO. </t>
    </r>
    <r>
      <rPr>
        <b/>
        <sz val="10"/>
        <color theme="1"/>
        <rFont val="Calibri"/>
        <family val="2"/>
        <scheme val="minor"/>
      </rPr>
      <t>5</t>
    </r>
    <r>
      <rPr>
        <sz val="10"/>
        <color theme="1"/>
        <rFont val="Calibri"/>
        <family val="2"/>
        <scheme val="minor"/>
      </rPr>
      <t>_PUERTO EL TABLAZO - LA CASCADA CARACOLIES - PUERTO EL TABLAZO</t>
    </r>
  </si>
  <si>
    <t>COMERCIALIZADORA Y TRANSPORTE PUBLICO FLUVIAL DE PASAJEROS LAS A DE PIZARRO S.A.S. "COMERCIALIZADORA Y TRANS LAS A DE PIZARRO S.A.S."</t>
  </si>
  <si>
    <t>BARRIO PUBLO NUEVO (PIZARRO)</t>
  </si>
  <si>
    <t>RIO BAUDO Y SUS AFLUENTES</t>
  </si>
  <si>
    <t>AGUAVENTURA S.A.S.</t>
  </si>
  <si>
    <t>CALLE 31 BODEGAS</t>
  </si>
  <si>
    <t>TRANSFLUVIAL DE LA DEPRESION MOMPOSINA S.A.S.</t>
  </si>
  <si>
    <t>CALLE 13 Nº37 CORREGIMIENTO LA RINCONADA</t>
  </si>
  <si>
    <t>SANTA CRUZ MOMPOX</t>
  </si>
  <si>
    <t>RIO MAGDALENA DESDE EL BANCO HASTA BOCAS DE PINTO POR EL BRAZO DE MOMPOX Y POR EL BRAZO DE LOBA DESDE BOCAS DE PINTO HASTA PINILLOS, INCLUYENDO EL RIO CHICAGUA Y SISTEMA CENAGOSO DE LA DEPRESION MOMPOSINA</t>
  </si>
  <si>
    <t>COOPERATIVA DE TRANSPORTADORES DEL MEDIO MAGDALENA LTDA "COOTRANSMAGDALENA LTDA"</t>
  </si>
  <si>
    <t>CARRERA 25 Nº 28 -18 BARRIO ALARCON</t>
  </si>
  <si>
    <t xml:space="preserve">BUCARAMANGA </t>
  </si>
  <si>
    <r>
      <t xml:space="preserve">RIO MAGDALENA SECTOR PUERTO WILCHES (SANTANDER) - SAN PABLO (BOLIVAR) Y </t>
    </r>
    <r>
      <rPr>
        <b/>
        <sz val="10"/>
        <color theme="1"/>
        <rFont val="Calibri"/>
        <family val="2"/>
        <scheme val="minor"/>
      </rPr>
      <t>EL EMBALSE DE TOPOCORO</t>
    </r>
  </si>
  <si>
    <t>SERVICIOS Y LOGISTICA FLUVIAL S.A.S. "S Y L FLUVIAL S.A.S."</t>
  </si>
  <si>
    <t>CALLE 22 Nº22 - 07 INTERIOR 301</t>
  </si>
  <si>
    <t>EL RETIRO</t>
  </si>
  <si>
    <t>EMBALSE EL PEÑOL - GUATAPE MALECON GUATAPE Y/O EL PEÑOL SITIOS DE INTERES TURISTICO DEL EMBALSE EL PEÑOL - GUATAPE</t>
  </si>
  <si>
    <t>CORPORACION TURISTICA AMBIENTAL Y ECOLOGICA DE NORCASIA CALDAS "CORTURES"</t>
  </si>
  <si>
    <t>CARRERA 10 Nº 3-92 BARRIO SAN MARIANO</t>
  </si>
  <si>
    <t>EMBALSE DE AMANI PUERTO MOSCOVITA - QUEBRADA SANTA BARBARA Y VSA; PUERTO MOSCOVITA - RIO MORO Y VSA; PUERTO MOSCOVITA RIO LA MIEL Y VSA.</t>
  </si>
  <si>
    <t>ZARPE NAUTICO S.A.S.</t>
  </si>
  <si>
    <t>CALLLE 31 A Nº 29 A 25 APTO 203</t>
  </si>
  <si>
    <t>EMBALSE EL PEÑOL - GUATAPE MALECON DE GUATAPE - SITIOS DE INTERES TURISTICO DEL EMBALSE EL PEÑOL - GUATAPE Y VSA</t>
  </si>
  <si>
    <t>LOGISTICA - IZAJE - TRANSPORTE - PIEDEMONT S.A.S.</t>
  </si>
  <si>
    <t>CALLE 9 Nº 11-68</t>
  </si>
  <si>
    <t xml:space="preserve">ARAUCA </t>
  </si>
  <si>
    <t xml:space="preserve">RIOS: ARAUCA, META EN EL SECTOR PUERTO LOPEZ - PUERTO CARREÑO  Y SUS AFLUENTES </t>
  </si>
  <si>
    <t>ANGULO LOPEZ JESUS ARNULFO</t>
  </si>
  <si>
    <t>CARRERA 2E Nº 8-42 B CINCUENTENARIO</t>
  </si>
  <si>
    <t>CALIMA EL DARIEN</t>
  </si>
  <si>
    <t>EMBALSE DE CALIMA RECORRIDOS TURISTICOS: ENTRADA 4 PUERTO BUGA, ROSA DE LOS VIENTOS, BERLIN SOTAVENTO Y VSA;  ENTRADA 4 SOTAVENTO, BERLIN, LLANITOS, COMFANDI, LA PRESA Y VSA</t>
  </si>
  <si>
    <t>SINERGIA FLUVIAL S.A.S.</t>
  </si>
  <si>
    <t>CALLE 11 Nº 4-52</t>
  </si>
  <si>
    <t>EMBALSE DE CALIMA RECORRIDO: CAMPING MYSTIC PARADISE - PRESA - LA PLAYITA Y VSA; CAMPING MYSTIC PARADISE - PUERTO NARANJO Y VSA</t>
  </si>
  <si>
    <t>TRANSPORTE FLUVIAL RIOMAR DEL CARIBE LTDA "RIOMAR DEL CARIBE LTDA"</t>
  </si>
  <si>
    <t>CALLE 106 Nº90-544 VIA PUERTO MOCHO</t>
  </si>
  <si>
    <r>
      <t xml:space="preserve">RIO MAGDALENA SECTOR SALAMINA - BOCAS DE CENIZA </t>
    </r>
    <r>
      <rPr>
        <b/>
        <i/>
        <u/>
        <sz val="10"/>
        <color theme="1"/>
        <rFont val="Calibri"/>
        <family val="2"/>
        <scheme val="minor"/>
      </rPr>
      <t>DE ACUERDO A LOS RECORRIDOS TURISTICOS</t>
    </r>
  </si>
  <si>
    <t>AGUATAPE S.A.S.</t>
  </si>
  <si>
    <t>CALLE 31 Nº 27 A-09</t>
  </si>
  <si>
    <t>EMBALSE EL PEÑOL - GUATAPE MALECON GUATAPE Y/O EL PEÑOL - SITIOS DE INTERES TURISTICO DEL EMBALSE EL PEÑOL - GUATAPE</t>
  </si>
  <si>
    <r>
      <t xml:space="preserve">ASOCIACION DE TRANSPORTE FLUVIAL PUERTO LAS DAMAS </t>
    </r>
    <r>
      <rPr>
        <b/>
        <sz val="9"/>
        <rFont val="Calibri"/>
        <family val="2"/>
      </rPr>
      <t>"ASOFLUVIAL LTDA"</t>
    </r>
  </si>
  <si>
    <t>TRANSVERSAL 36 SUR Nº 36-250 TORRE H 2 APTO 103 BOSQUES DE SANLUIS</t>
  </si>
  <si>
    <r>
      <t xml:space="preserve">RIO MAGDALENA SECTOR NEIVA - VILLAVIEJA </t>
    </r>
    <r>
      <rPr>
        <b/>
        <i/>
        <sz val="10"/>
        <color theme="1"/>
        <rFont val="Calibri"/>
        <family val="2"/>
        <scheme val="minor"/>
      </rPr>
      <t>DE ACUERDO A LOS SIGUENTES RECORRIDOS TURISTICOS</t>
    </r>
  </si>
  <si>
    <t>SOLUCIONES Y TRANSPORTES TIGUI ZOMAC S.A.S. "STTZSAS"</t>
  </si>
  <si>
    <t xml:space="preserve">CALLE DE LOS KIOSCOS </t>
  </si>
  <si>
    <t>TIGUI</t>
  </si>
  <si>
    <t>RIOS: TIGUI, BAGRE Y NECHI SECTOR PUERTO LOPEZ - EL BAGRE</t>
  </si>
  <si>
    <t>JOSE JORGE CABRERA QUINTERO</t>
  </si>
  <si>
    <t>CARRERA 5 N° 4-29 CENTRO CALLE DEL ORO</t>
  </si>
  <si>
    <t>SUAREZ</t>
  </si>
  <si>
    <t>EMBALSE SALVAJINA</t>
  </si>
  <si>
    <t>EMBALSE DE SALVAJINA CASA DE TEJA – SITIOS DE INTERÉS TURÍSTICO EN EL EMBALSE SALVAJINA – SUAREZ Y VICEVERSA</t>
  </si>
  <si>
    <t>SOCIEDAD FLUVIAL PORTO AZUL S.A.S.</t>
  </si>
  <si>
    <t>CALLE 10 N° 15 A-04 BARRIO COMUNEROS</t>
  </si>
  <si>
    <t>REGATA S.A.S.</t>
  </si>
  <si>
    <t>VEREDA EL UBITAL, FINCA EL FRENO</t>
  </si>
  <si>
    <t>TRANSPORTE FLUVIAL LOS CARDONA S.A.S</t>
  </si>
  <si>
    <t>CARRERA 22 N° 31 C-53 PARQUE LOS PATOS</t>
  </si>
  <si>
    <t>TRANSPORTADORA FLUVIAL Y MARITIMA TIPAL S.A.S.</t>
  </si>
  <si>
    <t>CALLE 100N° 18-68 EL WAFFE</t>
  </si>
  <si>
    <t>RIOS: ATRATO, LEON Y SUS AFLUENTES, CANALES DE NUEVA COLONIA, ZUNGO Y TRANSITO POR BAHIA COLOMBIA</t>
  </si>
  <si>
    <t>MOORE PANTOJA RAMIRO</t>
  </si>
  <si>
    <t>CALLE 14 N° 10-168</t>
  </si>
  <si>
    <t>RIO AMAZONAS EN PUERTOS COLOMBIANOS</t>
  </si>
  <si>
    <t>CELUTAXI CITY S.A.S.</t>
  </si>
  <si>
    <t>CALLE 15 N°15 A-91 BARRIO SAN IGNACIO</t>
  </si>
  <si>
    <t xml:space="preserve">VILLAVICENCIO </t>
  </si>
  <si>
    <t>RIO META Y SUS AFLUENTES</t>
  </si>
  <si>
    <t>PUERTO LOPEZ</t>
  </si>
  <si>
    <t>KEY JULIETH S.A.S.</t>
  </si>
  <si>
    <t xml:space="preserve">CALLE 26 N°5 A-16 BARRIO CUBIDES PISO 2 </t>
  </si>
  <si>
    <t>RIO SAN JUAN Y SUS AFLUENTES</t>
  </si>
  <si>
    <t>NAUTICA GUATAPE S.A.S.</t>
  </si>
  <si>
    <t>Carrera 26 N°1-03</t>
  </si>
  <si>
    <t>TRASPORTE FLUVIAL ESPECIAL Y DE TURISMO DEL CHOCO S.A.S.</t>
  </si>
  <si>
    <t>BARRIO SAN PABLO CABECERA MUNICIPAL</t>
  </si>
  <si>
    <t>PAIMADO</t>
  </si>
  <si>
    <t>901378851 -2</t>
  </si>
  <si>
    <t xml:space="preserve">RIO QUITO </t>
  </si>
  <si>
    <t>QUITO</t>
  </si>
  <si>
    <t>RIOS: QUITO, ATRATO Y SUS AFLUENTES HASTA TURBO HACIENDO TRANSITO POR BAHIA COLOMBIA</t>
  </si>
  <si>
    <t>TRANSPORTE LUZ DEL SAN JUAN S.A.S. – TRANSLUZ</t>
  </si>
  <si>
    <t> </t>
  </si>
  <si>
    <t xml:space="preserve">BARRIO COMERCIO - ANTIGUO TEATRO PISO 2 </t>
  </si>
  <si>
    <t>RIO SAN JUAN Y SUS AFLUENTES SECTOR ISTMINA - SIPI RECORRIDOS TURISTICOS ISTMINA - SIPI - CASCADA LAS PIEDRAS Y DEMAS SITIOS TURISTICOS DEL SECTOR Y VSA</t>
  </si>
  <si>
    <t>SOCIEDAD DE TRANSPORTADORES Y LOGÍSTICA NACIONAL S.A.S. - SOTRANSLOGI S.A.S.</t>
  </si>
  <si>
    <t>CARRERA 48 No. 49-18 BARRIO METROPOLIS</t>
  </si>
  <si>
    <t>RIOS: NECHI, TIGUI, CAUCA Y SUS AFLUENTES EN EL SECTOR ZARAGOZA EN EL RIO NECHI HASTA GUARANDA EN EL RIO CAUCA</t>
  </si>
  <si>
    <t>AQUAVENTURE S.A.S.</t>
  </si>
  <si>
    <t>KM 4 VIA  A TOTA</t>
  </si>
  <si>
    <t>LAGO DE TOTA Y DEMAS SITIOS TURISTICOS</t>
  </si>
  <si>
    <t>JJ NAUTICA S.A.S.</t>
  </si>
  <si>
    <t>URBANICACION LA ESPERANZA TORRE 4C APTO 101</t>
  </si>
  <si>
    <t>GUATAPE AVENTURA S.A.S.</t>
  </si>
  <si>
    <t>CALLE 28 N°35-15 INT. 1 ED. BICENTARIO</t>
  </si>
  <si>
    <t>EMBALSE EL PEÑOL - GUATAPE MALECON DE GUATAPE Y/O EL PEÑOL - SITIOS DE INTERES TURISTICO DEL EMBALSE EL PEÑOL - GUATAPE Y VSA / VEREDA LA PIEDRA - SITIOS DE INTERES TURISTICO EN EL EMBALSE  EL PEÑOL - GUATAPE Y VSA.</t>
  </si>
  <si>
    <t>GUATAPE TRANSPORT S.A.S.</t>
  </si>
  <si>
    <t>CALLE 34 N°22-51</t>
  </si>
  <si>
    <t>CALARCA</t>
  </si>
  <si>
    <t>QUINDIO</t>
  </si>
  <si>
    <t>AQUATOUR GUATAPE S.A.S.</t>
  </si>
  <si>
    <t>CALLE 31 N°27A-13</t>
  </si>
  <si>
    <t>COOPERATIVA MULTIACTIVA EMPRESA COMUNITARIA DE PRESTACIÓN DE SERVICIOS Y COMERCIAL - ECOOTRANSVIAS LTDA</t>
  </si>
  <si>
    <t>CARRERA 32 N°10-34 BARRIO ALVEMIA</t>
  </si>
  <si>
    <t xml:space="preserve">PUERTO ASIS </t>
  </si>
  <si>
    <t>RIO PUTUMAYO EN EL SECTOR PUERRTO HONG KONG - PUERTO VEGA EN EL MUNICIPIO DE PUERTO ASIS</t>
  </si>
  <si>
    <t>IBIZA GUATAPE S.A.S.</t>
  </si>
  <si>
    <t>CALLE 28 N°28-105 2DO PISO</t>
  </si>
  <si>
    <t>TRANSPORTES ESPECIALES A&amp;S S.A.S - TRANES S.A.S.</t>
  </si>
  <si>
    <t>CARRERA 65 N°8B-91 LOCAL 337</t>
  </si>
  <si>
    <t>RIO MAGDALENA Y SUS AFLUENTES  DESDE PUERTO SALGAR HASTA BARRANQUILLA Y EL CANAL DEL DIQUE HASTA BAHIA DE CARTAGENA</t>
  </si>
  <si>
    <t>VIP GUATAPE S.A.S. "VIP GUATAPE"</t>
  </si>
  <si>
    <t>Calle 29 N°20-95 Apto 211</t>
  </si>
  <si>
    <t>THE BEST GUATAPE TOURS S.A.S.</t>
  </si>
  <si>
    <t>VEREDA EL UVITAL</t>
  </si>
  <si>
    <t>EMBALSE EL PEÑOL - GUATAPE MUELLE DEL HOTEL ATMA ECO VILLAS - SITIOS DE INTERES TURISTICO EN EL EMBALSE EL PEÑOL - GUATAPE Y VSA</t>
  </si>
  <si>
    <t>ECHEVERRY RAMIREZ CESAR AUGUSTO</t>
  </si>
  <si>
    <t>CALLE 51 NORTE N°2CN-38 BARRIO LA MERCED</t>
  </si>
  <si>
    <t>EMBALSE DE CALIMA RECORRIDO ENTRADA 4 - PUERTO BUGA - ENTRADA 4</t>
  </si>
  <si>
    <t xml:space="preserve">NATIONAL ADVENTURE S.A.S. </t>
  </si>
  <si>
    <t>CALLE 29 N°33-21 BARRIO MIRAMAR</t>
  </si>
  <si>
    <t>EMBALSE EL PEÑOL - GUATAPE: NARANJOS - SITIOS DE INTERES TURISTICO EN EL EMBALSE EL PEÑOL - GUATAPE Y VSA</t>
  </si>
  <si>
    <t>PLAYA BRISAS DEL LAGO S.A.S.</t>
  </si>
  <si>
    <t>KM 4 VIA TOTA</t>
  </si>
  <si>
    <t>LAGO DE TOTA - PLAYA BLANCA - SITIOS DE INTERES TURISTICO EN EL LAGO DE TOTA Y VICEVERSA</t>
  </si>
  <si>
    <t>ASOCIACIÓN DE TRANSPORTADORES DE MOTOR CANOA DE MORALITO "SOTRAMORALITO"</t>
  </si>
  <si>
    <t>CARRERA 2 BARRIO CENTRO</t>
  </si>
  <si>
    <t>RIO MAGDALENA SECTOR MORALES - SIMITI</t>
  </si>
  <si>
    <t>AVENTURAS NAUTICAS S.A.S.</t>
  </si>
  <si>
    <t>CARRERA 33 N°28 B-04</t>
  </si>
  <si>
    <t>EMBALSE EL PEÑOL - GUATAPE MALECON DE GUATAPE - SITIOS DE INTERES TURISTICO DEL EMBALSE EL PEÑOL - GUATAPE  Y VSA</t>
  </si>
  <si>
    <t>TRANSPORTE FLUVIAL COLORES S.A.S</t>
  </si>
  <si>
    <t>CARRERA 23 N°31-40 BARRIO ALDEA</t>
  </si>
  <si>
    <t>EMBALSE EL PEÑOL - GUATAPE MALECON DE GUATAPE - SITIOS DE INTERES TURISTICO Y VSA</t>
  </si>
  <si>
    <t>TIMÓN DE GUATAPÉ S.A.S.</t>
  </si>
  <si>
    <t>CARRERA 29 N°30-36 APTO 502</t>
  </si>
  <si>
    <t>EMBALSE EL,PEÑOL - GUATAPE MALECON DE GUATAPE - SITIOS DE INTERES TURISTICO Y VSA</t>
  </si>
  <si>
    <t>AGUAS INTERNACIONALES S.A.S.</t>
  </si>
  <si>
    <t>URBANIZACION LA ESPERANZA XII P.H. PISO 2 APTO 203 BLOQUE 12 TORRE 12</t>
  </si>
  <si>
    <t> VIVE TOURSS REPRESA GUATAPÉ S.A.S - VIVE TOURSS</t>
  </si>
  <si>
    <t>CALLE 30 N°28-65 LC 305</t>
  </si>
  <si>
    <t>EMBALSE EL,PEÑOL RECORRIDOS: TOURS CIRCULAR AL VIEJO PEÑOL. TOUR CIRCULAR A LA PIEDRA EL PEÑOL. TOURS CIRCULAR A LA VDA SANTA RITA. TOURS CIRCULAR VERTEDERO SANTA RITA</t>
  </si>
  <si>
    <t>INVERSIONES LOS LAGOS DE GUATAPE S.A.S</t>
  </si>
  <si>
    <t>CALLE 31 No. 31-37</t>
  </si>
  <si>
    <t>EMBALSE ELPEÑOL - GUATAPE MALECON GUATAPE -SITIOS DE INTERES TURISTICO DEL EMBALSE EL PEÑOL - GUATAPE Y VSA</t>
  </si>
  <si>
    <t xml:space="preserve">RESOLUCIÓN </t>
  </si>
  <si>
    <t>DÍA</t>
  </si>
  <si>
    <t xml:space="preserve">MES </t>
  </si>
  <si>
    <t xml:space="preserve">AÑO </t>
  </si>
  <si>
    <t xml:space="preserve">TIPO </t>
  </si>
  <si>
    <t>MODALIDAD 2</t>
  </si>
  <si>
    <t>OBSERVACION</t>
  </si>
  <si>
    <t>ZONA OPERACIÓN</t>
  </si>
  <si>
    <t>H</t>
  </si>
  <si>
    <t>Solicitar resolucion para scanear</t>
  </si>
  <si>
    <t>PO1</t>
  </si>
  <si>
    <t>PF</t>
  </si>
  <si>
    <t>MRS</t>
  </si>
  <si>
    <t>PO2</t>
  </si>
  <si>
    <t>PO3</t>
  </si>
  <si>
    <t>PO4</t>
  </si>
  <si>
    <t>PO5</t>
  </si>
  <si>
    <t>M</t>
  </si>
  <si>
    <t>N</t>
  </si>
  <si>
    <t>MPF</t>
  </si>
  <si>
    <t>MH</t>
  </si>
  <si>
    <t>Pasajeros y Carga</t>
  </si>
  <si>
    <t>Cuenca Fluvial del Orinoco</t>
  </si>
  <si>
    <t>Pasajeros Especial</t>
  </si>
  <si>
    <t>C</t>
  </si>
  <si>
    <t>Carga - Transbordo</t>
  </si>
  <si>
    <t>Pasajeros Carga (T-Veh)</t>
  </si>
  <si>
    <t>PET</t>
  </si>
  <si>
    <t>PO6</t>
  </si>
  <si>
    <t>Carga Pasaj. (T-Veh)</t>
  </si>
  <si>
    <t>PO7</t>
  </si>
  <si>
    <t>Pasajeros  Hidroituango</t>
  </si>
  <si>
    <t>M_PET</t>
  </si>
  <si>
    <t>Pasajeros Hidroituango</t>
  </si>
  <si>
    <t>Pasajeros Carga (T-Veh) Hidroituango</t>
  </si>
  <si>
    <t>PO8</t>
  </si>
  <si>
    <t>PO9</t>
  </si>
  <si>
    <t>RD</t>
  </si>
  <si>
    <t>Pasajeros y Turismo</t>
  </si>
  <si>
    <t>DES</t>
  </si>
  <si>
    <t>SERVICIOS ESPECIALES</t>
  </si>
  <si>
    <t>H2</t>
  </si>
  <si>
    <t>RS</t>
  </si>
  <si>
    <t>DESV</t>
  </si>
  <si>
    <t>ADI</t>
  </si>
  <si>
    <t>Modifica Rutas y Parque Fluvial</t>
  </si>
  <si>
    <t>Otorga P.O. Transbordo Veh</t>
  </si>
  <si>
    <t>Pasajeros (T-Veh)</t>
  </si>
  <si>
    <t>NIEGA ADICION DE RUTA</t>
  </si>
  <si>
    <t>Art. PRIMERO RESOLUCION 17820/2002</t>
  </si>
  <si>
    <t>Para revisar</t>
  </si>
  <si>
    <t>RR</t>
  </si>
  <si>
    <t>Resolucion 20203040003665</t>
  </si>
  <si>
    <t>Resuelve Recurso</t>
  </si>
  <si>
    <t>DD</t>
  </si>
  <si>
    <t>Descreta Desistimiento</t>
  </si>
  <si>
    <t>P01</t>
  </si>
  <si>
    <t>Permiso de Operación Vencido mas de 3 años</t>
  </si>
  <si>
    <t>Especial (incluye)</t>
  </si>
  <si>
    <t>Renueva Permiso de Operación</t>
  </si>
  <si>
    <t>S</t>
  </si>
  <si>
    <t>Suspende P.O.</t>
  </si>
  <si>
    <t>Desistimiento</t>
  </si>
  <si>
    <t>EMBALSE - GUATAPE</t>
  </si>
  <si>
    <t>CAN</t>
  </si>
  <si>
    <t>Cancelada</t>
  </si>
  <si>
    <t>P</t>
  </si>
  <si>
    <t>2395/2009</t>
  </si>
  <si>
    <t>RA</t>
  </si>
  <si>
    <t>PE</t>
  </si>
  <si>
    <t>pasajeros turismo</t>
  </si>
  <si>
    <t>CORRECCION DE RUTAS</t>
  </si>
  <si>
    <t>AZO</t>
  </si>
  <si>
    <t>NIEGA SOLICITUD MODIFICACION PARQUE FLUVIAL</t>
  </si>
  <si>
    <t>DESISTIMIENTO</t>
  </si>
  <si>
    <t>CRS</t>
  </si>
  <si>
    <t>CTS</t>
  </si>
  <si>
    <t>pasajeros</t>
  </si>
  <si>
    <t>PF1</t>
  </si>
  <si>
    <t>Pasaj. y Carga</t>
  </si>
  <si>
    <t>Sin permiso de Operación</t>
  </si>
  <si>
    <t>H3</t>
  </si>
  <si>
    <t>APF</t>
  </si>
  <si>
    <t>Turismo y Especial</t>
  </si>
  <si>
    <t>RRR</t>
  </si>
  <si>
    <t>Resuelve Recurso Reposicion</t>
  </si>
  <si>
    <t>AMPLIA PARQUE FLUVIAL</t>
  </si>
  <si>
    <t>AUTORIZA PERMISO DE OPERACION</t>
  </si>
  <si>
    <t xml:space="preserve">Otorga Habilitacion </t>
  </si>
  <si>
    <t>Otorga Permiso de Operación</t>
  </si>
  <si>
    <t>NM</t>
  </si>
  <si>
    <t>Niega Renovacion Permiso de Operación</t>
  </si>
  <si>
    <t>Pasaj. y Carga (T-Veh)</t>
  </si>
  <si>
    <t>MZO</t>
  </si>
  <si>
    <t>1 embarcacion</t>
  </si>
  <si>
    <t>U</t>
  </si>
  <si>
    <t>UNIFICA RESOLUCIONES</t>
  </si>
  <si>
    <t>NEGADA</t>
  </si>
  <si>
    <t>RO</t>
  </si>
  <si>
    <t>ESPECIAL</t>
  </si>
  <si>
    <t>PASAJEROS</t>
  </si>
  <si>
    <t>NIEGA AMPLIACION ZONA DE OPERACIÓN</t>
  </si>
  <si>
    <t xml:space="preserve">H </t>
  </si>
  <si>
    <t>Art.3 Res. 2462/2018</t>
  </si>
  <si>
    <t>Art.2 Res. 2462/2018</t>
  </si>
  <si>
    <t>Art.1 Res. 1738/2018</t>
  </si>
  <si>
    <t>Art.2 Res. 2462/2018_Modificado_3925/2018</t>
  </si>
  <si>
    <t>Art.3 Res. 3933/2018</t>
  </si>
  <si>
    <t>Art.3 Res. 3933/2018_Modificado_1189/2019</t>
  </si>
  <si>
    <t>Art.3 Res. 3933/2018_Modificado_1189/2020 y 1910/2020</t>
  </si>
  <si>
    <t>Art.2 Res. 2462/2018_Modificado_3925/2018 y Res. 3929/2018</t>
  </si>
  <si>
    <t>MIXTO</t>
  </si>
  <si>
    <t>SOTRAS</t>
  </si>
  <si>
    <t>NIEGA MODIFICACION P.F</t>
  </si>
  <si>
    <t>TRABAJO ESCRITORIO</t>
  </si>
  <si>
    <t>https://mintransporte-my.sharepoint.com/:f:/g/personal/dducuara_mintransporte_gov_co/EhjxHq-JudNLrSo_7hvlYXgBfvRffwniRI7zsuDcYNtOJw?e=WKhgFv</t>
  </si>
  <si>
    <t>EMPRESA</t>
  </si>
  <si>
    <t xml:space="preserve">EMBARCACIÓN </t>
  </si>
  <si>
    <t xml:space="preserve">PATENTE </t>
  </si>
  <si>
    <t>TIPO_VIN</t>
  </si>
  <si>
    <t>C.A</t>
  </si>
  <si>
    <t>COMPAÑÍA</t>
  </si>
  <si>
    <t>RCC</t>
  </si>
  <si>
    <t xml:space="preserve">VIGENCIA </t>
  </si>
  <si>
    <t>RCE</t>
  </si>
  <si>
    <t>RCA</t>
  </si>
  <si>
    <t>VIGENCIA</t>
  </si>
  <si>
    <t>ESTADO</t>
  </si>
  <si>
    <t>DIAS VENCIDOS</t>
  </si>
  <si>
    <t>ALERTA</t>
  </si>
  <si>
    <t>FECHA ACTUAL</t>
  </si>
  <si>
    <t>DIAS DE ALERTA</t>
  </si>
  <si>
    <t>LIDER</t>
  </si>
  <si>
    <t>Ch</t>
  </si>
  <si>
    <t>v</t>
  </si>
  <si>
    <t>MALEIDY</t>
  </si>
  <si>
    <t>V</t>
  </si>
  <si>
    <t>JOHAN</t>
  </si>
  <si>
    <t>LAURA VANESA</t>
  </si>
  <si>
    <t>GALEON</t>
  </si>
  <si>
    <t xml:space="preserve">HURACAN </t>
  </si>
  <si>
    <t>EL CONDOR</t>
  </si>
  <si>
    <t>EL RAYEL</t>
  </si>
  <si>
    <t>EL DELFIN</t>
  </si>
  <si>
    <t>EL EXPRESO ROJO</t>
  </si>
  <si>
    <t>EL PADRINO</t>
  </si>
  <si>
    <t>SAN ANTONIO</t>
  </si>
  <si>
    <t>EL ZAFIRO</t>
  </si>
  <si>
    <t>EL CAYENO</t>
  </si>
  <si>
    <t>MARIA FERNANDA</t>
  </si>
  <si>
    <t>EL ATLANTIC</t>
  </si>
  <si>
    <t>EL TIBURON</t>
  </si>
  <si>
    <t>EL EJECUTIVO</t>
  </si>
  <si>
    <t>LA GAVIOTA</t>
  </si>
  <si>
    <t>CINTHIA</t>
  </si>
  <si>
    <t xml:space="preserve">EL CAMPESINO </t>
  </si>
  <si>
    <t>LRCG-4813219- 1</t>
  </si>
  <si>
    <t>SANTAMARIA</t>
  </si>
  <si>
    <t>Bm</t>
  </si>
  <si>
    <t>EL ALMIRANTE MOLINA</t>
  </si>
  <si>
    <t>LA ESMERALDA</t>
  </si>
  <si>
    <t>FARALLONES</t>
  </si>
  <si>
    <t>CALIPSO</t>
  </si>
  <si>
    <t>CARIBE</t>
  </si>
  <si>
    <t>VALLE DE TENZA</t>
  </si>
  <si>
    <t>GAVIOTA</t>
  </si>
  <si>
    <t>PRIMAVERA</t>
  </si>
  <si>
    <t>BAHIA</t>
  </si>
  <si>
    <t>BRISA</t>
  </si>
  <si>
    <t>HIDROBUS PORVENIR</t>
  </si>
  <si>
    <t>CIUDAD DE MACANAL</t>
  </si>
  <si>
    <t>SANTA BARBARA 2</t>
  </si>
  <si>
    <t>EL MORO</t>
  </si>
  <si>
    <t>EL GUARINO</t>
  </si>
  <si>
    <t>EL MANSO I</t>
  </si>
  <si>
    <t>B</t>
  </si>
  <si>
    <t>BOCANEME</t>
  </si>
  <si>
    <t>LA CASCARELA</t>
  </si>
  <si>
    <t>A</t>
  </si>
  <si>
    <t>LA CUATRO DIEZ</t>
  </si>
  <si>
    <t>LA NIQUIA</t>
  </si>
  <si>
    <t>LA FORTALEZA</t>
  </si>
  <si>
    <t>LA TRANQUILIDAD</t>
  </si>
  <si>
    <t>Tr</t>
  </si>
  <si>
    <t>WIROHENSON I</t>
  </si>
  <si>
    <t>BUENAVISTA</t>
  </si>
  <si>
    <t xml:space="preserve">LA ESPERANZA  </t>
  </si>
  <si>
    <t>R</t>
  </si>
  <si>
    <t>CNG-EXPLORADOR</t>
  </si>
  <si>
    <t>Mc</t>
  </si>
  <si>
    <t>2 Tn / 10 Pasajeros</t>
  </si>
  <si>
    <t>PAOLA</t>
  </si>
  <si>
    <t>KAREN</t>
  </si>
  <si>
    <t>DOÑA CAROLA</t>
  </si>
  <si>
    <t>YOHA</t>
  </si>
  <si>
    <t>MARIANITA</t>
  </si>
  <si>
    <t>LA PAUTEÑA</t>
  </si>
  <si>
    <t>LA LLANERITA</t>
  </si>
  <si>
    <t>ADRIANA</t>
  </si>
  <si>
    <t xml:space="preserve">SANTA ELENANA </t>
  </si>
  <si>
    <t>DON SANTIAGO</t>
  </si>
  <si>
    <t>DON SAMUEL</t>
  </si>
  <si>
    <t>COROMOTO I</t>
  </si>
  <si>
    <t>COROMOTOII</t>
  </si>
  <si>
    <t>COROMOTO III</t>
  </si>
  <si>
    <t xml:space="preserve">DON DIEGO </t>
  </si>
  <si>
    <t xml:space="preserve">SAN JUAN </t>
  </si>
  <si>
    <t>LA BETSY</t>
  </si>
  <si>
    <t>LA COROCORA</t>
  </si>
  <si>
    <t>LA AVENTURERA I</t>
  </si>
  <si>
    <t>PELUCHE</t>
  </si>
  <si>
    <t>EL REY II</t>
  </si>
  <si>
    <t>MI ESPERANZA</t>
  </si>
  <si>
    <t xml:space="preserve">LA ESTRELLA </t>
  </si>
  <si>
    <t>LA PARAULATA DEL META</t>
  </si>
  <si>
    <t>LA SIRENA</t>
  </si>
  <si>
    <t>NATALY II</t>
  </si>
  <si>
    <t>EL CORCEL</t>
  </si>
  <si>
    <t>EL IDOLO</t>
  </si>
  <si>
    <t>CARMENCITA</t>
  </si>
  <si>
    <t>LA YORI</t>
  </si>
  <si>
    <t>CARMELA</t>
  </si>
  <si>
    <t>EL AZULEJO</t>
  </si>
  <si>
    <t xml:space="preserve">LA SUCESORA </t>
  </si>
  <si>
    <t>TRANS-ORINOCO</t>
  </si>
  <si>
    <t>CONCORDE</t>
  </si>
  <si>
    <t>Cm</t>
  </si>
  <si>
    <t>LA NIÑA MATY</t>
  </si>
  <si>
    <t>BORINCANA</t>
  </si>
  <si>
    <t>H.G.C</t>
  </si>
  <si>
    <t xml:space="preserve">MARITZA </t>
  </si>
  <si>
    <t>EJECUTIVO 8</t>
  </si>
  <si>
    <t>EJECUTIVO 002</t>
  </si>
  <si>
    <t>EL LEGENDARIO</t>
  </si>
  <si>
    <t>SAN PABLO 2</t>
  </si>
  <si>
    <t>EJECUTIVO 005</t>
  </si>
  <si>
    <t>SAN PABLO 17</t>
  </si>
  <si>
    <t xml:space="preserve">SANTA BARBARA </t>
  </si>
  <si>
    <t xml:space="preserve">LA NIÑA DANY </t>
  </si>
  <si>
    <t>EJECUTIVO 003</t>
  </si>
  <si>
    <t xml:space="preserve">SAN MARTIN </t>
  </si>
  <si>
    <t>EJECUTIVO 001</t>
  </si>
  <si>
    <t xml:space="preserve">EL SALVADOR </t>
  </si>
  <si>
    <t>LA CARIBEÑA</t>
  </si>
  <si>
    <t>1-30-487</t>
  </si>
  <si>
    <t>ARVICAZ 2</t>
  </si>
  <si>
    <t>EJECUTIVO Nº (9)</t>
  </si>
  <si>
    <t>TABARE</t>
  </si>
  <si>
    <t>EL VIAJERO</t>
  </si>
  <si>
    <t xml:space="preserve">MI CAROLINA </t>
  </si>
  <si>
    <t>SANTA TERESA</t>
  </si>
  <si>
    <t>SERGIO ANDRES</t>
  </si>
  <si>
    <t>1062N00949</t>
  </si>
  <si>
    <t>SANTA LUCIA</t>
  </si>
  <si>
    <t>1-3-121</t>
  </si>
  <si>
    <t>NIÑO CRISTIAN</t>
  </si>
  <si>
    <t>COOMULTRAMAG N° 01</t>
  </si>
  <si>
    <t>AA013817</t>
  </si>
  <si>
    <t>AA013339</t>
  </si>
  <si>
    <t>COOMULTRAMAG N° 02</t>
  </si>
  <si>
    <t>COOMULTRAMAG N° 03</t>
  </si>
  <si>
    <t>COOMULTRAMAG N° 04</t>
  </si>
  <si>
    <t>COOMULTRAMAG N° 05</t>
  </si>
  <si>
    <t>COOMULTRAMAG N° 06</t>
  </si>
  <si>
    <t>COOMULTRAMAG N° 07</t>
  </si>
  <si>
    <t>COOMULTRAMAG N° 08</t>
  </si>
  <si>
    <t>COOMULTRAMAG N° 09</t>
  </si>
  <si>
    <t>COOMULTRAMAG N° 10</t>
  </si>
  <si>
    <t>COOMULTRAMAG N° 11</t>
  </si>
  <si>
    <t>COOMULTRAMAG N° 12</t>
  </si>
  <si>
    <t>COOMULTRAMAG N° 13</t>
  </si>
  <si>
    <t>COOMULTRAMAG N° 14</t>
  </si>
  <si>
    <t>COOMULTRAMAG N° 17</t>
  </si>
  <si>
    <t>COOMULTRAMAG N° 18</t>
  </si>
  <si>
    <t>COOMULTRAMAG N° 19</t>
  </si>
  <si>
    <t>COOMULTRAMAG N° 20</t>
  </si>
  <si>
    <t>COOMULTRAMAG N° 21</t>
  </si>
  <si>
    <t>COOMULTRAMAG N° 22</t>
  </si>
  <si>
    <t>COOMULTRAMAG N° 24</t>
  </si>
  <si>
    <t>COOMULTRAMAG N° 25</t>
  </si>
  <si>
    <t>COOMULTRAMAG N° 26</t>
  </si>
  <si>
    <t>COOMULTRAMAG N° 27</t>
  </si>
  <si>
    <t>COOMULTRAMAG N° 28</t>
  </si>
  <si>
    <t>COOMULTRAMAG N° 29</t>
  </si>
  <si>
    <t>COOMULTRAMAG N° 30</t>
  </si>
  <si>
    <t>COOMULTRAMAG N° 31</t>
  </si>
  <si>
    <t>COOMULTRAMAG N° 32</t>
  </si>
  <si>
    <t>COOMULTRAMAG N° 33</t>
  </si>
  <si>
    <t>COOMULTRAMAG N° 34</t>
  </si>
  <si>
    <t>COOMULTRAMAG N° 35</t>
  </si>
  <si>
    <t>COOMULTRAMAG N° 36</t>
  </si>
  <si>
    <t>COOMULTRAMAG N° 37</t>
  </si>
  <si>
    <t>COOMULTRAMAG N° 38</t>
  </si>
  <si>
    <t>COOMULTRAMAG N° 39</t>
  </si>
  <si>
    <t>COOMULTRAMAG N° 40</t>
  </si>
  <si>
    <t>COOMULTRAMAG N° 41</t>
  </si>
  <si>
    <t>COOMULTRAMAG N° 42</t>
  </si>
  <si>
    <t>COOMULTRAMAG N° 43</t>
  </si>
  <si>
    <t>COOMULTRAMAG N° 44</t>
  </si>
  <si>
    <t>COOMULTRAMAG N° 45</t>
  </si>
  <si>
    <t>COOMULTRAMAG N° 46</t>
  </si>
  <si>
    <t>COOMULTRAMAG N° 47</t>
  </si>
  <si>
    <t>COOMULTRAMAG N° 48</t>
  </si>
  <si>
    <t>COOMULTRAMAG N° 49</t>
  </si>
  <si>
    <t>COOMULTRAMAG N° 50</t>
  </si>
  <si>
    <t>COOMULTRAMAG N° 51</t>
  </si>
  <si>
    <t>COOMULTRAMAG N° 52</t>
  </si>
  <si>
    <t>COOMULTRAMAG N° 53</t>
  </si>
  <si>
    <t>COOMULTRAMAG N° 54</t>
  </si>
  <si>
    <t>COOMULTRAMAG N° 56</t>
  </si>
  <si>
    <t>COOMULTRAMAG N° 57</t>
  </si>
  <si>
    <t>COOMULTRAMAG N° 58</t>
  </si>
  <si>
    <t>COOMULTRAMAG N° 59</t>
  </si>
  <si>
    <t>COOMULTRAMAG N° 60</t>
  </si>
  <si>
    <t>COOMULTRAMAG N° 61</t>
  </si>
  <si>
    <t>JESUS EN TI CONFIO N°3</t>
  </si>
  <si>
    <t>EL CAMPESINO N°2</t>
  </si>
  <si>
    <t xml:space="preserve">COOMULTRAMAG N° 16  </t>
  </si>
  <si>
    <t xml:space="preserve">COOMULTRAMAG N° 55 </t>
  </si>
  <si>
    <t>COMMULTRAMAG N° 62</t>
  </si>
  <si>
    <t>COMMULTRAMAG N° 63</t>
  </si>
  <si>
    <t>COMMULTRAMAG N° 64</t>
  </si>
  <si>
    <t>COMMULTRAMAG N° 65</t>
  </si>
  <si>
    <t>COMMULTRAMAG N° 66</t>
  </si>
  <si>
    <t>COOTRANSFLUVIALES 202</t>
  </si>
  <si>
    <t>LRCG12824297-1</t>
  </si>
  <si>
    <t>COOTRANSFLUVIALES 204</t>
  </si>
  <si>
    <t>COOTRANSFLUVIALES 206</t>
  </si>
  <si>
    <t>COOTRANSFLUVIALES 208</t>
  </si>
  <si>
    <t>EL VIEJO RAMY 210</t>
  </si>
  <si>
    <t>COOTRANSFLUVIALES 212</t>
  </si>
  <si>
    <t>EL TUCAN</t>
  </si>
  <si>
    <t>COOTRANSFLUVIALES 216</t>
  </si>
  <si>
    <t>COOTRANSFLUVIALES 218</t>
  </si>
  <si>
    <t>COOTRANSFLUVIALES 220</t>
  </si>
  <si>
    <t>130-171</t>
  </si>
  <si>
    <t>COOTRANSFLUVIALES 222</t>
  </si>
  <si>
    <t>COOTRANSFLUVIALES 224</t>
  </si>
  <si>
    <t>COOTRANSFLUVIALES 226</t>
  </si>
  <si>
    <t>COOTRANSFLUVIALES 228</t>
  </si>
  <si>
    <t>COOTRANSFLUVIALES 230</t>
  </si>
  <si>
    <t>COOTRANSFLUVIALES 232</t>
  </si>
  <si>
    <t>1-30-423</t>
  </si>
  <si>
    <t>COOTRANSFLUVIALES 234</t>
  </si>
  <si>
    <t>COOTRANSFLUVIALES 236</t>
  </si>
  <si>
    <t>EL NIÑO JOSE LUIS</t>
  </si>
  <si>
    <t>COOTRANSFLUVIALES 244</t>
  </si>
  <si>
    <t>SAN MARTIN DE LOBA 246</t>
  </si>
  <si>
    <t>COOTRANSFLUVIALES 248</t>
  </si>
  <si>
    <t>MI COLOMBIA</t>
  </si>
  <si>
    <t>COOTRANSFLUVIALES 254</t>
  </si>
  <si>
    <t>1062N10003</t>
  </si>
  <si>
    <t xml:space="preserve">COOTRANSFLUVIALES 256 </t>
  </si>
  <si>
    <t>COOTRANSFLUVIALES 260</t>
  </si>
  <si>
    <t>COOTRANSFLUVIALES  264</t>
  </si>
  <si>
    <t>COOTRANSFLUVIALES 250 (Servicio Especial)</t>
  </si>
  <si>
    <t>COOTRANSFLUVIALES  262 (Servicio Especial)</t>
  </si>
  <si>
    <t xml:space="preserve">CIUDAD BONITA </t>
  </si>
  <si>
    <t>EL VENDAVAL</t>
  </si>
  <si>
    <t xml:space="preserve">TROPICANA UNO </t>
  </si>
  <si>
    <t>LOS CINCO HERMANOS</t>
  </si>
  <si>
    <t>EL AVE DE PASO</t>
  </si>
  <si>
    <t>EXPRESO LA LOMA</t>
  </si>
  <si>
    <t>TROPICANA TRES</t>
  </si>
  <si>
    <t>EL BUEN AMIGO</t>
  </si>
  <si>
    <t>NUMERO 7929</t>
  </si>
  <si>
    <t>EXPRESO SAN MARTIN</t>
  </si>
  <si>
    <t>EL NAVEGANTE</t>
  </si>
  <si>
    <t>LA SANTANDEREANA</t>
  </si>
  <si>
    <t>LA NIÑA CANDELARIA</t>
  </si>
  <si>
    <t>LA ESTRELLA</t>
  </si>
  <si>
    <t>LA NIÑA AFLEIDIS</t>
  </si>
  <si>
    <t>EXPRESO BOLIVARIANO</t>
  </si>
  <si>
    <t>EXPRESO LOPERENA</t>
  </si>
  <si>
    <t>EL PODEROSO DOS</t>
  </si>
  <si>
    <t>EL NIÑO BRANDO</t>
  </si>
  <si>
    <t>EL ESCORPION</t>
  </si>
  <si>
    <t>LA GACELA</t>
  </si>
  <si>
    <t>CAMALEON DOS</t>
  </si>
  <si>
    <t>EL EDUCADOR</t>
  </si>
  <si>
    <t>A MANO DURA</t>
  </si>
  <si>
    <t>LA NIÑA VALENTINA</t>
  </si>
  <si>
    <t>KATTY LISETH</t>
  </si>
  <si>
    <t>LA MILAGROSA</t>
  </si>
  <si>
    <t>LA KEILA</t>
  </si>
  <si>
    <t>EL NIÑO ANDRES</t>
  </si>
  <si>
    <t>LA NIÑA LAURA</t>
  </si>
  <si>
    <t>EL NIÑO VALENTIN</t>
  </si>
  <si>
    <t xml:space="preserve">ALEJANDRA UNO </t>
  </si>
  <si>
    <t>LA NIÑA TATY</t>
  </si>
  <si>
    <t>ALEJANDRA DOS</t>
  </si>
  <si>
    <t>CIUDAD VALENCIA</t>
  </si>
  <si>
    <t>YEILIS 129</t>
  </si>
  <si>
    <t>EL YATECITO</t>
  </si>
  <si>
    <t xml:space="preserve">EL ADMIRANTE  </t>
  </si>
  <si>
    <t>LA NIÑA LUZ MAVI</t>
  </si>
  <si>
    <t>TROPICANA DOS</t>
  </si>
  <si>
    <t>LA PIRAGUA</t>
  </si>
  <si>
    <t>NIÑA CARMEN</t>
  </si>
  <si>
    <t>EL GRAN POCHO</t>
  </si>
  <si>
    <t>EXPRESO LIBERTADOR</t>
  </si>
  <si>
    <t>SAN PABLO 4</t>
  </si>
  <si>
    <t>SAN PABLO 5</t>
  </si>
  <si>
    <t>SAN PABLO 6</t>
  </si>
  <si>
    <t>SAN PABLO 8</t>
  </si>
  <si>
    <t>SAN PABLO 9</t>
  </si>
  <si>
    <t>SAN PABLO 14</t>
  </si>
  <si>
    <t>SAN PABLO 15</t>
  </si>
  <si>
    <t>SAN PABLO 19</t>
  </si>
  <si>
    <t>SAN PABLO 20</t>
  </si>
  <si>
    <t>SAN PABLO 21</t>
  </si>
  <si>
    <t>SAN PABLO 22</t>
  </si>
  <si>
    <t>SAN PABLO 23</t>
  </si>
  <si>
    <t>SAN PABLO 24</t>
  </si>
  <si>
    <t>MANUELA</t>
  </si>
  <si>
    <t>KALETH</t>
  </si>
  <si>
    <t>JIRETH II</t>
  </si>
  <si>
    <t>EL BACAN</t>
  </si>
  <si>
    <t>URIEL</t>
  </si>
  <si>
    <t>EL VELOZ</t>
  </si>
  <si>
    <t>DANNA</t>
  </si>
  <si>
    <t xml:space="preserve"> EL LUCY</t>
  </si>
  <si>
    <t>EXPRESO DIANA</t>
  </si>
  <si>
    <t>EL PUMA</t>
  </si>
  <si>
    <t xml:space="preserve"> EL FARAON</t>
  </si>
  <si>
    <t>DANIEL</t>
  </si>
  <si>
    <t>EL RELAMPAGO</t>
  </si>
  <si>
    <t>LA SULTANA II</t>
  </si>
  <si>
    <t>JALIPSO</t>
  </si>
  <si>
    <t>EL PIPE</t>
  </si>
  <si>
    <t>DANIELA</t>
  </si>
  <si>
    <t>EL AVENTURERO</t>
  </si>
  <si>
    <t>BRAYAN</t>
  </si>
  <si>
    <t>JHON EDINSON I</t>
  </si>
  <si>
    <t>FLASS</t>
  </si>
  <si>
    <t>GACELA</t>
  </si>
  <si>
    <t>EL CAMELLO</t>
  </si>
  <si>
    <t>ELIZABETH</t>
  </si>
  <si>
    <t>EL DÓLAR</t>
  </si>
  <si>
    <t>EL COMUNITARIO</t>
  </si>
  <si>
    <t>BERACA</t>
  </si>
  <si>
    <t>ALFAZAR F Nº 2</t>
  </si>
  <si>
    <t>COOTRAIMAG No 001</t>
  </si>
  <si>
    <t>COOTRAIMAG No 002</t>
  </si>
  <si>
    <t>COOTRAIMAG No 004</t>
  </si>
  <si>
    <t>COOTRAIMAG No 005</t>
  </si>
  <si>
    <t>COOTRAIMAG No 006</t>
  </si>
  <si>
    <t>COOTRAIMAG No 007</t>
  </si>
  <si>
    <t>COOTRAIMAG No 008</t>
  </si>
  <si>
    <t>COOTRAIMAG No 009</t>
  </si>
  <si>
    <t>COOTRAIMAG No 010</t>
  </si>
  <si>
    <t>COOTRAIMAG No 011</t>
  </si>
  <si>
    <t>COOTRAIMAG No 012</t>
  </si>
  <si>
    <t>COOTRAIMAG No 013</t>
  </si>
  <si>
    <t>COOTRAIMAG No 014</t>
  </si>
  <si>
    <t>COOTRAIMAG No 015</t>
  </si>
  <si>
    <t>COOTRAIMAG No 016</t>
  </si>
  <si>
    <t>COOTRAIMAG No 017</t>
  </si>
  <si>
    <t>COOTRAIMAG No 019</t>
  </si>
  <si>
    <t>COOTRAIMAG No 020</t>
  </si>
  <si>
    <t>COOTRAIMAG No 021</t>
  </si>
  <si>
    <t>COOTRAIMAG No 022</t>
  </si>
  <si>
    <t>COOTRAIMAG No 023</t>
  </si>
  <si>
    <t>COOTRAIMAG No 024</t>
  </si>
  <si>
    <t>COOTRAIMAG No 025</t>
  </si>
  <si>
    <t>COOTRAIMAG No 026</t>
  </si>
  <si>
    <t>COOTRAIMAG No 027</t>
  </si>
  <si>
    <t>COOTRAIMAG No 029</t>
  </si>
  <si>
    <t>COOTRAIMAG No 030</t>
  </si>
  <si>
    <t>COOTRAIMAG No 031</t>
  </si>
  <si>
    <t>COOTRAIMAG No 032</t>
  </si>
  <si>
    <t>COOTRAIMAG No 033</t>
  </si>
  <si>
    <t>COOTRAIMAG No 034</t>
  </si>
  <si>
    <t>COOTRAIMAG No 035</t>
  </si>
  <si>
    <t>COOTRAIMAG No 036</t>
  </si>
  <si>
    <t>COOTRAIMAG No 037</t>
  </si>
  <si>
    <t>COOTRAIMAG No 038</t>
  </si>
  <si>
    <t>COOTRAIMAG No 039</t>
  </si>
  <si>
    <t>COOTRAIMAG No 040</t>
  </si>
  <si>
    <t>COOTRAIMAG No 041</t>
  </si>
  <si>
    <t>COOTRAIMAG No 042</t>
  </si>
  <si>
    <t>COOTRAIMAG No 043</t>
  </si>
  <si>
    <t>COOTRAIMAG No 044</t>
  </si>
  <si>
    <t>COOTRAIMAG No 046</t>
  </si>
  <si>
    <t>COOTRAIMAG No 047</t>
  </si>
  <si>
    <t>COOTRAIMAG No 048</t>
  </si>
  <si>
    <t>COOTRAIMAG No 049</t>
  </si>
  <si>
    <t>COOTRAIMAG No 050</t>
  </si>
  <si>
    <t>COOTRAIMAG No 051</t>
  </si>
  <si>
    <t>COOTRAIMAG No 052</t>
  </si>
  <si>
    <t>COOTRAIMAG No 053</t>
  </si>
  <si>
    <t>COOTRAIMAG No 054</t>
  </si>
  <si>
    <t>COOTRAIMAG No 055</t>
  </si>
  <si>
    <t>COOTRAIMAG No 056</t>
  </si>
  <si>
    <t>COOTRAIMAG No 057</t>
  </si>
  <si>
    <t>COOTRAIMAG No 058</t>
  </si>
  <si>
    <t>COOTRAIMAG No 059</t>
  </si>
  <si>
    <t>COOTRAIMAG No 060</t>
  </si>
  <si>
    <t>COOTRAIMAG No 062</t>
  </si>
  <si>
    <t>COOTRAIMAG No 063</t>
  </si>
  <si>
    <t>COOTRAIMAG No 064</t>
  </si>
  <si>
    <t>COOTRAIMAG No 065</t>
  </si>
  <si>
    <t>COOTRAIMAG No 066</t>
  </si>
  <si>
    <t>COOTRAIMAG No 067</t>
  </si>
  <si>
    <t>COOTRAIMAG No 068</t>
  </si>
  <si>
    <t>COOTRAIMAG No 069</t>
  </si>
  <si>
    <t>COOTRAIMAG No 070</t>
  </si>
  <si>
    <t>COOTRAIMAG No 071</t>
  </si>
  <si>
    <t>COOTRAIMAG No 072</t>
  </si>
  <si>
    <t>COOTRAIMAG No 073</t>
  </si>
  <si>
    <t>COOTRAIMAG No 074</t>
  </si>
  <si>
    <t>COOTRAIMAG No 075</t>
  </si>
  <si>
    <t>COOTRAIMAG No 078</t>
  </si>
  <si>
    <t>COOTRAIMAG No 079</t>
  </si>
  <si>
    <t>COOTRAIMAG No 080</t>
  </si>
  <si>
    <t>EJECUTIVA N°1</t>
  </si>
  <si>
    <t>NIÑA LEYLA</t>
  </si>
  <si>
    <t>EL NIÑO KEVIN</t>
  </si>
  <si>
    <t>VIRGEN DEL CARMEN</t>
  </si>
  <si>
    <t>FLOTOSSA N° 1</t>
  </si>
  <si>
    <t>EXPRESO PANAMA N° 1</t>
  </si>
  <si>
    <t>MONICA PATRICIA</t>
  </si>
  <si>
    <t>NATIVO DE ARMENIA</t>
  </si>
  <si>
    <t>EXPRESO YIRETH</t>
  </si>
  <si>
    <t>EXPRESO ONELYS</t>
  </si>
  <si>
    <t>EL SUBMARINO</t>
  </si>
  <si>
    <t>EL ARCA DE NOE</t>
  </si>
  <si>
    <t>AGRADECIDO CON DIOS</t>
  </si>
  <si>
    <t>EXPRESO EL SOL</t>
  </si>
  <si>
    <t>EL CARMEN</t>
  </si>
  <si>
    <t>LA NIÑA YENIFER</t>
  </si>
  <si>
    <t>MARIA JOSE</t>
  </si>
  <si>
    <t>MI HERMANO Y YO</t>
  </si>
  <si>
    <t>LA NIÑA DEL SERVICIO</t>
  </si>
  <si>
    <t>LA REINA DEL CHICAGUA</t>
  </si>
  <si>
    <t>EL AVENTURERO N° 2</t>
  </si>
  <si>
    <t>LOS HERMANOS MARIN</t>
  </si>
  <si>
    <t>MARIA JESUS</t>
  </si>
  <si>
    <t>LA NIÑA YONE</t>
  </si>
  <si>
    <t>LA ACHIANA</t>
  </si>
  <si>
    <t>COOTRAIMAG No 045</t>
  </si>
  <si>
    <t>PERLA AZUL</t>
  </si>
  <si>
    <t>YETH LA ÑIÑA LEIDIS</t>
  </si>
  <si>
    <t>LA FE</t>
  </si>
  <si>
    <t>LA NIÑA KAROL YULIANA No. 2</t>
  </si>
  <si>
    <t>COOTRAIMAG</t>
  </si>
  <si>
    <t>EXPRESO SUCRE</t>
  </si>
  <si>
    <t>EXPRESO PALENQUITO N°3</t>
  </si>
  <si>
    <t>EL NIÑO GRECO</t>
  </si>
  <si>
    <t>NADA ES PARA SIEMPRE Nº2</t>
  </si>
  <si>
    <t>AS0PAAC</t>
  </si>
  <si>
    <t>MAYRA LUZ</t>
  </si>
  <si>
    <t>EL FENIX</t>
  </si>
  <si>
    <t>SANTA ROSERA</t>
  </si>
  <si>
    <t>TRANSUNION N°5</t>
  </si>
  <si>
    <t>EXPRESO VILLA LUZ</t>
  </si>
  <si>
    <t>RIO GGRANDE Nº 2</t>
  </si>
  <si>
    <t>TRANSAMAZONICOS I</t>
  </si>
  <si>
    <t>TRANSPORTES AMAZONICOS lll</t>
  </si>
  <si>
    <t>TRANSPORTE AMAZONICOS SAS IV</t>
  </si>
  <si>
    <t>TRANSPORTE AMAZONICOS SAS X</t>
  </si>
  <si>
    <t>TRANSPORTES AMAZONICOS SAS XV</t>
  </si>
  <si>
    <t>TRANSPORTES AMAZONICOS SAS XVI</t>
  </si>
  <si>
    <t>TRANSPORTES AMAZONICOS SAS XVII</t>
  </si>
  <si>
    <t>COOTRAFLUVSUC 96-02</t>
  </si>
  <si>
    <t>COOTRAFLUVSUC 96-03</t>
  </si>
  <si>
    <t>COOTRAFLUVSUC 96-04</t>
  </si>
  <si>
    <t>COOTRAFLUVSUC 96-05</t>
  </si>
  <si>
    <t>COOTRAFLUVSUC 96-06</t>
  </si>
  <si>
    <t>COOTRAFLUVSUC 96-07</t>
  </si>
  <si>
    <t>COOTRAFLUVSUC 96-08</t>
  </si>
  <si>
    <t>COOTRAFLUVSUC 96-09</t>
  </si>
  <si>
    <t>COOTRAFLUVSUC 96-10</t>
  </si>
  <si>
    <t>COOTRAFLUVSUC 96-11</t>
  </si>
  <si>
    <t>COOTRAFLUVSUC 96-12</t>
  </si>
  <si>
    <t>COOTRAFLUVSUC 96-13</t>
  </si>
  <si>
    <t>COOTRAFLUVSUC 96-14</t>
  </si>
  <si>
    <t>COOTRAFLUVSUC 96-15</t>
  </si>
  <si>
    <t>COOTRAFLUVSUC 96-16</t>
  </si>
  <si>
    <t>COOTRAFLUVSUC 96-19</t>
  </si>
  <si>
    <t>COOTRAFLUVSUC 96-20</t>
  </si>
  <si>
    <t>COOTRAFLUVSUC 96-21</t>
  </si>
  <si>
    <t>COOTRAFLUVSUC 96-22</t>
  </si>
  <si>
    <t>COOTRAFLUVSUC 96-24</t>
  </si>
  <si>
    <t>COOTRAFLUVSUC 96-25</t>
  </si>
  <si>
    <t>COOTRAFLUVSUC 96-26</t>
  </si>
  <si>
    <t>COOTRAFLUVSUC 96-28</t>
  </si>
  <si>
    <t>COOTRAFLUVSUC 96-29</t>
  </si>
  <si>
    <t>COOTRAFLUVSUC 96-30</t>
  </si>
  <si>
    <t>COOTRAFLUVSUC 96-31</t>
  </si>
  <si>
    <t>COOTRAFLUVSUC 96-32</t>
  </si>
  <si>
    <t>COOTRAFLUVSUC 96-34</t>
  </si>
  <si>
    <t>COOTRAFLUVSUC 96-36</t>
  </si>
  <si>
    <t>COOTRAFLUVSUC 96-38</t>
  </si>
  <si>
    <t>COOTRAFLUVSUC 96-39</t>
  </si>
  <si>
    <t>COOTRAFLUVSUC 96-40</t>
  </si>
  <si>
    <t>COOTRAFLUVSUC 96-41</t>
  </si>
  <si>
    <t>COOTRAFLUVSUC 96-42</t>
  </si>
  <si>
    <t>COOTRAFLUVSUC 96-43</t>
  </si>
  <si>
    <t>COOTRAFLUVSUC 96-44</t>
  </si>
  <si>
    <t>COOTRAFLUVSUC 96-45</t>
  </si>
  <si>
    <t>COOTRAFLUVSUC 96-46</t>
  </si>
  <si>
    <t>COOTRAFLUVSUC 96-48</t>
  </si>
  <si>
    <t>COOTRAFLUVSUC 96-49</t>
  </si>
  <si>
    <t>COOTRAFLUVSUC 96-50</t>
  </si>
  <si>
    <t>COOTRAFLUVSUC No. 30</t>
  </si>
  <si>
    <t>COOTRAFLUVSUC No. 32</t>
  </si>
  <si>
    <t>COOTRAFLUVSUC No. 33</t>
  </si>
  <si>
    <t>COOTRAFLUVSUC No. 34</t>
  </si>
  <si>
    <t>COOTRAFLUVSUC No. 35</t>
  </si>
  <si>
    <t>COOTRAFLUVSUC No. 36</t>
  </si>
  <si>
    <t>COOTRAFLUVSUC No. 38</t>
  </si>
  <si>
    <t>COOTRAFLUVSUC No. 39</t>
  </si>
  <si>
    <t>COOTRAFLUVSUC No. 40</t>
  </si>
  <si>
    <t>COOTRAFLUVSUC No. 42</t>
  </si>
  <si>
    <t>COOTRAFLUVSUC No. 43</t>
  </si>
  <si>
    <t>COOTRAFLUVSUC No. 48</t>
  </si>
  <si>
    <t>COOTRAFLUVSUC No. 53</t>
  </si>
  <si>
    <t>1072N43008</t>
  </si>
  <si>
    <t>COOTRAFLUVSUC No. 54</t>
  </si>
  <si>
    <t>1072N42968</t>
  </si>
  <si>
    <t>VISTA HERMOSA</t>
  </si>
  <si>
    <t>1072N43249</t>
  </si>
  <si>
    <t>JESUCRISTO ES MI ROCA</t>
  </si>
  <si>
    <t>1072N43328</t>
  </si>
  <si>
    <t>BENDICIONES</t>
  </si>
  <si>
    <t>1072N43248</t>
  </si>
  <si>
    <t>1072N43268</t>
  </si>
  <si>
    <t>NUNCA ES TARDE</t>
  </si>
  <si>
    <t>1072N43110</t>
  </si>
  <si>
    <t>DIOS ES AMOR</t>
  </si>
  <si>
    <t>1072N43251</t>
  </si>
  <si>
    <t>DIOS ES GRANDE</t>
  </si>
  <si>
    <t>1072N42988</t>
  </si>
  <si>
    <t>VILLA LUZ</t>
  </si>
  <si>
    <t>GRACIAS DIOS</t>
  </si>
  <si>
    <t>1072N42948</t>
  </si>
  <si>
    <t>EL JUAN K</t>
  </si>
  <si>
    <t>DESVINCULADA</t>
  </si>
  <si>
    <t>SUSPENDE</t>
  </si>
  <si>
    <t>KATTY JULIETH</t>
  </si>
  <si>
    <t>KELLY</t>
  </si>
  <si>
    <t>EXPRESO AQUITOY</t>
  </si>
  <si>
    <t>CENTOYO</t>
  </si>
  <si>
    <t>ZAMIRA I</t>
  </si>
  <si>
    <t>MAPEBE XI</t>
  </si>
  <si>
    <t>NIÑA KAREN</t>
  </si>
  <si>
    <t>YEKEZAYA</t>
  </si>
  <si>
    <t>CHALO</t>
  </si>
  <si>
    <t>MAPEBE X</t>
  </si>
  <si>
    <t>KATLYN</t>
  </si>
  <si>
    <t>ASI NO ES</t>
  </si>
  <si>
    <t>ZAMIRA II</t>
  </si>
  <si>
    <t>NIÑA NICOLLE</t>
  </si>
  <si>
    <t>R Y J</t>
  </si>
  <si>
    <t>DIOS ES BUENO</t>
  </si>
  <si>
    <t>DON FABY</t>
  </si>
  <si>
    <t xml:space="preserve">BRASILIA I </t>
  </si>
  <si>
    <t>DON MAÑE</t>
  </si>
  <si>
    <t>MAPEBE VIII</t>
  </si>
  <si>
    <t>MARIA AUXILIADORA</t>
  </si>
  <si>
    <t>EL KARINA 2</t>
  </si>
  <si>
    <t>LICETH</t>
  </si>
  <si>
    <t>LA REINA</t>
  </si>
  <si>
    <t>EXPRESO JARBEY</t>
  </si>
  <si>
    <t>CAMAYAL III</t>
  </si>
  <si>
    <t>INGRI PATRICIA</t>
  </si>
  <si>
    <t>NIÑA KETTY</t>
  </si>
  <si>
    <t>YAMYEN</t>
  </si>
  <si>
    <t>LO JURE</t>
  </si>
  <si>
    <t>EL MILAGROSO</t>
  </si>
  <si>
    <t>EXPRESO NIÑA LINDA</t>
  </si>
  <si>
    <t>LA MONI</t>
  </si>
  <si>
    <t>GEO</t>
  </si>
  <si>
    <t>LA ESCORPION</t>
  </si>
  <si>
    <t>ANA</t>
  </si>
  <si>
    <t>RESURGIR I</t>
  </si>
  <si>
    <t>NIÑA DARIEN</t>
  </si>
  <si>
    <t>LOS DOS TRAVIESOS</t>
  </si>
  <si>
    <t>THE WARRIORS</t>
  </si>
  <si>
    <t>NIÑA DORA</t>
  </si>
  <si>
    <t>DOMERO</t>
  </si>
  <si>
    <t>DON FABY II</t>
  </si>
  <si>
    <t>EXPRESO DALLUJA</t>
  </si>
  <si>
    <t>CAMIGUEL</t>
  </si>
  <si>
    <t>LA SANTA MARIA</t>
  </si>
  <si>
    <t xml:space="preserve"> SI SE PUEDE</t>
  </si>
  <si>
    <t>ROSY MAR</t>
  </si>
  <si>
    <t>GAVIOTA III</t>
  </si>
  <si>
    <t xml:space="preserve">LINEAS AMAZONAS I </t>
  </si>
  <si>
    <t xml:space="preserve">LINEAS AMAZONAS III </t>
  </si>
  <si>
    <t>LINEAS AMAZONAS VIII</t>
  </si>
  <si>
    <t>LINEAS AMAZONAS XI</t>
  </si>
  <si>
    <t>LINEAS AMAZONAS VII            (TURISMO)</t>
  </si>
  <si>
    <t>LINEAS AMAZONAS XIII           (TURISMO)</t>
  </si>
  <si>
    <t>TITANIC</t>
  </si>
  <si>
    <t>DRAGON</t>
  </si>
  <si>
    <t>EL REY DE MARES</t>
  </si>
  <si>
    <t>EL ELEFANTE</t>
  </si>
  <si>
    <t>EL FRANCES</t>
  </si>
  <si>
    <t>EL HALCON N° 2</t>
  </si>
  <si>
    <t xml:space="preserve">NICOLAS </t>
  </si>
  <si>
    <t>SATURNO</t>
  </si>
  <si>
    <t xml:space="preserve">LEFEMAR </t>
  </si>
  <si>
    <t>L</t>
  </si>
  <si>
    <t>EL RAPIDO</t>
  </si>
  <si>
    <t>EL ROCAMAR</t>
  </si>
  <si>
    <t>EL PERCAL</t>
  </si>
  <si>
    <t>LA INDIA</t>
  </si>
  <si>
    <t>EL INDIO</t>
  </si>
  <si>
    <t>EL TULCAN</t>
  </si>
  <si>
    <t>EL CONCORD</t>
  </si>
  <si>
    <t>ALCATRAZ</t>
  </si>
  <si>
    <t>EL REY CHAIRENSE</t>
  </si>
  <si>
    <t>EL LLANERO SOLITARIO</t>
  </si>
  <si>
    <t>TULIPAN</t>
  </si>
  <si>
    <t>EL RAYO</t>
  </si>
  <si>
    <t>EL PELUCHE</t>
  </si>
  <si>
    <t>EL AMERICANO</t>
  </si>
  <si>
    <t>EL GUSTO ES SUYO N°2</t>
  </si>
  <si>
    <t>SI SE PUEDE</t>
  </si>
  <si>
    <t>LA ILUSIONERA N°3</t>
  </si>
  <si>
    <t>PALOMAREÑA</t>
  </si>
  <si>
    <t>LA NIÑA KAREN III</t>
  </si>
  <si>
    <t>LA NIÑA YALE</t>
  </si>
  <si>
    <t>LA JOHANA</t>
  </si>
  <si>
    <t>LA PALOMA BLANCA</t>
  </si>
  <si>
    <t>LA PALANQUERA</t>
  </si>
  <si>
    <t>EL GEDEON</t>
  </si>
  <si>
    <t>LA NIÑA CAMI</t>
  </si>
  <si>
    <t>LA NIÑA VALE</t>
  </si>
  <si>
    <t>EXPRESO FELIZ No.1</t>
  </si>
  <si>
    <t>EXPRESO FELIZ No.2</t>
  </si>
  <si>
    <t>EXPRESO FELIZ No.3</t>
  </si>
  <si>
    <t>EXPRESO FELIZ No.4</t>
  </si>
  <si>
    <t>EXPRESO SANTA CRUZ</t>
  </si>
  <si>
    <t>EXPRESO SITIO NUEVO EL GODOY</t>
  </si>
  <si>
    <t>EXPRESO SITIO NUEVO LA NENA</t>
  </si>
  <si>
    <t>LA NIÑA GENI</t>
  </si>
  <si>
    <t>ASOTRAVESIA</t>
  </si>
  <si>
    <t>YULAINI</t>
  </si>
  <si>
    <t>LA PREFERENCIAL</t>
  </si>
  <si>
    <t>DIOS BENDICE No. 2</t>
  </si>
  <si>
    <t>EXPRESO TRAVESIA</t>
  </si>
  <si>
    <t>LA AYUDA DE DIOS No. 2</t>
  </si>
  <si>
    <t>POSEIDON</t>
  </si>
  <si>
    <t>LRCG-16306215-1</t>
  </si>
  <si>
    <t>LA PERLA NEGRA</t>
  </si>
  <si>
    <t>LA MEDUZA</t>
  </si>
  <si>
    <t>LA SIRENA 1</t>
  </si>
  <si>
    <t>TIBURON II</t>
  </si>
  <si>
    <t>MICHEEL</t>
  </si>
  <si>
    <t>FOSTER</t>
  </si>
  <si>
    <t>PAJORIS</t>
  </si>
  <si>
    <t xml:space="preserve">EL DIAMANTE </t>
  </si>
  <si>
    <t>NATALI</t>
  </si>
  <si>
    <t>ACUARIOS</t>
  </si>
  <si>
    <t>MAJOES</t>
  </si>
  <si>
    <t>EL MARINO</t>
  </si>
  <si>
    <t>FARAYA 33</t>
  </si>
  <si>
    <t>LA PERLA NEGRA 2</t>
  </si>
  <si>
    <t>DANY</t>
  </si>
  <si>
    <t>VALERIA 2</t>
  </si>
  <si>
    <t>LA MIMADA</t>
  </si>
  <si>
    <t>EL MARLYN</t>
  </si>
  <si>
    <t>LA NANI</t>
  </si>
  <si>
    <t>SINDY 1</t>
  </si>
  <si>
    <t>LA MAYE</t>
  </si>
  <si>
    <t>EL ENCANTO 1</t>
  </si>
  <si>
    <t>LA RICHARD</t>
  </si>
  <si>
    <t>EL PAVON</t>
  </si>
  <si>
    <t>FERRARY</t>
  </si>
  <si>
    <t>1072N25677</t>
  </si>
  <si>
    <t>LA CAPULLA</t>
  </si>
  <si>
    <t>1072N31468</t>
  </si>
  <si>
    <t>ADRIX</t>
  </si>
  <si>
    <t>91244862/9</t>
  </si>
  <si>
    <t>ALDAIR</t>
  </si>
  <si>
    <t>ALEXANDER</t>
  </si>
  <si>
    <t>ANDRES DAVID</t>
  </si>
  <si>
    <t>CHARRITO N°3</t>
  </si>
  <si>
    <t>COOTRANECHI N°2</t>
  </si>
  <si>
    <t>COOTRANECHI N°3</t>
  </si>
  <si>
    <t>COOTRANECHI N°5</t>
  </si>
  <si>
    <t>COOTRANECHI N°7</t>
  </si>
  <si>
    <t>DAYANA YULISSA</t>
  </si>
  <si>
    <t>EL APACHE</t>
  </si>
  <si>
    <t>EL ARCA</t>
  </si>
  <si>
    <t>EL FUERTE</t>
  </si>
  <si>
    <t>EL CAPITAN</t>
  </si>
  <si>
    <t>JESUS DAVID</t>
  </si>
  <si>
    <t>MARIA BONITA I</t>
  </si>
  <si>
    <t>EL CACIQUE</t>
  </si>
  <si>
    <t>JUAN DAVID</t>
  </si>
  <si>
    <t>KALIMAN</t>
  </si>
  <si>
    <t xml:space="preserve">LA COSTEÑA </t>
  </si>
  <si>
    <t>LA COQUETA</t>
  </si>
  <si>
    <t>LA FE EN DIOS</t>
  </si>
  <si>
    <t>ELEMILETH</t>
  </si>
  <si>
    <t xml:space="preserve">EL PIRATA </t>
  </si>
  <si>
    <t>EL GURRERO N°3</t>
  </si>
  <si>
    <t>EL NIÑO J.E.</t>
  </si>
  <si>
    <t>EL NIÑO ZADITH</t>
  </si>
  <si>
    <t>FLORES</t>
  </si>
  <si>
    <t>HERENIA N°2</t>
  </si>
  <si>
    <t>JAISON N°2</t>
  </si>
  <si>
    <t>LA FIERA</t>
  </si>
  <si>
    <t>LA MELISSA</t>
  </si>
  <si>
    <t>NIÑA LEIDIS N°2</t>
  </si>
  <si>
    <t>LA NIÑA MARY</t>
  </si>
  <si>
    <t>MELINDA PATRICIA</t>
  </si>
  <si>
    <t>MI HERMANO Y YO N°4</t>
  </si>
  <si>
    <t>SOBRE LAS OLAS</t>
  </si>
  <si>
    <t>EL ZARAGOZANO No.2</t>
  </si>
  <si>
    <t>LUIS MATEO</t>
  </si>
  <si>
    <t>NAIRO QUINTANA</t>
  </si>
  <si>
    <t>COOTRAFLUCAP - 001</t>
  </si>
  <si>
    <t>COOTRAFLUCAP - 002</t>
  </si>
  <si>
    <t>COOTRAFLUCAP - 003</t>
  </si>
  <si>
    <t>COOTRAFLUCAP - 004</t>
  </si>
  <si>
    <t>COOTRAFLUCAP - 005</t>
  </si>
  <si>
    <t>COOTRAFLUCAP - 006 A</t>
  </si>
  <si>
    <t>COOTRAFLUCAP - 007</t>
  </si>
  <si>
    <t>COOTRAFLUCAP - 008</t>
  </si>
  <si>
    <t>COOTRAFLUCAP - 009</t>
  </si>
  <si>
    <t>COOTRAFLUCAP - 010</t>
  </si>
  <si>
    <t>COOTRAFLUCAP - 011 A</t>
  </si>
  <si>
    <t>COOTRAFLUCAP - 012 B</t>
  </si>
  <si>
    <t>COOTRAFLUCAP - 013</t>
  </si>
  <si>
    <t>COOTRAFLUCAP - 014</t>
  </si>
  <si>
    <t>COOTRAFLUCAP - 015 A</t>
  </si>
  <si>
    <t>COOTRAFLUCAP - 016</t>
  </si>
  <si>
    <t>COOTRAFLUCAP - 017</t>
  </si>
  <si>
    <t>COOTRAFLUCAP - 018</t>
  </si>
  <si>
    <t>COOTRAFLUCAP - 019</t>
  </si>
  <si>
    <t>COOTRAFLUCAP - 020 A</t>
  </si>
  <si>
    <t>COOTRAFLUCAP - 021</t>
  </si>
  <si>
    <t>COOTRAFLUCAP - 022</t>
  </si>
  <si>
    <t>COOTRAFLUCAP - 023</t>
  </si>
  <si>
    <t>COOTRAFLUCAP - 024</t>
  </si>
  <si>
    <t>COOTRAFLUCAP - 025</t>
  </si>
  <si>
    <t>COOTRAFLUCAP - 026</t>
  </si>
  <si>
    <t>COOTRAFLUCAP - 027</t>
  </si>
  <si>
    <t>COOTRAFLUCAP - 028</t>
  </si>
  <si>
    <t>COOTRAFLUCAP - 029</t>
  </si>
  <si>
    <t>COOTRAFLUCAP - 030</t>
  </si>
  <si>
    <t>COOTRAFLUCAP - 032 B</t>
  </si>
  <si>
    <t xml:space="preserve">COOTRAFLUCAP - 035 </t>
  </si>
  <si>
    <t>COOTRAFLUCAP - 036</t>
  </si>
  <si>
    <t>COOTRAFLUCAP - 037</t>
  </si>
  <si>
    <t>COOTRAFLUCAP - 040 A</t>
  </si>
  <si>
    <t>COOTRAFLUCAP - 041 A</t>
  </si>
  <si>
    <t>COOTRAFLUCAP - 042</t>
  </si>
  <si>
    <t>COOTRAFLUCAP - 043</t>
  </si>
  <si>
    <t>COOTRAFLUCAP - 044</t>
  </si>
  <si>
    <t>COOTRAFLUCAP - 045</t>
  </si>
  <si>
    <t>COOTRAFLUCAP - 046 B</t>
  </si>
  <si>
    <t>COOTRAFLUCAP - 047</t>
  </si>
  <si>
    <t>COOTRAFLUCAP - 048</t>
  </si>
  <si>
    <t>COOTRAFLUCAP - 049</t>
  </si>
  <si>
    <t>COOTRAFLUCAP - 050</t>
  </si>
  <si>
    <t>COOTRAFLUCAP - 051</t>
  </si>
  <si>
    <t xml:space="preserve">Mc </t>
  </si>
  <si>
    <t>COOTRAFLUCAP - 052</t>
  </si>
  <si>
    <t>MELISA II</t>
  </si>
  <si>
    <t>BUEN VIAJE</t>
  </si>
  <si>
    <t>NIÑA ISABEL</t>
  </si>
  <si>
    <t>BUCANERO</t>
  </si>
  <si>
    <t>JUCUM</t>
  </si>
  <si>
    <t>DAYANA</t>
  </si>
  <si>
    <t>YAVARY TUCANO II</t>
  </si>
  <si>
    <t>CORAZON DE JESUS</t>
  </si>
  <si>
    <t>CLEIDE</t>
  </si>
  <si>
    <t>LEYDI MARCELA</t>
  </si>
  <si>
    <t>KARUPA</t>
  </si>
  <si>
    <t>MARCO POLO</t>
  </si>
  <si>
    <t>MANANTIAL</t>
  </si>
  <si>
    <t>CANDIRÚ</t>
  </si>
  <si>
    <t>CAPITAN MARTIN</t>
  </si>
  <si>
    <t>MARIA CLARA</t>
  </si>
  <si>
    <t>LUIS</t>
  </si>
  <si>
    <t>YAVARI TUCANO VI</t>
  </si>
  <si>
    <t>CAPITANA AMALIA</t>
  </si>
  <si>
    <t>LA NANA</t>
  </si>
  <si>
    <t>LA CUBANA</t>
  </si>
  <si>
    <t>MAYERLY</t>
  </si>
  <si>
    <t>BUFEO I</t>
  </si>
  <si>
    <t>MEDUSA</t>
  </si>
  <si>
    <t>KING DAVID</t>
  </si>
  <si>
    <t>EL BELEÑO</t>
  </si>
  <si>
    <t>YAKURUNA II</t>
  </si>
  <si>
    <t>LA CUBANA II</t>
  </si>
  <si>
    <t>LA CUBANA III</t>
  </si>
  <si>
    <t>HELDA II</t>
  </si>
  <si>
    <t xml:space="preserve">LA TICUNITA </t>
  </si>
  <si>
    <t>CAPITAN WILLY</t>
  </si>
  <si>
    <t>ANA VALENTINA I</t>
  </si>
  <si>
    <t>ANA VALENTINA II</t>
  </si>
  <si>
    <t>ANA VALENTINA III</t>
  </si>
  <si>
    <t>ANA VALENTINA IV</t>
  </si>
  <si>
    <t>KARUPA II</t>
  </si>
  <si>
    <t>KARUPA III</t>
  </si>
  <si>
    <t>SALOME</t>
  </si>
  <si>
    <t>EMILY</t>
  </si>
  <si>
    <t>EMILY II</t>
  </si>
  <si>
    <t>JIRE</t>
  </si>
  <si>
    <t>GREY DOLPHIN</t>
  </si>
  <si>
    <t>CAPITAN JERONIMO</t>
  </si>
  <si>
    <t>ADONAY</t>
  </si>
  <si>
    <t xml:space="preserve">BOMBERITO </t>
  </si>
  <si>
    <t>SANTI</t>
  </si>
  <si>
    <t>CAPITAN JU</t>
  </si>
  <si>
    <t>CAMILA</t>
  </si>
  <si>
    <t>CHELITA</t>
  </si>
  <si>
    <t>VELERO 2</t>
  </si>
  <si>
    <t>VELERO 4</t>
  </si>
  <si>
    <t>VELERO 5</t>
  </si>
  <si>
    <t>VELERO 6</t>
  </si>
  <si>
    <t>FERRY MOMICO</t>
  </si>
  <si>
    <t>EXOTICA</t>
  </si>
  <si>
    <t>LA PRINCESA</t>
  </si>
  <si>
    <t>LA VOLADORA</t>
  </si>
  <si>
    <t>LA BICENTENARIA</t>
  </si>
  <si>
    <t>EXPRESSOS UNIDOS TRES FRONTERAS I</t>
  </si>
  <si>
    <t>EXPRESSOS UNIDOS TRES FRONTERAS II</t>
  </si>
  <si>
    <t>EXPRESSOS UNIDOS TRES FRONTERAS III</t>
  </si>
  <si>
    <t>EXPRESSOS UNIDOS TRES FRONTERAS IX</t>
  </si>
  <si>
    <t>EXPRESSOS UNIDOS TRES FRONTERAS X</t>
  </si>
  <si>
    <t>EXPRESSOS UNIDOS TRES FRONTERAS IV</t>
  </si>
  <si>
    <t>EXPRESSOS UNIDOS TRES FRONTERAS V</t>
  </si>
  <si>
    <t>EXPRESSOS UNIDOS TRES FRONTERAS VI</t>
  </si>
  <si>
    <t>EXPRESSOS UNIDOS TRES FRONTERAS VIII</t>
  </si>
  <si>
    <t>LUZMA I</t>
  </si>
  <si>
    <t xml:space="preserve">MISSISIPI </t>
  </si>
  <si>
    <t>JOEL II</t>
  </si>
  <si>
    <t>ANA Y PAOLA</t>
  </si>
  <si>
    <t>SOL Y BRISA</t>
  </si>
  <si>
    <t>ANGEL</t>
  </si>
  <si>
    <t>CALIMITA II</t>
  </si>
  <si>
    <t>LA LLOVISNA</t>
  </si>
  <si>
    <t xml:space="preserve">DIANY 2 </t>
  </si>
  <si>
    <t>VANESSA</t>
  </si>
  <si>
    <t>ORION 2</t>
  </si>
  <si>
    <t>LA SARITA</t>
  </si>
  <si>
    <t>SOFIA 1</t>
  </si>
  <si>
    <t>SCORPION</t>
  </si>
  <si>
    <t>LA ASUNCION 2</t>
  </si>
  <si>
    <t>SILVANA 1</t>
  </si>
  <si>
    <t>CANARIO 3</t>
  </si>
  <si>
    <t>CORALINA 4</t>
  </si>
  <si>
    <t>FRAYNU</t>
  </si>
  <si>
    <t>LA TOMATERA</t>
  </si>
  <si>
    <t>EL TOCHE</t>
  </si>
  <si>
    <t>EL VENCEDOR</t>
  </si>
  <si>
    <t>CONDORITO</t>
  </si>
  <si>
    <t>EL GITANO</t>
  </si>
  <si>
    <t>EL GUAJIRO</t>
  </si>
  <si>
    <t>HALCON II</t>
  </si>
  <si>
    <t xml:space="preserve">TRANSFLUVIAL </t>
  </si>
  <si>
    <t>TRANSFLUVIAL II</t>
  </si>
  <si>
    <t>TRANSFLUVIAL III</t>
  </si>
  <si>
    <t>TRANSFLUVIAL IV</t>
  </si>
  <si>
    <t>LA VETERANA</t>
  </si>
  <si>
    <t>LA MAGDALENA</t>
  </si>
  <si>
    <t>LA ROSA</t>
  </si>
  <si>
    <t>LUSITANIA II</t>
  </si>
  <si>
    <t>PASTOR MORENO</t>
  </si>
  <si>
    <t>4140-316</t>
  </si>
  <si>
    <t>BLANCA</t>
  </si>
  <si>
    <t>4140-152</t>
  </si>
  <si>
    <t>DON MARIO</t>
  </si>
  <si>
    <t>4140-275</t>
  </si>
  <si>
    <t>LA FORTUNA</t>
  </si>
  <si>
    <t>4140-144</t>
  </si>
  <si>
    <t>LA JULIANA</t>
  </si>
  <si>
    <t>4140-099</t>
  </si>
  <si>
    <t>4140-143</t>
  </si>
  <si>
    <t>SAN RAFAEL</t>
  </si>
  <si>
    <t>4140-103</t>
  </si>
  <si>
    <t>EL VIKINGO</t>
  </si>
  <si>
    <t>4140-097</t>
  </si>
  <si>
    <t>EL PORKI</t>
  </si>
  <si>
    <t>4140-104</t>
  </si>
  <si>
    <t>LA PINTA</t>
  </si>
  <si>
    <t>4140-101</t>
  </si>
  <si>
    <t>CIUDAD DE GIRARDOT</t>
  </si>
  <si>
    <t>4140-1220</t>
  </si>
  <si>
    <t>FORTUNA 4</t>
  </si>
  <si>
    <t xml:space="preserve">DELFIN  </t>
  </si>
  <si>
    <t>EL ESCAPE</t>
  </si>
  <si>
    <t>LA SIRENA 3</t>
  </si>
  <si>
    <t>MARCELA # 12</t>
  </si>
  <si>
    <t>LA DONCELLA 1</t>
  </si>
  <si>
    <t>ISABEL 2</t>
  </si>
  <si>
    <t>LA MARIANA 2</t>
  </si>
  <si>
    <t>TRICTON</t>
  </si>
  <si>
    <t>CANARIO 04</t>
  </si>
  <si>
    <t>JUAN SEBASTIAN</t>
  </si>
  <si>
    <t>ALCATRAZ AZUL</t>
  </si>
  <si>
    <t xml:space="preserve">DIANY  </t>
  </si>
  <si>
    <t>CIELO 3</t>
  </si>
  <si>
    <t xml:space="preserve">EL CONDOR  </t>
  </si>
  <si>
    <t>LA BRISA 1</t>
  </si>
  <si>
    <t>ESCAPE 1</t>
  </si>
  <si>
    <t>LA PAOLA</t>
  </si>
  <si>
    <t>EL HALCON</t>
  </si>
  <si>
    <t>EL COYOTE</t>
  </si>
  <si>
    <t xml:space="preserve">EL TURPIAL   </t>
  </si>
  <si>
    <t>NIKO</t>
  </si>
  <si>
    <t>NORTEÑO</t>
  </si>
  <si>
    <t>INTER</t>
  </si>
  <si>
    <t>MORGAN</t>
  </si>
  <si>
    <t>CAMARON AZUL</t>
  </si>
  <si>
    <t>EL INTER 2</t>
  </si>
  <si>
    <t>EL TURPIAL II</t>
  </si>
  <si>
    <t>NIKO 2</t>
  </si>
  <si>
    <t>EL YORDAN</t>
  </si>
  <si>
    <t>MARTA LUCIA</t>
  </si>
  <si>
    <t>EXPRESO LA GLORIA</t>
  </si>
  <si>
    <t>EL CONDOR N° 15</t>
  </si>
  <si>
    <t>ANGELA 2</t>
  </si>
  <si>
    <t>MI ROCIO No 3</t>
  </si>
  <si>
    <t>EL CORSARIO NEGRO</t>
  </si>
  <si>
    <t>ELSY</t>
  </si>
  <si>
    <t>SALLY</t>
  </si>
  <si>
    <t>LA SOLUCION</t>
  </si>
  <si>
    <t>COSTA CONCORDIA</t>
  </si>
  <si>
    <t>SAMURAY</t>
  </si>
  <si>
    <t>MANATI</t>
  </si>
  <si>
    <t>CARIBBIAN</t>
  </si>
  <si>
    <t>EL JUAN CARLOS</t>
  </si>
  <si>
    <t>NAZARENO N°2</t>
  </si>
  <si>
    <t>EL GALLO</t>
  </si>
  <si>
    <t>ZENIA ISABEL</t>
  </si>
  <si>
    <t>LA NIÑA YENY</t>
  </si>
  <si>
    <t>LA NIÑA BELSY</t>
  </si>
  <si>
    <t xml:space="preserve">LA GAVIOTA    </t>
  </si>
  <si>
    <t>4 DE SEPTIEMBRE</t>
  </si>
  <si>
    <t>EL EMIRO</t>
  </si>
  <si>
    <t>CIELO MARIA</t>
  </si>
  <si>
    <t xml:space="preserve"> SANTA ROSALIA</t>
  </si>
  <si>
    <t>JULIAN</t>
  </si>
  <si>
    <t>LA NIÑA ANGELICA</t>
  </si>
  <si>
    <t>OSMA</t>
  </si>
  <si>
    <t>LA VIRGENCITA</t>
  </si>
  <si>
    <t>EL NIÑO RAFA</t>
  </si>
  <si>
    <t>LA NIÑA YISI</t>
  </si>
  <si>
    <t>EL CARMEN N°1</t>
  </si>
  <si>
    <t>ADONAY N°1</t>
  </si>
  <si>
    <t>MI PADRE Y YO</t>
  </si>
  <si>
    <t>MISHEL MARIA</t>
  </si>
  <si>
    <t>LA VIVI</t>
  </si>
  <si>
    <t xml:space="preserve">EXPRESO DON PALA </t>
  </si>
  <si>
    <t>EXPRESO EL VIAJERO</t>
  </si>
  <si>
    <t>LA MERCEDEÑA</t>
  </si>
  <si>
    <t xml:space="preserve">LESLIE VIVIAN </t>
  </si>
  <si>
    <t>DIOS VIVE</t>
  </si>
  <si>
    <t xml:space="preserve">MR. JOHNSON </t>
  </si>
  <si>
    <t>DOÑA PATRICIA</t>
  </si>
  <si>
    <t xml:space="preserve">LA SUBIENDA </t>
  </si>
  <si>
    <t>EXPRESO LOR YAN</t>
  </si>
  <si>
    <t>EXPRESO DOÑA LOLA</t>
  </si>
  <si>
    <t>DOÑA CARMENZA</t>
  </si>
  <si>
    <t>DOÑA PAULINA</t>
  </si>
  <si>
    <t xml:space="preserve">PEZ VELA </t>
  </si>
  <si>
    <t>EXPRESO DON PALA # 2</t>
  </si>
  <si>
    <t>ASI SOY YO # 1</t>
  </si>
  <si>
    <t xml:space="preserve">DMG </t>
  </si>
  <si>
    <t>EXPRESO BRAVO # 1</t>
  </si>
  <si>
    <t xml:space="preserve">EXPRESO NIÑA CHARY </t>
  </si>
  <si>
    <t>ANDRYMAR</t>
  </si>
  <si>
    <t xml:space="preserve"> V</t>
  </si>
  <si>
    <t>LA ISRAELITA</t>
  </si>
  <si>
    <t>JUANITA</t>
  </si>
  <si>
    <t>LA VERDOLAGA</t>
  </si>
  <si>
    <t>LA INDOMABLE</t>
  </si>
  <si>
    <t>ALCATRAZ 1</t>
  </si>
  <si>
    <t>MI DIANA</t>
  </si>
  <si>
    <t>LA DANY</t>
  </si>
  <si>
    <t>LA CHIQUI II</t>
  </si>
  <si>
    <t>LA CATALINA</t>
  </si>
  <si>
    <t>LA CHIVA NAUTICA</t>
  </si>
  <si>
    <t>LA ISABEL</t>
  </si>
  <si>
    <t>BRILLED</t>
  </si>
  <si>
    <t>LA KAROLL</t>
  </si>
  <si>
    <t>EXPRESO PALMIRA</t>
  </si>
  <si>
    <t xml:space="preserve">LA VALERIA </t>
  </si>
  <si>
    <t>MI HEYLEEN</t>
  </si>
  <si>
    <t>MARIA ISABEL</t>
  </si>
  <si>
    <t>LA ANDARIEGA</t>
  </si>
  <si>
    <t>SOFI</t>
  </si>
  <si>
    <t>A.J. DANY</t>
  </si>
  <si>
    <t>PLAYERITA</t>
  </si>
  <si>
    <t>LA PICARONA</t>
  </si>
  <si>
    <t>EL AVE FENIX</t>
  </si>
  <si>
    <t>LA CHINA</t>
  </si>
  <si>
    <t>TAIRA</t>
  </si>
  <si>
    <t>CARNAVALITO</t>
  </si>
  <si>
    <t>ALEJANDRA</t>
  </si>
  <si>
    <t>MI ALEJITO</t>
  </si>
  <si>
    <t>LA MAYI</t>
  </si>
  <si>
    <t>LA SOMBRILLA</t>
  </si>
  <si>
    <t>FURIA</t>
  </si>
  <si>
    <t>ATHANTIS</t>
  </si>
  <si>
    <t>COFENALCO 1</t>
  </si>
  <si>
    <t>GAVIOTA 2</t>
  </si>
  <si>
    <t>NICOLE</t>
  </si>
  <si>
    <t>LA DELGADITA</t>
  </si>
  <si>
    <t>LORENA</t>
  </si>
  <si>
    <t>BELLAVISTA</t>
  </si>
  <si>
    <t>LA CHIVA NAUTICA II</t>
  </si>
  <si>
    <t>EL PARAISO</t>
  </si>
  <si>
    <t>CONFENALCO TOLIMA</t>
  </si>
  <si>
    <t>LA NATALY</t>
  </si>
  <si>
    <t>CIELO</t>
  </si>
  <si>
    <t>SARA CAMILA</t>
  </si>
  <si>
    <t>LA ESPERANZA</t>
  </si>
  <si>
    <t>LA JAKY MAKIRA</t>
  </si>
  <si>
    <t>ANGIE</t>
  </si>
  <si>
    <t>CHALLENGER 01</t>
  </si>
  <si>
    <t xml:space="preserve">Af </t>
  </si>
  <si>
    <t>CHALLENGER 02</t>
  </si>
  <si>
    <t>CHALLENGER 03</t>
  </si>
  <si>
    <t>JONAS</t>
  </si>
  <si>
    <t>MARIA ALEJA</t>
  </si>
  <si>
    <t>MI YATE</t>
  </si>
  <si>
    <t>EL PIONERO</t>
  </si>
  <si>
    <t>ARAWANA</t>
  </si>
  <si>
    <t>EL MOHAN</t>
  </si>
  <si>
    <t>EL CARDENAL</t>
  </si>
  <si>
    <t>LA PICUDA</t>
  </si>
  <si>
    <t>LA SOMBRA</t>
  </si>
  <si>
    <t>LA INOCENTE</t>
  </si>
  <si>
    <t>EL TURISTA</t>
  </si>
  <si>
    <t>KARIN</t>
  </si>
  <si>
    <t>PISCIS</t>
  </si>
  <si>
    <t>SHAKIRA</t>
  </si>
  <si>
    <t>MANGLARES</t>
  </si>
  <si>
    <t>DOÑA CANDE</t>
  </si>
  <si>
    <t>NIÑA KEMBERLY</t>
  </si>
  <si>
    <t>ROYLO II</t>
  </si>
  <si>
    <t>ZULY DAYANA</t>
  </si>
  <si>
    <t>YOLI DANIELA</t>
  </si>
  <si>
    <t>POLIZA RCC CARGA</t>
  </si>
  <si>
    <t>Fecha</t>
  </si>
  <si>
    <t>LA GAVIOTA N°2</t>
  </si>
  <si>
    <t xml:space="preserve">EL FRUTERO </t>
  </si>
  <si>
    <t>LA CALIDOSA</t>
  </si>
  <si>
    <t>EL MILENIO NUEVO</t>
  </si>
  <si>
    <t>LA LECHERITA</t>
  </si>
  <si>
    <t>LA NORTEÑA</t>
  </si>
  <si>
    <t>LA KIA</t>
  </si>
  <si>
    <t>LA CALEÑITA</t>
  </si>
  <si>
    <t>LA QUESERA</t>
  </si>
  <si>
    <t>LA COSTEÑITA</t>
  </si>
  <si>
    <t>LA SOBERANA</t>
  </si>
  <si>
    <t>EL TRANSMILENIO N°2</t>
  </si>
  <si>
    <t>LA CHARLING</t>
  </si>
  <si>
    <t>DESTINOS</t>
  </si>
  <si>
    <t>LA REINA DEL SUR I</t>
  </si>
  <si>
    <t>EL PORVENIR N°3</t>
  </si>
  <si>
    <t>LA LOBITA 2</t>
  </si>
  <si>
    <t>LA PALENQUERA</t>
  </si>
  <si>
    <t>LA BARQUERITA</t>
  </si>
  <si>
    <t>LA GUACAMAYA</t>
  </si>
  <si>
    <t>LA BENDICION</t>
  </si>
  <si>
    <t>LA PAPAYA</t>
  </si>
  <si>
    <t>TRAVESIAS</t>
  </si>
  <si>
    <t>LA PALOMERA</t>
  </si>
  <si>
    <t>JERONIMO</t>
  </si>
  <si>
    <t>EL BISMARCK</t>
  </si>
  <si>
    <t>MIKATE</t>
  </si>
  <si>
    <t>LA BENDICION DE DIOS</t>
  </si>
  <si>
    <t>LA GACELA I</t>
  </si>
  <si>
    <t>LA FRANCESA</t>
  </si>
  <si>
    <t>MARINEROS</t>
  </si>
  <si>
    <t>MALIBU</t>
  </si>
  <si>
    <t>CANTAGALLO N° 3</t>
  </si>
  <si>
    <t>CANTAGALLO N° 4</t>
  </si>
  <si>
    <t>CANTAGALLO N° 5</t>
  </si>
  <si>
    <t>CANTAGALLO N° 6</t>
  </si>
  <si>
    <t>CANTAGALLO N° 7</t>
  </si>
  <si>
    <t>CANTAGALLO N° 9</t>
  </si>
  <si>
    <t>CANTAGALLO N° 11</t>
  </si>
  <si>
    <t>CANTAGALLO N° 12</t>
  </si>
  <si>
    <t>CANTAGALLO N° 13</t>
  </si>
  <si>
    <t>CANTAGALLO N° 14</t>
  </si>
  <si>
    <t>CANTAGALLO N° 15</t>
  </si>
  <si>
    <t>CANTAGALLO N° 16</t>
  </si>
  <si>
    <t>CANTAGALLO N° 1</t>
  </si>
  <si>
    <t xml:space="preserve">Ch </t>
  </si>
  <si>
    <t>CANTAGALLO N° 2</t>
  </si>
  <si>
    <t>CANTAGALLO N° 10</t>
  </si>
  <si>
    <t>CANTAGALLO N° 17</t>
  </si>
  <si>
    <t>CANTAGALLO N° 18</t>
  </si>
  <si>
    <t>CANTAGALLO N° 19</t>
  </si>
  <si>
    <t>CANTAGALLO N° 20</t>
  </si>
  <si>
    <t>LA COBRA N°16</t>
  </si>
  <si>
    <t>LA FLOR</t>
  </si>
  <si>
    <t>PANTERA N°23</t>
  </si>
  <si>
    <t>14 DE SEPTIEMBRE</t>
  </si>
  <si>
    <t>SOLO PARA TI</t>
  </si>
  <si>
    <t>LA MIA</t>
  </si>
  <si>
    <t>LA FLECHA ROJA</t>
  </si>
  <si>
    <t>LA LOCURA N°1</t>
  </si>
  <si>
    <t>LA CAMPESINA</t>
  </si>
  <si>
    <t>20-04</t>
  </si>
  <si>
    <t>BAIKAL</t>
  </si>
  <si>
    <t>LA MANZANA</t>
  </si>
  <si>
    <t>SOY YO</t>
  </si>
  <si>
    <t>LA NIÑA YOLI</t>
  </si>
  <si>
    <t xml:space="preserve">LA SOLUCION  </t>
  </si>
  <si>
    <t>LA REINA DEL SURI</t>
  </si>
  <si>
    <t>LA BRASILERA</t>
  </si>
  <si>
    <t>LA CAIMANA</t>
  </si>
  <si>
    <t>TIBURON</t>
  </si>
  <si>
    <t>EL ANDINO</t>
  </si>
  <si>
    <t>NAVEGANTE DEL SUR</t>
  </si>
  <si>
    <t>EL ALMIRANTE</t>
  </si>
  <si>
    <t>SAN PABLO</t>
  </si>
  <si>
    <t>EL SATELITE</t>
  </si>
  <si>
    <t>EL GALEON</t>
  </si>
  <si>
    <t>EL HURACAN</t>
  </si>
  <si>
    <t>IER LA CEIBA II</t>
  </si>
  <si>
    <t>IER LA CEIBA I</t>
  </si>
  <si>
    <t>EL AMISTOSO</t>
  </si>
  <si>
    <t>LA VACANISIMA</t>
  </si>
  <si>
    <t>EL NIÑO ADRIAN</t>
  </si>
  <si>
    <t>EL NIÑO ANTONIO 02</t>
  </si>
  <si>
    <t>TRANSFLUVIAL NARE 03</t>
  </si>
  <si>
    <t>TRANSFLUVIAL NARE 04</t>
  </si>
  <si>
    <t>TRANSFLUVIAL NARE 05</t>
  </si>
  <si>
    <t>TRANSFLUVIAL NARE 06</t>
  </si>
  <si>
    <t>PAULA ANDREA  07</t>
  </si>
  <si>
    <t>TRANSFLUVIAL NARE 08</t>
  </si>
  <si>
    <t>TRANSFLUVIAL NARE 09</t>
  </si>
  <si>
    <t>TRANSFLUVIAL NARE 10</t>
  </si>
  <si>
    <t>TRANSFLUVIAL NARE 11</t>
  </si>
  <si>
    <t>TRANSFLUVIAL NARE 12</t>
  </si>
  <si>
    <t>TRANSFLUVIAL NARE 13</t>
  </si>
  <si>
    <t>TRANSFLUVIAL NARE 14</t>
  </si>
  <si>
    <t>EL PAISAJERO</t>
  </si>
  <si>
    <t>LRCG7063016-1</t>
  </si>
  <si>
    <t>LA HISTORICA</t>
  </si>
  <si>
    <t>VALENTINA</t>
  </si>
  <si>
    <t>EL TRICOLOR</t>
  </si>
  <si>
    <t>PONTON 1</t>
  </si>
  <si>
    <t>LRCG-14208062-1</t>
  </si>
  <si>
    <t>PONTON 2</t>
  </si>
  <si>
    <t>PONTON 3</t>
  </si>
  <si>
    <t>PONTON 4</t>
  </si>
  <si>
    <t>LOS RECUERDOS 102</t>
  </si>
  <si>
    <t>LOS RECUERDOS 103</t>
  </si>
  <si>
    <t>LOS RECUERDOS 106</t>
  </si>
  <si>
    <t>LOS RECUERDOS 111</t>
  </si>
  <si>
    <t>LOS RECUERDOS 107</t>
  </si>
  <si>
    <t>MAJESTIC</t>
  </si>
  <si>
    <t>ASTRAWIL CUPO 001</t>
  </si>
  <si>
    <t>ASTRAWIL CUPO 002</t>
  </si>
  <si>
    <t>ASTRAWIL CUPO 003</t>
  </si>
  <si>
    <t>ASTRAWIL CUPO 004</t>
  </si>
  <si>
    <t>ASTRAWIL CUPO 005</t>
  </si>
  <si>
    <t>ASTRAWIL CUPO 006</t>
  </si>
  <si>
    <t>ASTRAWIL CUPO 007</t>
  </si>
  <si>
    <t>ASTRAWIL CUPO 009</t>
  </si>
  <si>
    <t>ASTRAWIL CUPO 010</t>
  </si>
  <si>
    <t>ASTRAWIL CUPO 011</t>
  </si>
  <si>
    <t>ASTRAWIL CUPO 013</t>
  </si>
  <si>
    <t>ASTRAWIL CUPO 014</t>
  </si>
  <si>
    <t>ASTRAWIL CUPO 016</t>
  </si>
  <si>
    <t>ASTRAWIL CUPO 017</t>
  </si>
  <si>
    <t>ASTRAWIL CUPO 019</t>
  </si>
  <si>
    <t>ASTRAWIL CUPO 020</t>
  </si>
  <si>
    <t>ASTRAWIL  012</t>
  </si>
  <si>
    <t>ASTRAWIL CUPO 015</t>
  </si>
  <si>
    <t>ASTRAWIL 018</t>
  </si>
  <si>
    <t>INDIA CATALINA</t>
  </si>
  <si>
    <t>EL PAUJIL</t>
  </si>
  <si>
    <t>EL TURPIAL</t>
  </si>
  <si>
    <t>MARINA II</t>
  </si>
  <si>
    <t>EL REY LEON</t>
  </si>
  <si>
    <t>MICHELL II</t>
  </si>
  <si>
    <t>KEFREN</t>
  </si>
  <si>
    <t>JUFU</t>
  </si>
  <si>
    <t xml:space="preserve">SETHY </t>
  </si>
  <si>
    <t>C.Y.K.</t>
  </si>
  <si>
    <t>KENDRY II</t>
  </si>
  <si>
    <t>PRINCESA</t>
  </si>
  <si>
    <t>REINA LINDA</t>
  </si>
  <si>
    <t>LA NIÑA SOFI</t>
  </si>
  <si>
    <t>LA NIÑA NICOLLE</t>
  </si>
  <si>
    <t>LAS TRES D</t>
  </si>
  <si>
    <t>SARSOFY 1</t>
  </si>
  <si>
    <t>LA NIÑA NICOLLE II</t>
  </si>
  <si>
    <t>EL NIÑO MAICOL</t>
  </si>
  <si>
    <t>EXP. CURVARADO</t>
  </si>
  <si>
    <t>AVATAR</t>
  </si>
  <si>
    <t>LA CONSENTIDA</t>
  </si>
  <si>
    <t>NIÑA MARY</t>
  </si>
  <si>
    <t>OASIS</t>
  </si>
  <si>
    <t>NIÑA KATY</t>
  </si>
  <si>
    <t>LA NIÑA MICHEL</t>
  </si>
  <si>
    <t>EL REY DAVID</t>
  </si>
  <si>
    <t>LA SOCIA</t>
  </si>
  <si>
    <t>EL CHEYCHA</t>
  </si>
  <si>
    <t>NIÑA JHIRLEN</t>
  </si>
  <si>
    <t>EL NIÑO JOHAN</t>
  </si>
  <si>
    <t xml:space="preserve">NIÑA KAROL II </t>
  </si>
  <si>
    <t>LAS TRES HERMANAS</t>
  </si>
  <si>
    <t>EXPRESO BOJAYA</t>
  </si>
  <si>
    <t>LA TORTUGA</t>
  </si>
  <si>
    <t>EL NIÑO AGUSTIN</t>
  </si>
  <si>
    <t>CATY JULIETH II</t>
  </si>
  <si>
    <t>LOS HERMANOS</t>
  </si>
  <si>
    <t>MN LIBIASKY</t>
  </si>
  <si>
    <t>EL NIÑO DEYVER</t>
  </si>
  <si>
    <t>LA NIÑA ASLIN</t>
  </si>
  <si>
    <t>LA QUIBDOSEÑA</t>
  </si>
  <si>
    <t>LA NIÑA ESTER</t>
  </si>
  <si>
    <t>LA NIÑA PATRI II</t>
  </si>
  <si>
    <t>LA NIÑA YENISER</t>
  </si>
  <si>
    <t>FR</t>
  </si>
  <si>
    <t>NIÑA KEY</t>
  </si>
  <si>
    <t>RENEGADA</t>
  </si>
  <si>
    <t>GAITAN</t>
  </si>
  <si>
    <t>EL CORAL</t>
  </si>
  <si>
    <t>LA CARMELITA</t>
  </si>
  <si>
    <t>LA ELIANA</t>
  </si>
  <si>
    <t>ALEX</t>
  </si>
  <si>
    <t>PEPITO</t>
  </si>
  <si>
    <t>JUNIOR CRISTIAN</t>
  </si>
  <si>
    <t>LUZDARY</t>
  </si>
  <si>
    <t>LA ESPERANAZA</t>
  </si>
  <si>
    <t>LA ESPINITA</t>
  </si>
  <si>
    <t>LA BARRERA</t>
  </si>
  <si>
    <t>LA BARRERA Nº2</t>
  </si>
  <si>
    <t>LA BARRERA Nº3</t>
  </si>
  <si>
    <t>LA BARRERA Nº4</t>
  </si>
  <si>
    <t>EL PALOMAR</t>
  </si>
  <si>
    <t xml:space="preserve">LA PASTORCITA </t>
  </si>
  <si>
    <t>LA PEREGRINA</t>
  </si>
  <si>
    <t>LA SOÑADORA</t>
  </si>
  <si>
    <t>LA VICTORIA</t>
  </si>
  <si>
    <t>LA GITANA</t>
  </si>
  <si>
    <t>LA VELOZ</t>
  </si>
  <si>
    <t>MARIA T</t>
  </si>
  <si>
    <t>LA TATA</t>
  </si>
  <si>
    <t>LUCERITO</t>
  </si>
  <si>
    <t>EL AGUILA</t>
  </si>
  <si>
    <t>AVE VELOZ</t>
  </si>
  <si>
    <t>MI ANGEL</t>
  </si>
  <si>
    <t xml:space="preserve">LA CARIÑOSA  </t>
  </si>
  <si>
    <t>LA COSTEÑA 1</t>
  </si>
  <si>
    <t>LA TALLA</t>
  </si>
  <si>
    <t>CALIPSO 2</t>
  </si>
  <si>
    <t>LA MONITA</t>
  </si>
  <si>
    <t>LA ANDREITA</t>
  </si>
  <si>
    <t>EL URBANO</t>
  </si>
  <si>
    <t>LA MENCHA</t>
  </si>
  <si>
    <t>LA KATTY</t>
  </si>
  <si>
    <t>CANDELA</t>
  </si>
  <si>
    <t xml:space="preserve">LA ALEJANDRA </t>
  </si>
  <si>
    <t>LA NIÑA</t>
  </si>
  <si>
    <t>EL TITANIC</t>
  </si>
  <si>
    <t>EL ANDARIEGO</t>
  </si>
  <si>
    <t>EXPRESO ESPINOSA</t>
  </si>
  <si>
    <t>EL BARQUITO</t>
  </si>
  <si>
    <t>SARA</t>
  </si>
  <si>
    <t>STAR FERRI</t>
  </si>
  <si>
    <t>MADRE DE AGUA</t>
  </si>
  <si>
    <t>LA CHERITA</t>
  </si>
  <si>
    <t>ORQUIDEA</t>
  </si>
  <si>
    <t>LA NIKY</t>
  </si>
  <si>
    <t xml:space="preserve">KHEYSSY SOFIA </t>
  </si>
  <si>
    <t>GISELA</t>
  </si>
  <si>
    <t>MI PEZ</t>
  </si>
  <si>
    <t>XIMENA</t>
  </si>
  <si>
    <t>LA SEDITA</t>
  </si>
  <si>
    <t>OFELIA</t>
  </si>
  <si>
    <t>MAFE</t>
  </si>
  <si>
    <t>LA CRISTINA</t>
  </si>
  <si>
    <t>LAURA</t>
  </si>
  <si>
    <t>VIVIANA</t>
  </si>
  <si>
    <t>LA PAISITA</t>
  </si>
  <si>
    <t>JAMAICA</t>
  </si>
  <si>
    <t>MAR Y SOL</t>
  </si>
  <si>
    <t>JULIANA</t>
  </si>
  <si>
    <t>EL SOLTERO</t>
  </si>
  <si>
    <t>EL ESFUERZO N°2</t>
  </si>
  <si>
    <t>TULCAN</t>
  </si>
  <si>
    <t>CONFORMATE</t>
  </si>
  <si>
    <t>COLOMBIANO</t>
  </si>
  <si>
    <t>EL VIAJERO N°4</t>
  </si>
  <si>
    <t>IDOGNIS ANTONIO N°2</t>
  </si>
  <si>
    <t>JESUS MANUEL</t>
  </si>
  <si>
    <t>EL VIAJERO N°3</t>
  </si>
  <si>
    <t>EL NIÑO FRANKLIN N°2</t>
  </si>
  <si>
    <t>TAXI EL PEÑON</t>
  </si>
  <si>
    <t>LA CONQUISTA</t>
  </si>
  <si>
    <t>MI SALVACION N°5</t>
  </si>
  <si>
    <t>LA NIÑA SHEILA</t>
  </si>
  <si>
    <t>EL GAVILAN N°1</t>
  </si>
  <si>
    <t>EL CANARIO</t>
  </si>
  <si>
    <t xml:space="preserve">EL COSTEÑO </t>
  </si>
  <si>
    <t>EL TIBURON II</t>
  </si>
  <si>
    <t>EL CONSENTIDO</t>
  </si>
  <si>
    <t>EL CRUCERO</t>
  </si>
  <si>
    <t>EL CONDOR I</t>
  </si>
  <si>
    <t>EL RELICARIO</t>
  </si>
  <si>
    <t>BRISAMAR</t>
  </si>
  <si>
    <t>VICTORIA REGIA</t>
  </si>
  <si>
    <t>EL TUCAN I</t>
  </si>
  <si>
    <t xml:space="preserve">EL VACAN I </t>
  </si>
  <si>
    <t>EL CARIBE</t>
  </si>
  <si>
    <t>Particular</t>
  </si>
  <si>
    <t>CORPROTUR # 1 - PEÑONCITO</t>
  </si>
  <si>
    <t>1-30-657</t>
  </si>
  <si>
    <t>CORPROTUR # 2 - CASTAÑAL 1</t>
  </si>
  <si>
    <t>1-30-617</t>
  </si>
  <si>
    <t>CORPROTUR # 3 -  BUENOS AIRES</t>
  </si>
  <si>
    <t>1-30-658</t>
  </si>
  <si>
    <t>CORPROTUR # 4 -  CHAPETONA 1</t>
  </si>
  <si>
    <t>1-30-659</t>
  </si>
  <si>
    <t>CORPROTUR # 5 -  CHAPETONA 2</t>
  </si>
  <si>
    <t>1-30-660</t>
  </si>
  <si>
    <t>CORPROTUR # 6 - CASTAÑAL 2</t>
  </si>
  <si>
    <t>1-30-661</t>
  </si>
  <si>
    <t>EXPRESO SARAY</t>
  </si>
  <si>
    <t>1-30-497</t>
  </si>
  <si>
    <t>LA VELEROSA TOURS</t>
  </si>
  <si>
    <t>1-30-651</t>
  </si>
  <si>
    <t>EL PODER DE DIOS</t>
  </si>
  <si>
    <t>1-30-662</t>
  </si>
  <si>
    <t>LA VELEROSA TOURS N°2</t>
  </si>
  <si>
    <t>1-30-670</t>
  </si>
  <si>
    <t>EL ZORRO DEL RIO</t>
  </si>
  <si>
    <t>PAYASA</t>
  </si>
  <si>
    <t>CATALINA</t>
  </si>
  <si>
    <t>AMIGA</t>
  </si>
  <si>
    <t>MONICA</t>
  </si>
  <si>
    <t>WENDY</t>
  </si>
  <si>
    <t>LUNA</t>
  </si>
  <si>
    <t>EXPRESO MARINELA N°1</t>
  </si>
  <si>
    <t>EXPRESO ADAGUEDA</t>
  </si>
  <si>
    <t>EXPRESO DIORIS</t>
  </si>
  <si>
    <t>DON ABADIA</t>
  </si>
  <si>
    <t>LA NIÑA YASIRA</t>
  </si>
  <si>
    <t>GEMINIS</t>
  </si>
  <si>
    <t>TIBURON BLANCO</t>
  </si>
  <si>
    <t>HOSTERIA TRIGANA</t>
  </si>
  <si>
    <t>EL ALCATRAZ</t>
  </si>
  <si>
    <t>DON TIMO</t>
  </si>
  <si>
    <t>LA YOLANDA</t>
  </si>
  <si>
    <t>NIÑA NATALY</t>
  </si>
  <si>
    <t>EL AMIGO</t>
  </si>
  <si>
    <t>EXPRESO 01</t>
  </si>
  <si>
    <t>COOTRANSCA  I</t>
  </si>
  <si>
    <t>COOTRANSCA II</t>
  </si>
  <si>
    <t>CATAMARAN LA LINEA</t>
  </si>
  <si>
    <t>EL ADMIRANTE</t>
  </si>
  <si>
    <t>AVIATUR</t>
  </si>
  <si>
    <t>LA ARRIERITA</t>
  </si>
  <si>
    <t>LA NIÑA MILI</t>
  </si>
  <si>
    <t>Ba</t>
  </si>
  <si>
    <t>EL MORGAN</t>
  </si>
  <si>
    <t>EL VEELOZ</t>
  </si>
  <si>
    <t>LA MARIA</t>
  </si>
  <si>
    <t>LA ESPECIAL N°1</t>
  </si>
  <si>
    <t>LA ESPECIAL N°2</t>
  </si>
  <si>
    <t>LA ESPECIAL N°3</t>
  </si>
  <si>
    <t>NIÑA ANDRINA</t>
  </si>
  <si>
    <t>NIÑA NANESA</t>
  </si>
  <si>
    <t>EL MEJORAL N° 2</t>
  </si>
  <si>
    <t>EMANUEL DE C.N.</t>
  </si>
  <si>
    <t>LA TORMENTA 2</t>
  </si>
  <si>
    <t>EL NIÑO JESUS MANUEL</t>
  </si>
  <si>
    <t>LA TAIRONA</t>
  </si>
  <si>
    <t>LA OCAÑERITA</t>
  </si>
  <si>
    <t>JEOSVA</t>
  </si>
  <si>
    <t>LA MARQUEZA</t>
  </si>
  <si>
    <t>LA SMERALDA</t>
  </si>
  <si>
    <t>LA TOLUA</t>
  </si>
  <si>
    <t>CARLOS</t>
  </si>
  <si>
    <t>TRANSPORTADORA 308</t>
  </si>
  <si>
    <t>TRANSPORTE BUENAVISTA 304</t>
  </si>
  <si>
    <t>TRANSPORTE BUENAVISTA</t>
  </si>
  <si>
    <t>EL JAIRO NUMERO DOS</t>
  </si>
  <si>
    <t>ZAMORENA 1</t>
  </si>
  <si>
    <t>ZAMORENA 2</t>
  </si>
  <si>
    <t>ZAMORENA 3</t>
  </si>
  <si>
    <t>GUAINIA TOURS N°1</t>
  </si>
  <si>
    <t xml:space="preserve">SAMI </t>
  </si>
  <si>
    <t>ATY</t>
  </si>
  <si>
    <t>KELLINA</t>
  </si>
  <si>
    <t>DENSIKOYRA</t>
  </si>
  <si>
    <t>YEMANJA</t>
  </si>
  <si>
    <t>LA GRAN AVENTURA</t>
  </si>
  <si>
    <t>LA PRIMA</t>
  </si>
  <si>
    <t>SALOME 1</t>
  </si>
  <si>
    <t>AFRODITA</t>
  </si>
  <si>
    <t>ATENEA</t>
  </si>
  <si>
    <t>ARVICAZ N°1</t>
  </si>
  <si>
    <t>ARVICAZ N°2</t>
  </si>
  <si>
    <t>ROSA HELENA</t>
  </si>
  <si>
    <t>CHACHA 1</t>
  </si>
  <si>
    <t>PA QUE MAS</t>
  </si>
  <si>
    <t>LA MARLY</t>
  </si>
  <si>
    <t>MI LEYDY</t>
  </si>
  <si>
    <t>LA LINDIANA</t>
  </si>
  <si>
    <t>LA MARIANA</t>
  </si>
  <si>
    <t>DELFIN</t>
  </si>
  <si>
    <t>ANDRY</t>
  </si>
  <si>
    <t>EL TRUENO</t>
  </si>
  <si>
    <t>EL SOL</t>
  </si>
  <si>
    <t>EL CAMPESINO</t>
  </si>
  <si>
    <t>PRINCIPE</t>
  </si>
  <si>
    <t>BORAL</t>
  </si>
  <si>
    <t>LA REINA DEL META</t>
  </si>
  <si>
    <t>LA TOTANITA</t>
  </si>
  <si>
    <t>LA CHAPARRITA</t>
  </si>
  <si>
    <t>LA PLAYERA</t>
  </si>
  <si>
    <t>NIÑA ANGIE</t>
  </si>
  <si>
    <t>EL FOGATIÑO</t>
  </si>
  <si>
    <t>EL HIJO DE NADIE</t>
  </si>
  <si>
    <t>TRANSPPORTE NARLY</t>
  </si>
  <si>
    <t>LA PODEROSA</t>
  </si>
  <si>
    <t>MARINES(07)</t>
  </si>
  <si>
    <t>TRANSPORTE ZARITH</t>
  </si>
  <si>
    <t>ELI YOHANA</t>
  </si>
  <si>
    <t>LA NIÑA DIANA</t>
  </si>
  <si>
    <t>EL FOSFORITO</t>
  </si>
  <si>
    <t>LA NIÑA MENCHA</t>
  </si>
  <si>
    <t>TRANSPORTE SAN JOSE</t>
  </si>
  <si>
    <t xml:space="preserve">DOÑA LETY </t>
  </si>
  <si>
    <t>LA NUEVA CONQUISTA</t>
  </si>
  <si>
    <t>LA NIÑA SHARICK LORENA</t>
  </si>
  <si>
    <t>LA PROVINCIANA</t>
  </si>
  <si>
    <t>LARGIO</t>
  </si>
  <si>
    <t>TRANS MARY</t>
  </si>
  <si>
    <t>TRANS SANTY</t>
  </si>
  <si>
    <t>TRANSPORTE NAYELIS</t>
  </si>
  <si>
    <t>LA TRAMPA</t>
  </si>
  <si>
    <t>ESPERANZA</t>
  </si>
  <si>
    <t>FLOR DE LINC</t>
  </si>
  <si>
    <t>LA MARCELA</t>
  </si>
  <si>
    <t>LA ESPERANZA 2</t>
  </si>
  <si>
    <t>TSUNAMI</t>
  </si>
  <si>
    <t>EL APOLO</t>
  </si>
  <si>
    <t>JADE</t>
  </si>
  <si>
    <t>LA PERLA 2</t>
  </si>
  <si>
    <t>LA GARZA MORENA</t>
  </si>
  <si>
    <t>LA GACELA 3</t>
  </si>
  <si>
    <t>LA CONCHITERA</t>
  </si>
  <si>
    <t>ERIKA</t>
  </si>
  <si>
    <t>ANA GABRIEL</t>
  </si>
  <si>
    <t>MI ROSITA</t>
  </si>
  <si>
    <t>LA ALEJA</t>
  </si>
  <si>
    <t>TILAPIA</t>
  </si>
  <si>
    <t>ISABELA 3</t>
  </si>
  <si>
    <t>LA MIELUNA</t>
  </si>
  <si>
    <t>LA FLORA</t>
  </si>
  <si>
    <t>LA MIEL 2</t>
  </si>
  <si>
    <t>EL CARGUERO</t>
  </si>
  <si>
    <t>MARLA</t>
  </si>
  <si>
    <t>LA PAJARITA</t>
  </si>
  <si>
    <t>LA AVENTURERA</t>
  </si>
  <si>
    <t>MI ANA MARIA</t>
  </si>
  <si>
    <t>IRIANI</t>
  </si>
  <si>
    <t>LA PAISA</t>
  </si>
  <si>
    <t>EXPRESO ROA II</t>
  </si>
  <si>
    <t>MARANATHA</t>
  </si>
  <si>
    <t>ESCORPION</t>
  </si>
  <si>
    <t>LA PERLA</t>
  </si>
  <si>
    <t>LRCG-6044921-1</t>
  </si>
  <si>
    <t>EL DRAGON</t>
  </si>
  <si>
    <t xml:space="preserve">LA GACELA 2 </t>
  </si>
  <si>
    <t>GRAN CHAPARRAL Nº 3</t>
  </si>
  <si>
    <t>LA MEXICANA  3</t>
  </si>
  <si>
    <t>COOPERATIVA</t>
  </si>
  <si>
    <t>LA ESMERALDA 275</t>
  </si>
  <si>
    <t>LA GAVIOTA 2</t>
  </si>
  <si>
    <t>EL PRINCIPE 2</t>
  </si>
  <si>
    <t>LA MENSAJERA 2</t>
  </si>
  <si>
    <t>DANUBIO 2</t>
  </si>
  <si>
    <t>EL TIGRE</t>
  </si>
  <si>
    <t>MI YATECITO</t>
  </si>
  <si>
    <t>LA SIRENA 2</t>
  </si>
  <si>
    <t>EL TOMINEJO</t>
  </si>
  <si>
    <t>LA REINA DEL SUR</t>
  </si>
  <si>
    <t>EL MOMPIRRIS</t>
  </si>
  <si>
    <t>EL GAVILAN N°2</t>
  </si>
  <si>
    <t>LA FORTUNA N°2</t>
  </si>
  <si>
    <t>LA RAPIDA</t>
  </si>
  <si>
    <t>EL CAMALEON</t>
  </si>
  <si>
    <t>LA LUPA</t>
  </si>
  <si>
    <t>LA MAREA ROJA</t>
  </si>
  <si>
    <t>EL CONQUISTADOR</t>
  </si>
  <si>
    <t>LA GOLONDRINA AZUL</t>
  </si>
  <si>
    <t>EL JAGUAR</t>
  </si>
  <si>
    <t>DEL MAR</t>
  </si>
  <si>
    <t>BC</t>
  </si>
  <si>
    <t>6416926-1</t>
  </si>
  <si>
    <t>EL MINUTO DE DIOS</t>
  </si>
  <si>
    <t>PUERTO COLOMBIA</t>
  </si>
  <si>
    <t>POMPEYA</t>
  </si>
  <si>
    <t>EL COLOMBIANO</t>
  </si>
  <si>
    <t>LOS DOS HERMANOS</t>
  </si>
  <si>
    <t>LA ESTRELLA DEL SINU</t>
  </si>
  <si>
    <t>LA BONGA</t>
  </si>
  <si>
    <t>CORAL AZUL</t>
  </si>
  <si>
    <t>EL DANY</t>
  </si>
  <si>
    <t>EL MEDIGAR</t>
  </si>
  <si>
    <t>EL TAYRONA</t>
  </si>
  <si>
    <t>MITA</t>
  </si>
  <si>
    <t>LA ESPERANAZA N°3</t>
  </si>
  <si>
    <t>EL ESCORPION 2</t>
  </si>
  <si>
    <t>LA CACHAQUITA</t>
  </si>
  <si>
    <t>EL OASIS</t>
  </si>
  <si>
    <t>JERUSALEN</t>
  </si>
  <si>
    <t>JERUSALEN N°2</t>
  </si>
  <si>
    <t xml:space="preserve">CATIRE </t>
  </si>
  <si>
    <t>EL PRINCIPE</t>
  </si>
  <si>
    <t>LA ESPERANZA N° 2</t>
  </si>
  <si>
    <t>TITANIC 3</t>
  </si>
  <si>
    <t>TITANIC 4</t>
  </si>
  <si>
    <t xml:space="preserve">MICHELL </t>
  </si>
  <si>
    <t>ELVIAJERO</t>
  </si>
  <si>
    <t>EL OASIS N° 3</t>
  </si>
  <si>
    <t>FB</t>
  </si>
  <si>
    <t>EL NIÑO LUIS</t>
  </si>
  <si>
    <t>HERMANOS JIMENEZ</t>
  </si>
  <si>
    <t>DIOS ME GUIE</t>
  </si>
  <si>
    <t>HERMANOS RODRIGUEZ</t>
  </si>
  <si>
    <t>LA NIÑA MIRIAM</t>
  </si>
  <si>
    <t>DIOS TE AMA</t>
  </si>
  <si>
    <t>LA REINA DEL BOLLO</t>
  </si>
  <si>
    <t>LIBARDO JOSE</t>
  </si>
  <si>
    <t>SANTO DOMINGO</t>
  </si>
  <si>
    <t>LA COBRA</t>
  </si>
  <si>
    <t>UNIVERSAL 01</t>
  </si>
  <si>
    <t>UNIVERSAL 02</t>
  </si>
  <si>
    <t>UNIVERSAL 03</t>
  </si>
  <si>
    <t>UNIVERSAL 04 LA ESPERANZA</t>
  </si>
  <si>
    <t>UNIVERSAL 05 EL SULTAN</t>
  </si>
  <si>
    <t>EL GRILLO</t>
  </si>
  <si>
    <t>MANTIS</t>
  </si>
  <si>
    <t>LA MARTICA</t>
  </si>
  <si>
    <t>LA VIRGINIA</t>
  </si>
  <si>
    <t>LA LORENA</t>
  </si>
  <si>
    <t>LA VALERIA</t>
  </si>
  <si>
    <t>NIÑA CHECHI</t>
  </si>
  <si>
    <t>MI LINDA LETICIA</t>
  </si>
  <si>
    <t xml:space="preserve">LA PALOMA </t>
  </si>
  <si>
    <t>PLAYA BLANCA EXPRESS</t>
  </si>
  <si>
    <t>TOTA EXPRESS ll</t>
  </si>
  <si>
    <t>CAPRI VENEZIA EXPRESS ll</t>
  </si>
  <si>
    <t>TAQSAS</t>
  </si>
  <si>
    <t>TAQSAS 2</t>
  </si>
  <si>
    <t>EL MONIN</t>
  </si>
  <si>
    <t>LA CUCHILLA</t>
  </si>
  <si>
    <t>ARCA Nº 1</t>
  </si>
  <si>
    <t>1022N00502</t>
  </si>
  <si>
    <t xml:space="preserve">MALAGA </t>
  </si>
  <si>
    <t xml:space="preserve">FATIMA     </t>
  </si>
  <si>
    <t>ANA MARGARITA</t>
  </si>
  <si>
    <t>LA NIÑA PAOLA</t>
  </si>
  <si>
    <t>EL CONSENTIDO N° 2</t>
  </si>
  <si>
    <t>LA REINA DEL PORCE</t>
  </si>
  <si>
    <t>LA CERO CINCUENTA Y CINCO</t>
  </si>
  <si>
    <t>LA CANDELOSA</t>
  </si>
  <si>
    <t>LA NIÑA PATRICIA</t>
  </si>
  <si>
    <t>LA DIVA</t>
  </si>
  <si>
    <t>ALBACORA</t>
  </si>
  <si>
    <t>CARNAVAL</t>
  </si>
  <si>
    <t>ALIS</t>
  </si>
  <si>
    <t>ESTRELLITA</t>
  </si>
  <si>
    <t>3072N00061</t>
  </si>
  <si>
    <t>CAROLINA</t>
  </si>
  <si>
    <t xml:space="preserve">SANTA INES </t>
  </si>
  <si>
    <t>ALFA</t>
  </si>
  <si>
    <t>EL MARINERO</t>
  </si>
  <si>
    <t>NAYLU</t>
  </si>
  <si>
    <t>MI TESORO</t>
  </si>
  <si>
    <t>MARIALE</t>
  </si>
  <si>
    <t>CHUPAFLOR</t>
  </si>
  <si>
    <t>LA SAN LORENZANA</t>
  </si>
  <si>
    <t>LA NIÑA SELENA</t>
  </si>
  <si>
    <t>LA YANCUESANA</t>
  </si>
  <si>
    <t>LA NIÑA YASMIN</t>
  </si>
  <si>
    <t>LA PEÑALERA</t>
  </si>
  <si>
    <t>LA VANESA</t>
  </si>
  <si>
    <t>LA ESPERENZA</t>
  </si>
  <si>
    <t>SANTA MARIA</t>
  </si>
  <si>
    <t xml:space="preserve">ISABELA </t>
  </si>
  <si>
    <t>DISCOVERY</t>
  </si>
  <si>
    <t>VICTORIA</t>
  </si>
  <si>
    <t>SARITA</t>
  </si>
  <si>
    <t>COSTA AZUL</t>
  </si>
  <si>
    <t>YA LLEGUE</t>
  </si>
  <si>
    <t>EL SARDINO</t>
  </si>
  <si>
    <t xml:space="preserve">LINDA LUNA </t>
  </si>
  <si>
    <t>EL CAPATAZ II</t>
  </si>
  <si>
    <t>MAKU</t>
  </si>
  <si>
    <t>NATALIA</t>
  </si>
  <si>
    <t>CARREFLOR</t>
  </si>
  <si>
    <t>EL WASHKI</t>
  </si>
  <si>
    <t>EL CAPORAL</t>
  </si>
  <si>
    <t>EL TURPIAL N° 2</t>
  </si>
  <si>
    <t xml:space="preserve">JACQUELINE 3 </t>
  </si>
  <si>
    <t>1092N00217</t>
  </si>
  <si>
    <t>LA NIÑA YAKELINE DOS</t>
  </si>
  <si>
    <t>1092N00211</t>
  </si>
  <si>
    <t>SANTA ISABEL</t>
  </si>
  <si>
    <t>LA SIMONA</t>
  </si>
  <si>
    <t>JESUCRITO TE AMA</t>
  </si>
  <si>
    <t>EL NIÑO KEINER</t>
  </si>
  <si>
    <t xml:space="preserve"> EL VIEJO DIOMAR</t>
  </si>
  <si>
    <t>EL NIÑO JORGE</t>
  </si>
  <si>
    <t>EMANUEL</t>
  </si>
  <si>
    <t>D ANTONIO</t>
  </si>
  <si>
    <t>LIBERTAD</t>
  </si>
  <si>
    <t>Af</t>
  </si>
  <si>
    <t>MARIA ANDREA</t>
  </si>
  <si>
    <t>LA NIÑA JILARI</t>
  </si>
  <si>
    <t>NIÑA DIANA</t>
  </si>
  <si>
    <t xml:space="preserve">EL AYUDANTE </t>
  </si>
  <si>
    <t>NIÑO MATIAS</t>
  </si>
  <si>
    <t>SEBASTIANCITO</t>
  </si>
  <si>
    <t>EL CALI 02</t>
  </si>
  <si>
    <t>ESMERALDA 03</t>
  </si>
  <si>
    <t>LA CELY 04</t>
  </si>
  <si>
    <t>DIAMANTE 05</t>
  </si>
  <si>
    <t>LA PALOMA 06</t>
  </si>
  <si>
    <t>EL KUELLAR 07</t>
  </si>
  <si>
    <t>LA ESCALA 08</t>
  </si>
  <si>
    <t>MARCELITA 09</t>
  </si>
  <si>
    <t>LA YULIANA</t>
  </si>
  <si>
    <t>LA DIANA 11</t>
  </si>
  <si>
    <t>LA PERLA 12</t>
  </si>
  <si>
    <t>LA PIRAGUA 13</t>
  </si>
  <si>
    <t>LA VELOZ 14</t>
  </si>
  <si>
    <t>EL RUBI 15</t>
  </si>
  <si>
    <t>EL YATECITO 16</t>
  </si>
  <si>
    <t>YAVEH JIREH 17</t>
  </si>
  <si>
    <t>KORAL 18</t>
  </si>
  <si>
    <t>LA CONSENTIDA 19</t>
  </si>
  <si>
    <t>EL CRUCERO 20</t>
  </si>
  <si>
    <t>LLEGO MI AMOR 21</t>
  </si>
  <si>
    <t>SOLIDARIA</t>
  </si>
  <si>
    <t>LA AZULEJA</t>
  </si>
  <si>
    <t>LA NIÑA ELIZABETH</t>
  </si>
  <si>
    <t>LA CHIQUI</t>
  </si>
  <si>
    <t>LA PECOSA</t>
  </si>
  <si>
    <t>LA SHAKIRA</t>
  </si>
  <si>
    <t>LA TOYOTA</t>
  </si>
  <si>
    <t>LA CHIKY</t>
  </si>
  <si>
    <t>LA UNICA</t>
  </si>
  <si>
    <t>pjf</t>
  </si>
  <si>
    <t xml:space="preserve">MI HERMANO Y YO </t>
  </si>
  <si>
    <t>LA BENDICION DEL CHICAGUA</t>
  </si>
  <si>
    <t>EXPRESO LAS FLORES</t>
  </si>
  <si>
    <t>EXPRESO BOQUILLA Nº 1</t>
  </si>
  <si>
    <t>EXPRESO BOQUILLA Nº 2</t>
  </si>
  <si>
    <t>EXPRESO BOQUILLA Nº 3</t>
  </si>
  <si>
    <t>EXPRESO BOQUILLA Nº 4</t>
  </si>
  <si>
    <t>EBBEZER</t>
  </si>
  <si>
    <t>EXPRESO SAN NICOLAS</t>
  </si>
  <si>
    <t>FLOTA LA VIRGEN DEL CARMEN</t>
  </si>
  <si>
    <t>DOÑA BELLA</t>
  </si>
  <si>
    <t>VOLVIO DE NUEVO</t>
  </si>
  <si>
    <t>EXPRESO SUCRE 2</t>
  </si>
  <si>
    <t>EL GRAN ENOC</t>
  </si>
  <si>
    <t>LOS CUATRO HERMANOS</t>
  </si>
  <si>
    <t>ANGELA MARIA</t>
  </si>
  <si>
    <t>CUATRO HERMANAS</t>
  </si>
  <si>
    <t>EL REY DE REYES</t>
  </si>
  <si>
    <t>EXPRESO MI HERMANITO</t>
  </si>
  <si>
    <t>TRES HERMANOS</t>
  </si>
  <si>
    <t>CAMPO ALEGRE</t>
  </si>
  <si>
    <t>LA JAIMAR</t>
  </si>
  <si>
    <t>LA SANJUANEÑA</t>
  </si>
  <si>
    <t>ISIS</t>
  </si>
  <si>
    <t>LRCG-12574525-1</t>
  </si>
  <si>
    <t>SELENE</t>
  </si>
  <si>
    <t>THE VERONY</t>
  </si>
  <si>
    <t>THE VERONY 2</t>
  </si>
  <si>
    <t>THE VERONY 3</t>
  </si>
  <si>
    <t>GALILEO</t>
  </si>
  <si>
    <t>YUMA</t>
  </si>
  <si>
    <t xml:space="preserve"> LA SIRENA</t>
  </si>
  <si>
    <t>SAN JORGE</t>
  </si>
  <si>
    <t>BUENOS AIRES</t>
  </si>
  <si>
    <t>EL ARENAL</t>
  </si>
  <si>
    <t>BRISAS DEL LAGO</t>
  </si>
  <si>
    <t>BELLA VISTA</t>
  </si>
  <si>
    <t>NAVEGAR 1</t>
  </si>
  <si>
    <t>CORSARIO</t>
  </si>
  <si>
    <t>EL MARINERO 1</t>
  </si>
  <si>
    <t>NAVEGAR 2</t>
  </si>
  <si>
    <t>ECOLODGE</t>
  </si>
  <si>
    <t>NEGRO</t>
  </si>
  <si>
    <t>HYDROPARKE I</t>
  </si>
  <si>
    <t>HYDROPARKE III</t>
  </si>
  <si>
    <t>HYDROPARKE VII</t>
  </si>
  <si>
    <t>EL OLAN</t>
  </si>
  <si>
    <t>EL EYON</t>
  </si>
  <si>
    <t>EL CHADDAY</t>
  </si>
  <si>
    <t>EL MAYID</t>
  </si>
  <si>
    <t>EL KABIR</t>
  </si>
  <si>
    <t>ANDRES</t>
  </si>
  <si>
    <t>LA COLOMBIANA</t>
  </si>
  <si>
    <t>DON MATIAS</t>
  </si>
  <si>
    <t>DANIELA LUCIA</t>
  </si>
  <si>
    <t>MARIA CAMILA</t>
  </si>
  <si>
    <t>EL DON</t>
  </si>
  <si>
    <t>EXP DAVID</t>
  </si>
  <si>
    <t>DON ANGEL</t>
  </si>
  <si>
    <t>JHON M.</t>
  </si>
  <si>
    <t>LINDA SOFIA</t>
  </si>
  <si>
    <t>1-30-642</t>
  </si>
  <si>
    <t>ASI SOY YO</t>
  </si>
  <si>
    <t>1-30-643</t>
  </si>
  <si>
    <t>1-30-640</t>
  </si>
  <si>
    <t>1-30-641</t>
  </si>
  <si>
    <t>JEHOVA ES MI PASTOR</t>
  </si>
  <si>
    <t>1-30-647</t>
  </si>
  <si>
    <t>LA NIÑA NICOL</t>
  </si>
  <si>
    <t>1-30-645</t>
  </si>
  <si>
    <t xml:space="preserve">MI SALVACION </t>
  </si>
  <si>
    <t>1-30-648</t>
  </si>
  <si>
    <t>1-30-638</t>
  </si>
  <si>
    <t>LISETH</t>
  </si>
  <si>
    <t>1-30-639</t>
  </si>
  <si>
    <t>1-30-646</t>
  </si>
  <si>
    <t>LA NIÑA JULIANA</t>
  </si>
  <si>
    <t>1-30-644</t>
  </si>
  <si>
    <t>MAIRA</t>
  </si>
  <si>
    <t>1-30-637</t>
  </si>
  <si>
    <t>TRANSHIDROSOGAMOSO 03</t>
  </si>
  <si>
    <t>NIEVE 01</t>
  </si>
  <si>
    <t>LA PORTUGUESA</t>
  </si>
  <si>
    <t>LA CHUCUREÑA</t>
  </si>
  <si>
    <t>DIAMANTE I</t>
  </si>
  <si>
    <t>DIAMANTE II</t>
  </si>
  <si>
    <t>TUTUCAN</t>
  </si>
  <si>
    <t>NIÑA MANUELA N°5</t>
  </si>
  <si>
    <t>NIÑA MANUELA N°6</t>
  </si>
  <si>
    <t>EL LUCHADOR</t>
  </si>
  <si>
    <t>LAZARQUITA</t>
  </si>
  <si>
    <t>ZAFIRO</t>
  </si>
  <si>
    <t>B_P</t>
  </si>
  <si>
    <t>EXPRESO MAPIRIPAN</t>
  </si>
  <si>
    <t>NARLY JULIETH</t>
  </si>
  <si>
    <t>TRANSFLUVIAM V</t>
  </si>
  <si>
    <t>TRANSFLUVIAM VIII</t>
  </si>
  <si>
    <t>TRANSFLUVIAM X</t>
  </si>
  <si>
    <t>TRANSFLUVIAM XII</t>
  </si>
  <si>
    <t>TRANSFLUVIAM XIV</t>
  </si>
  <si>
    <t>TRANSFLUVIAM I</t>
  </si>
  <si>
    <t>TRANSFLUVIAM II</t>
  </si>
  <si>
    <t>TRANSFLUVIAM III</t>
  </si>
  <si>
    <t>TRANSFLUVIAM IV</t>
  </si>
  <si>
    <t>TRANSFLUVIAM VI</t>
  </si>
  <si>
    <t>TRANSFLUVIAM VII</t>
  </si>
  <si>
    <t>TRANSFLUVIAM XI</t>
  </si>
  <si>
    <t>TRANSFLUVIAM XV</t>
  </si>
  <si>
    <t>TRANSFLUVIAM XVII</t>
  </si>
  <si>
    <t>TRANSPORTUR 01</t>
  </si>
  <si>
    <t>TRANSPORTUR 02</t>
  </si>
  <si>
    <t>TRANSPORTUR 03</t>
  </si>
  <si>
    <t>SIE</t>
  </si>
  <si>
    <t>BACHUE</t>
  </si>
  <si>
    <t>FAHAOA</t>
  </si>
  <si>
    <t>EL VIAJERO 1</t>
  </si>
  <si>
    <t>EL RUMBERO</t>
  </si>
  <si>
    <t>EL PIRATA 4</t>
  </si>
  <si>
    <t>TRICOLOR 1</t>
  </si>
  <si>
    <t>EL CRUCERO DE LA FANTASIA</t>
  </si>
  <si>
    <t>ROYAL KING</t>
  </si>
  <si>
    <t>SUNRISE II</t>
  </si>
  <si>
    <t>WAKA WAKA</t>
  </si>
  <si>
    <t>JUAN SOFI</t>
  </si>
  <si>
    <t>GIRAMAR 2</t>
  </si>
  <si>
    <t>PRONTICOURIER</t>
  </si>
  <si>
    <t>ABSOLUT</t>
  </si>
  <si>
    <t>TRANSLEBRIJA 01</t>
  </si>
  <si>
    <t>TRANSLEBRIJA 02</t>
  </si>
  <si>
    <t>MAPABE X</t>
  </si>
  <si>
    <t xml:space="preserve"> EL BABY</t>
  </si>
  <si>
    <t>JADER JUNIOR</t>
  </si>
  <si>
    <t xml:space="preserve">CAMIGUEL </t>
  </si>
  <si>
    <t>MI SALOME</t>
  </si>
  <si>
    <t>NIÑO MATEO</t>
  </si>
  <si>
    <t>MAGIG DISNEY CRUISE</t>
  </si>
  <si>
    <t>MINI</t>
  </si>
  <si>
    <t>DISNES JUNIOR</t>
  </si>
  <si>
    <t>ROCCIA D´ ACQUA</t>
  </si>
  <si>
    <t>YACHT DI LUSSO</t>
  </si>
  <si>
    <t>DIAMANTE III</t>
  </si>
  <si>
    <t>1062N04083</t>
  </si>
  <si>
    <t>SPLASH</t>
  </si>
  <si>
    <t>ANTRAXX</t>
  </si>
  <si>
    <t>CATAYANE</t>
  </si>
  <si>
    <t>POSEIDON Nº2</t>
  </si>
  <si>
    <t>SAGITARIO</t>
  </si>
  <si>
    <t>ARISMAR</t>
  </si>
  <si>
    <t>BAJA PONCH</t>
  </si>
  <si>
    <t>COOTRANSMOR LTDA 01</t>
  </si>
  <si>
    <t>COOTRANSMOR LTDA 02</t>
  </si>
  <si>
    <t>COOTRANSMOR LTDA 03</t>
  </si>
  <si>
    <t>COOTRANSMOR LTDA 04</t>
  </si>
  <si>
    <t>VIEJO CAMA</t>
  </si>
  <si>
    <t>SAMANTHA 1</t>
  </si>
  <si>
    <t>BIZI</t>
  </si>
  <si>
    <t>1132N13374</t>
  </si>
  <si>
    <t>NALA</t>
  </si>
  <si>
    <t>1132N13488</t>
  </si>
  <si>
    <t>TRANS. FLUVIAL 2</t>
  </si>
  <si>
    <t>TRANS. FLUVIAL 3</t>
  </si>
  <si>
    <t>TRANS. FLUVIAL 4</t>
  </si>
  <si>
    <t>IMPERIAL</t>
  </si>
  <si>
    <t>EL CARRETERO</t>
  </si>
  <si>
    <t>BELIZ</t>
  </si>
  <si>
    <t>MARIA BONITA</t>
  </si>
  <si>
    <t>A DREAM</t>
  </si>
  <si>
    <t>LUSITANIA</t>
  </si>
  <si>
    <t>ANITA</t>
  </si>
  <si>
    <t>LA SANTAROSEÑA</t>
  </si>
  <si>
    <t>LA PERLA DEL SUR</t>
  </si>
  <si>
    <t>EXPRESO LOPERENA 2</t>
  </si>
  <si>
    <t>LA ORIGINAL</t>
  </si>
  <si>
    <t>BETULIANA</t>
  </si>
  <si>
    <t>BETULIANA 8</t>
  </si>
  <si>
    <t>ASOMOTP 1</t>
  </si>
  <si>
    <t>ASOMOTP 2</t>
  </si>
  <si>
    <t>EXPRESO LOS BRAN</t>
  </si>
  <si>
    <t>KC 2</t>
  </si>
  <si>
    <t>DE LA MANO CON EL PUEBLO</t>
  </si>
  <si>
    <t>JL</t>
  </si>
  <si>
    <t>NIÑO ALEX</t>
  </si>
  <si>
    <t>AMELIS</t>
  </si>
  <si>
    <t>EXPRESO VIGIA</t>
  </si>
  <si>
    <t>NIÑA DANA</t>
  </si>
  <si>
    <t>NIÑA MARIAM</t>
  </si>
  <si>
    <t>KCK</t>
  </si>
  <si>
    <t>DOÑA MANUELA</t>
  </si>
  <si>
    <t>NIÑO ANDRES</t>
  </si>
  <si>
    <t>PODER DE DIOS</t>
  </si>
  <si>
    <t>LA BURBUJA</t>
  </si>
  <si>
    <t>CARMEN ALICIA</t>
  </si>
  <si>
    <t>APLAMEDA</t>
  </si>
  <si>
    <t>DANA CRISTINA</t>
  </si>
  <si>
    <t>CRISTIAN</t>
  </si>
  <si>
    <t>CIBIRA</t>
  </si>
  <si>
    <t>EL LEOPARDO</t>
  </si>
  <si>
    <t>MI VALLOLET</t>
  </si>
  <si>
    <t>LA ROCA</t>
  </si>
  <si>
    <t>EL MONACO</t>
  </si>
  <si>
    <t>IMPERIO REAL</t>
  </si>
  <si>
    <t>EL GARDELIANO</t>
  </si>
  <si>
    <t>EL CARDENAL I</t>
  </si>
  <si>
    <t>EL FUTURO</t>
  </si>
  <si>
    <t>PONY RIVER</t>
  </si>
  <si>
    <t>EL SUREÑO</t>
  </si>
  <si>
    <t>EL ZUKI</t>
  </si>
  <si>
    <t>EL PRIMO</t>
  </si>
  <si>
    <t>REY DE RIO</t>
  </si>
  <si>
    <t>LA RIBEREÑA</t>
  </si>
  <si>
    <t>LA ANTIOQUEÑITA</t>
  </si>
  <si>
    <t>SHAROL SOFIA</t>
  </si>
  <si>
    <t>LA NAYLAN</t>
  </si>
  <si>
    <t>EL LEON DE LAS AGUAS</t>
  </si>
  <si>
    <t>YAMIT</t>
  </si>
  <si>
    <t>POZO AZUL</t>
  </si>
  <si>
    <t>SARELI</t>
  </si>
  <si>
    <t>ATLANTIS - CAT</t>
  </si>
  <si>
    <t>KATAMARAN</t>
  </si>
  <si>
    <t>CALYPSO</t>
  </si>
  <si>
    <t>VALERIA</t>
  </si>
  <si>
    <t>SINAI</t>
  </si>
  <si>
    <t xml:space="preserve">SOFIA 2 </t>
  </si>
  <si>
    <t>NEMO 6</t>
  </si>
  <si>
    <t>EL RONERO</t>
  </si>
  <si>
    <t>EL NAVIO</t>
  </si>
  <si>
    <t>RIO NARE</t>
  </si>
  <si>
    <t>ESCARLATA 1</t>
  </si>
  <si>
    <t>ESCARLATA 2</t>
  </si>
  <si>
    <t>PICAFLOR</t>
  </si>
  <si>
    <t>BRUTALE</t>
  </si>
  <si>
    <t>NAUTILUS 2</t>
  </si>
  <si>
    <t>EL ITALIANO</t>
  </si>
  <si>
    <t>LA FORTUNA 3</t>
  </si>
  <si>
    <t>LA ENCANTADORA</t>
  </si>
  <si>
    <t>LA MARIA 3</t>
  </si>
  <si>
    <t>PURA VIDA</t>
  </si>
  <si>
    <t>ISALUC</t>
  </si>
  <si>
    <t>LA BARCAZA DE CIRDAEL</t>
  </si>
  <si>
    <t>SUNSET</t>
  </si>
  <si>
    <t>EL PALOMO</t>
  </si>
  <si>
    <t>EL CARAVANERO</t>
  </si>
  <si>
    <t>BETTY MILENA</t>
  </si>
  <si>
    <t>MARIA VALENTINA</t>
  </si>
  <si>
    <t>PAQUITA</t>
  </si>
  <si>
    <t>MARBEL</t>
  </si>
  <si>
    <t>IVAN DARIO    I</t>
  </si>
  <si>
    <t>IVAN DARIO   II</t>
  </si>
  <si>
    <t>IVAN DARIO  III</t>
  </si>
  <si>
    <t>IVAN DARIO  VI</t>
  </si>
  <si>
    <t>IVAN DARIO  XI</t>
  </si>
  <si>
    <t>IVAN DARIO XII</t>
  </si>
  <si>
    <t>IOS</t>
  </si>
  <si>
    <t>LA QUITEÑA</t>
  </si>
  <si>
    <t>LACHOLA</t>
  </si>
  <si>
    <t>LA CAROLINA</t>
  </si>
  <si>
    <t>SARETH IVANNA 2</t>
  </si>
  <si>
    <t>EL GRAN PIJAO</t>
  </si>
  <si>
    <t>TURPIAL 3</t>
  </si>
  <si>
    <t>LOURETHICOLE</t>
  </si>
  <si>
    <t>MATIAS</t>
  </si>
  <si>
    <t>FARAYA 2</t>
  </si>
  <si>
    <t>ZEUZ</t>
  </si>
  <si>
    <t>BISMARCK</t>
  </si>
  <si>
    <t>CHINO SOWIL</t>
  </si>
  <si>
    <t>EL DELFIN 2</t>
  </si>
  <si>
    <t>G4</t>
  </si>
  <si>
    <t>MI GIOVANA</t>
  </si>
  <si>
    <t xml:space="preserve"> EL ARRENDAJO</t>
  </si>
  <si>
    <t>EL TIBURON 3</t>
  </si>
  <si>
    <t>LA CANTALETA</t>
  </si>
  <si>
    <t>PATRONA</t>
  </si>
  <si>
    <t>LA CATA</t>
  </si>
  <si>
    <t>LA VERACRUZ</t>
  </si>
  <si>
    <t>TIBURON 3</t>
  </si>
  <si>
    <t>EL MARLYN 2</t>
  </si>
  <si>
    <t>EL TIGRE 3</t>
  </si>
  <si>
    <t>APOLONIA</t>
  </si>
  <si>
    <t>AVENTURA</t>
  </si>
  <si>
    <t>EL GUERRERO</t>
  </si>
  <si>
    <t>1092N03383</t>
  </si>
  <si>
    <t>20 (4,8 t)</t>
  </si>
  <si>
    <t>LA MOHANA</t>
  </si>
  <si>
    <t>TOCAYA</t>
  </si>
  <si>
    <t>LOS RECUERDOS 105</t>
  </si>
  <si>
    <t>LRCG-7503598-1</t>
  </si>
  <si>
    <t>PONTON 5</t>
  </si>
  <si>
    <t>CM</t>
  </si>
  <si>
    <t>TAHOS</t>
  </si>
  <si>
    <t>SON Y VIDA</t>
  </si>
  <si>
    <t>FLORENTINA</t>
  </si>
  <si>
    <t>GUADALUPANA</t>
  </si>
  <si>
    <t>ESTERLLA DEL MAR</t>
  </si>
  <si>
    <t>LA QUINTA</t>
  </si>
  <si>
    <t>COOTRANSPALMA 1</t>
  </si>
  <si>
    <t>COOTRANSPALMA 2</t>
  </si>
  <si>
    <t>NIÑA VICKY</t>
  </si>
  <si>
    <t>LA AMISTAD 2</t>
  </si>
  <si>
    <t>LA AMISTAD 3</t>
  </si>
  <si>
    <t>LA AMISTAD 7</t>
  </si>
  <si>
    <t>LA AMISTAD 8</t>
  </si>
  <si>
    <t>LA AMISTAD 9</t>
  </si>
  <si>
    <t>NAVE 1</t>
  </si>
  <si>
    <t>NAVE 2</t>
  </si>
  <si>
    <t>BLACK BOAT</t>
  </si>
  <si>
    <t>FERRY MARCOPOLO</t>
  </si>
  <si>
    <t>COMFLUVIALTUR 1</t>
  </si>
  <si>
    <t>COMFLUVIALTUR 4</t>
  </si>
  <si>
    <t>COMFLUVIALTUR 7</t>
  </si>
  <si>
    <t>COMFLUVIALTUR 8</t>
  </si>
  <si>
    <t>EL COMEJEN</t>
  </si>
  <si>
    <t>13 / 1,7</t>
  </si>
  <si>
    <t>LRCG-17356399-1</t>
  </si>
  <si>
    <t>DIOS ES MI GUIA</t>
  </si>
  <si>
    <t>13 / 2,7</t>
  </si>
  <si>
    <t>LOS AZULEJOS</t>
  </si>
  <si>
    <t>LA OBRA DE DIOS</t>
  </si>
  <si>
    <t>13 / 1,1</t>
  </si>
  <si>
    <t>DIOS ES AMOR 2</t>
  </si>
  <si>
    <t>14 / 1,0</t>
  </si>
  <si>
    <t>BUDA</t>
  </si>
  <si>
    <t>1102N29728</t>
  </si>
  <si>
    <t>LRCG-19865460-1</t>
  </si>
  <si>
    <t xml:space="preserve">JUAN SANTIAGO </t>
  </si>
  <si>
    <t>1072N47008</t>
  </si>
  <si>
    <t>ARJE</t>
  </si>
  <si>
    <t>1072N46568</t>
  </si>
  <si>
    <t>PREMIUN</t>
  </si>
  <si>
    <t>1072N50928</t>
  </si>
  <si>
    <t>BP</t>
  </si>
  <si>
    <t>ADRENALINE</t>
  </si>
  <si>
    <t>LRCG-18566664-1</t>
  </si>
  <si>
    <t>MAGNUS</t>
  </si>
  <si>
    <t>1102N46628</t>
  </si>
  <si>
    <t>HAPPY OURS</t>
  </si>
  <si>
    <t>1102N46708</t>
  </si>
  <si>
    <t>LRCG-21099422-1</t>
  </si>
  <si>
    <t xml:space="preserve">TRANS. FLUVIAL 1 </t>
  </si>
  <si>
    <t>SAN TELMO</t>
  </si>
  <si>
    <t>AF</t>
  </si>
  <si>
    <t>LAKES PARTY</t>
  </si>
  <si>
    <t>1072N58288</t>
  </si>
  <si>
    <t>RESING SUN</t>
  </si>
  <si>
    <t>1072N57649</t>
  </si>
  <si>
    <t>EL HERARIS</t>
  </si>
  <si>
    <t>TIPO</t>
  </si>
  <si>
    <t>DESCRIPCION</t>
  </si>
  <si>
    <t>HABILITACION</t>
  </si>
  <si>
    <t>PO</t>
  </si>
  <si>
    <t>PERMISO DE OPERACIÓN</t>
  </si>
  <si>
    <t>PARQUE FLUVIAL</t>
  </si>
  <si>
    <t>MODIFICATORIA</t>
  </si>
  <si>
    <t>AHC</t>
  </si>
  <si>
    <t>ADICION HIDROCARBUROS</t>
  </si>
  <si>
    <t>MODIFICACION ZONA OPERACIÓN</t>
  </si>
  <si>
    <t>MODIFICA RAZON SOCIAL</t>
  </si>
  <si>
    <t>MODIFICACION HORARIOS</t>
  </si>
  <si>
    <t>D</t>
  </si>
  <si>
    <t>DEROGATORIA</t>
  </si>
  <si>
    <t>NIEGA</t>
  </si>
  <si>
    <t>DST</t>
  </si>
  <si>
    <t>ADICIONA</t>
  </si>
  <si>
    <t>CANCELA</t>
  </si>
  <si>
    <t>CP</t>
  </si>
  <si>
    <t>CORRIGE PARCIALMENTE</t>
  </si>
  <si>
    <t>CORRIGE RAZON SOCIAL</t>
  </si>
  <si>
    <t>POE</t>
  </si>
  <si>
    <t>PERMISO DE OPERACIÓN ESPECIAL</t>
  </si>
  <si>
    <t>REVOCATORIA DIRECTA</t>
  </si>
  <si>
    <t>RECURSO DE REPOSICION</t>
  </si>
  <si>
    <t>RECURSO DE APELACION</t>
  </si>
  <si>
    <t>CA</t>
  </si>
  <si>
    <t>CORRIGE ARTICULO</t>
  </si>
  <si>
    <t>DESVINCULA</t>
  </si>
  <si>
    <t>RECURSO DE OPOSICION</t>
  </si>
  <si>
    <t>CAMBIO_TIPO_SOCIETARIO</t>
  </si>
  <si>
    <t>PREVISORA</t>
  </si>
  <si>
    <t>QBE SEGUROS</t>
  </si>
  <si>
    <t>EQUIDAD</t>
  </si>
  <si>
    <t>MAPFRE</t>
  </si>
  <si>
    <t>SURAMERICANA</t>
  </si>
  <si>
    <t>ALLIANZ SEGUROS</t>
  </si>
  <si>
    <t>CONFIANZA</t>
  </si>
  <si>
    <t>BRITISH MARINE</t>
  </si>
  <si>
    <t>R S A</t>
  </si>
  <si>
    <t>CONDOR</t>
  </si>
  <si>
    <t>LIBERTY SEGUROS</t>
  </si>
  <si>
    <t>MAFRE SEGUROS</t>
  </si>
  <si>
    <t>SBS SEGUROS DE COLOMBIA S.A.</t>
  </si>
  <si>
    <t>ZURICH</t>
  </si>
  <si>
    <t>SLZ</t>
  </si>
  <si>
    <t>CHALUPA</t>
  </si>
  <si>
    <t xml:space="preserve">B </t>
  </si>
  <si>
    <t>BOTE</t>
  </si>
  <si>
    <t>BOTEMOTOR</t>
  </si>
  <si>
    <t>TRANSBORDADOR</t>
  </si>
  <si>
    <t>REMOLCADOR</t>
  </si>
  <si>
    <t>Pa</t>
  </si>
  <si>
    <t>PANGA</t>
  </si>
  <si>
    <t>LANCHA</t>
  </si>
  <si>
    <t>CANOA</t>
  </si>
  <si>
    <t>MOTOCANOA</t>
  </si>
  <si>
    <t>CASCO MULTIPLE</t>
  </si>
  <si>
    <t>ENTRE EL MARGEN DERECHO E IZQUIERDO</t>
  </si>
  <si>
    <t>AFLUENTES(BRISAS-PUNTA C/GENA)RIO CAUCA</t>
  </si>
  <si>
    <t>AFLUENTES</t>
  </si>
  <si>
    <t>SERVICIO ESPECIAL GB S.A.S.</t>
  </si>
  <si>
    <t>PTO NARE</t>
  </si>
  <si>
    <t>MAGDALENA MEDIO ANTIOQUEÑO</t>
  </si>
  <si>
    <t>BARRANQUILLA-CANAL DEL DIQUE-CARTAGENA</t>
  </si>
  <si>
    <t>RIO PORCE</t>
  </si>
  <si>
    <t>TRANSPORTES ESPECIALES FSG  E.U.</t>
  </si>
  <si>
    <t>C/MARCA</t>
  </si>
  <si>
    <t>AFLUENTES ENTRE EL SECTOR CANTAGALLO-SAN PABLO</t>
  </si>
  <si>
    <t>COOPERATIVA DE TRANSPORTADORES DE ARAUQUITA "COOTRANAR"</t>
  </si>
  <si>
    <t>CALLE 4 N°3-37 BARRIO CENTRO</t>
  </si>
  <si>
    <t>META,ORINOCO,BITA</t>
  </si>
  <si>
    <t>PTO CARREÑO-LA VENTUROSA, PTO CARREÑO-RAUDALES DE ATURES, PTO CARREÑO-ANACAY</t>
  </si>
  <si>
    <t>MAGDALENA MEDIO ANTIOQUEÑO Y SANTANDEREANO (ENTRE LOS KMS 660 Y 780)</t>
  </si>
  <si>
    <t>ZONA DEL BRAZUELO DE MORALES, EL DIQUE,CIENAGA DE SIMOA, M/CIPIO MORALES (BOLIVAR)</t>
  </si>
  <si>
    <t>RIO ORINOCO Y AFLUENTES ENTRE (PTO CARREÑO Y PTO GAITAN)</t>
  </si>
  <si>
    <t>TRAVESIA-MAGANGUE-PTOS INTERMEDIOS Y VSA;SAN JOSE-MAGANGUE-PUERTOS INTERMEDIOS Y VSA; PTO FRANCO-SUCRE Y VSA.</t>
  </si>
  <si>
    <t>AFLUENTES EN LA RUTA: PALENQUITO-MAGANGUE Y VSA</t>
  </si>
  <si>
    <t>RIO CRAVO NORTE</t>
  </si>
  <si>
    <t>MUNICIPIO DE AMBALEMA Y SUS VEREDAS, MUNICIPIO DE BELTRAN, VEREDA GRAMALOTAL, MUNICIPIO DE CAMBAO, MUNICIPIO DE GUATAQUI Y SUS VEREDAS Y CIUDADES DEL NORTE DEL TOLIMA Y EL NOROCCIDENTE DEL CUNDINAMARCA.</t>
  </si>
  <si>
    <t>TRANSPORTE FLUVIAL ESPECIAL LA SANJUANEÑA S.A.S.</t>
  </si>
  <si>
    <t>RIO BAUDO Y SUS AFLUENTES, CENTROS POBLADOS DE CHIQUICHOQUI, SARDINA, BOCA DE SURUCO, PTO MURILLO, ANDAGOYA Y NOANAMÁ EN LA CUENCA DEL RIO SAN JUAN Y PTO MELUK, CUGUCHO, CHACHAJO, PTO ECHEVERRI Y DEMAS CENTROS POBLADOS DE LA CUENCA DEL RIO BAUDO.</t>
  </si>
  <si>
    <t>PROSERVIS TRANSPORTES S.A.S.</t>
  </si>
  <si>
    <t>CALLE 38 N N°3H N-31</t>
  </si>
  <si>
    <t>EMBALSE TOPOCORO</t>
  </si>
  <si>
    <t>EMBALSE EL PEÑOL -GUATAPE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</si>
</sst>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09">
    <font>
      <sz val="11"/>
      <color theme="1"/>
      <name val="Calibri"/>
      <family val="2"/>
      <scheme val="minor"/>
    </font>
    <font>
      <sz val="10"/>
      <color theme="1"/>
      <name val="Calibri"/>
      <family val="2"/>
      <scheme val="minor"/>
    </font>
    <font>
      <sz val="9"/>
      <color theme="1"/>
      <name val="Calibri"/>
      <family val="2"/>
      <scheme val="minor"/>
    </font>
    <font>
      <sz val="9"/>
      <color theme="1"/>
      <name val="Calibri"/>
      <family val="2"/>
      <scheme val="minor"/>
    </font>
    <font>
      <u/>
      <sz val="11"/>
      <color theme="10"/>
      <name val="Calibri"/>
      <family val="2"/>
    </font>
    <font>
      <sz val="11"/>
      <color rgb="FFFF0000"/>
      <name val="Calibri"/>
      <family val="2"/>
      <scheme val="minor"/>
    </font>
    <font>
      <sz val="11"/>
      <name val="Calibri"/>
      <family val="2"/>
      <scheme val="minor"/>
    </font>
    <font>
      <b/>
      <sz val="11"/>
      <name val="Calibri"/>
      <family val="2"/>
      <scheme val="minor"/>
    </font>
    <font>
      <b/>
      <sz val="11"/>
      <color theme="1"/>
      <name val="Calibri"/>
      <family val="2"/>
      <scheme val="minor"/>
    </font>
    <font>
      <b/>
      <i/>
      <sz val="12"/>
      <color theme="1"/>
      <name val="Calibri"/>
      <family val="2"/>
      <scheme val="minor"/>
    </font>
    <font>
      <sz val="14"/>
      <color theme="1"/>
      <name val="Cambria"/>
      <family val="1"/>
      <scheme val="major"/>
    </font>
    <font>
      <sz val="11"/>
      <color theme="1"/>
      <name val="Arial"/>
      <family val="2"/>
    </font>
    <font>
      <sz val="11"/>
      <color theme="1"/>
      <name val="Bodoni MT"/>
      <family val="1"/>
    </font>
    <font>
      <sz val="11"/>
      <color theme="1"/>
      <name val="Agency FB"/>
      <family val="2"/>
    </font>
    <font>
      <sz val="11"/>
      <color theme="1"/>
      <name val="Calibri"/>
      <family val="2"/>
      <scheme val="minor"/>
    </font>
    <font>
      <sz val="8"/>
      <color theme="1"/>
      <name val="Calibri"/>
      <family val="2"/>
      <scheme val="minor"/>
    </font>
    <font>
      <b/>
      <i/>
      <u/>
      <sz val="11"/>
      <color theme="1"/>
      <name val="Calibri"/>
      <family val="2"/>
      <scheme val="minor"/>
    </font>
    <font>
      <sz val="11"/>
      <color theme="10"/>
      <name val="Calibri"/>
      <family val="2"/>
    </font>
    <font>
      <sz val="10"/>
      <color rgb="FFFF0000"/>
      <name val="Calibri"/>
      <family val="2"/>
      <scheme val="minor"/>
    </font>
    <font>
      <b/>
      <sz val="8"/>
      <color indexed="81"/>
      <name val="Tahoma"/>
      <family val="2"/>
    </font>
    <font>
      <sz val="9"/>
      <name val="Calibri"/>
      <family val="2"/>
      <scheme val="minor"/>
    </font>
    <font>
      <sz val="10"/>
      <name val="Calibri"/>
      <family val="2"/>
      <scheme val="minor"/>
    </font>
    <font>
      <sz val="10"/>
      <color theme="3" tint="0.39997558519241921"/>
      <name val="Calibri"/>
      <family val="2"/>
      <scheme val="minor"/>
    </font>
    <font>
      <sz val="11"/>
      <color theme="3" tint="0.39997558519241921"/>
      <name val="Calibri"/>
      <family val="2"/>
      <scheme val="minor"/>
    </font>
    <font>
      <sz val="8"/>
      <color indexed="81"/>
      <name val="Tahoma"/>
      <family val="2"/>
    </font>
    <font>
      <b/>
      <sz val="9"/>
      <color indexed="81"/>
      <name val="Tahoma"/>
      <family val="2"/>
    </font>
    <font>
      <b/>
      <sz val="10"/>
      <color theme="1"/>
      <name val="Calibri"/>
      <family val="2"/>
      <scheme val="minor"/>
    </font>
    <font>
      <sz val="9"/>
      <color indexed="81"/>
      <name val="Tahoma"/>
      <family val="2"/>
    </font>
    <font>
      <sz val="10"/>
      <color theme="9" tint="-0.499984740745262"/>
      <name val="Calibri"/>
      <family val="2"/>
      <scheme val="minor"/>
    </font>
    <font>
      <b/>
      <sz val="10"/>
      <name val="Calibri"/>
      <family val="2"/>
      <scheme val="minor"/>
    </font>
    <font>
      <b/>
      <i/>
      <sz val="11"/>
      <color theme="1"/>
      <name val="Calibri"/>
      <family val="2"/>
      <scheme val="minor"/>
    </font>
    <font>
      <u/>
      <sz val="10"/>
      <color theme="10"/>
      <name val="Calibri"/>
      <family val="2"/>
    </font>
    <font>
      <sz val="10"/>
      <color theme="10"/>
      <name val="Calibri"/>
      <family val="2"/>
    </font>
    <font>
      <sz val="8"/>
      <color rgb="FFFF0000"/>
      <name val="Calibri"/>
      <family val="2"/>
      <scheme val="minor"/>
    </font>
    <font>
      <sz val="10"/>
      <color rgb="FFFF5050"/>
      <name val="Calibri"/>
      <family val="2"/>
      <scheme val="minor"/>
    </font>
    <font>
      <sz val="8"/>
      <name val="Calibri"/>
      <family val="2"/>
      <scheme val="minor"/>
    </font>
    <font>
      <sz val="8"/>
      <color theme="3" tint="0.39997558519241921"/>
      <name val="Calibri"/>
      <family val="2"/>
      <scheme val="minor"/>
    </font>
    <font>
      <sz val="10"/>
      <color theme="1"/>
      <name val="Calibri Light"/>
      <family val="2"/>
    </font>
    <font>
      <b/>
      <sz val="9"/>
      <color indexed="81"/>
      <name val="Segoe UI Black"/>
      <family val="2"/>
    </font>
    <font>
      <sz val="9"/>
      <color indexed="81"/>
      <name val="Stencil"/>
      <family val="5"/>
    </font>
    <font>
      <b/>
      <i/>
      <sz val="10"/>
      <color theme="1"/>
      <name val="Calibri"/>
      <family val="2"/>
      <scheme val="minor"/>
    </font>
    <font>
      <b/>
      <sz val="8"/>
      <color theme="1"/>
      <name val="Verdana"/>
      <family val="2"/>
    </font>
    <font>
      <sz val="10"/>
      <color theme="5"/>
      <name val="Calibri"/>
      <family val="2"/>
      <scheme val="minor"/>
    </font>
    <font>
      <b/>
      <sz val="8"/>
      <color indexed="81"/>
      <name val="Cambria"/>
      <family val="1"/>
      <scheme val="major"/>
    </font>
    <font>
      <sz val="8"/>
      <color indexed="81"/>
      <name val="Cambria"/>
      <family val="1"/>
      <scheme val="major"/>
    </font>
    <font>
      <sz val="10"/>
      <color theme="3" tint="-0.249977111117893"/>
      <name val="Calibri"/>
      <family val="2"/>
      <scheme val="minor"/>
    </font>
    <font>
      <sz val="10"/>
      <color theme="6" tint="-0.499984740745262"/>
      <name val="Calibri"/>
      <family val="2"/>
      <scheme val="minor"/>
    </font>
    <font>
      <sz val="10"/>
      <color rgb="FF9933FF"/>
      <name val="Calibri"/>
      <family val="2"/>
      <scheme val="minor"/>
    </font>
    <font>
      <sz val="10"/>
      <color indexed="81"/>
      <name val="Tahoma"/>
      <family val="2"/>
    </font>
    <font>
      <b/>
      <sz val="10"/>
      <color indexed="81"/>
      <name val="Tahoma"/>
      <family val="2"/>
    </font>
    <font>
      <b/>
      <sz val="10"/>
      <color rgb="FFC00000"/>
      <name val="Calibri"/>
      <family val="2"/>
      <scheme val="minor"/>
    </font>
    <font>
      <sz val="10"/>
      <color rgb="FFC00000"/>
      <name val="Calibri"/>
      <family val="2"/>
      <scheme val="minor"/>
    </font>
    <font>
      <sz val="10"/>
      <color theme="7" tint="0.79998168889431442"/>
      <name val="Calibri"/>
      <family val="2"/>
      <scheme val="minor"/>
    </font>
    <font>
      <sz val="11"/>
      <color theme="7" tint="0.79998168889431442"/>
      <name val="Calibri"/>
      <family val="2"/>
      <scheme val="minor"/>
    </font>
    <font>
      <b/>
      <i/>
      <sz val="10"/>
      <color rgb="FFFF0000"/>
      <name val="Calibri"/>
      <family val="2"/>
      <scheme val="minor"/>
    </font>
    <font>
      <b/>
      <sz val="10"/>
      <color rgb="FFFF0000"/>
      <name val="Calibri"/>
      <family val="2"/>
      <scheme val="minor"/>
    </font>
    <font>
      <b/>
      <sz val="10"/>
      <color indexed="8"/>
      <name val="Calibri"/>
      <family val="2"/>
    </font>
    <font>
      <sz val="10"/>
      <color rgb="FF000000"/>
      <name val="Calibri"/>
      <family val="2"/>
      <scheme val="minor"/>
    </font>
    <font>
      <sz val="11"/>
      <color rgb="FF006100"/>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sz val="10"/>
      <color theme="0"/>
      <name val="Calibri"/>
      <family val="2"/>
      <scheme val="minor"/>
    </font>
    <font>
      <sz val="9"/>
      <name val="Calibri"/>
      <family val="2"/>
    </font>
    <font>
      <sz val="9"/>
      <color theme="6" tint="-0.499984740745262"/>
      <name val="Calibri"/>
      <family val="2"/>
    </font>
    <font>
      <u/>
      <sz val="10"/>
      <color theme="1"/>
      <name val="Calibri"/>
      <family val="2"/>
      <scheme val="minor"/>
    </font>
    <font>
      <u/>
      <sz val="11"/>
      <color theme="1"/>
      <name val="Calibri"/>
      <family val="2"/>
      <scheme val="minor"/>
    </font>
    <font>
      <sz val="9"/>
      <color theme="1"/>
      <name val="Calibri"/>
      <family val="2"/>
    </font>
    <font>
      <b/>
      <sz val="9"/>
      <name val="Calibri"/>
      <family val="2"/>
    </font>
    <font>
      <b/>
      <i/>
      <u/>
      <sz val="10"/>
      <color theme="1"/>
      <name val="Calibri"/>
      <family val="2"/>
      <scheme val="minor"/>
    </font>
    <font>
      <sz val="10"/>
      <color theme="5" tint="-0.499984740745262"/>
      <name val="Calibri"/>
      <family val="2"/>
      <scheme val="minor"/>
    </font>
    <font>
      <sz val="8"/>
      <color rgb="FFC00000"/>
      <name val="Calibri"/>
      <family val="2"/>
      <scheme val="minor"/>
    </font>
    <font>
      <sz val="8"/>
      <color rgb="FF006100"/>
      <name val="Calibri"/>
      <family val="2"/>
      <scheme val="minor"/>
    </font>
    <font>
      <sz val="8"/>
      <color theme="0"/>
      <name val="Calibri"/>
      <family val="2"/>
      <scheme val="minor"/>
    </font>
    <font>
      <sz val="8"/>
      <color rgb="FF9C0006"/>
      <name val="Calibri"/>
      <family val="2"/>
      <scheme val="minor"/>
    </font>
    <font>
      <sz val="8"/>
      <color rgb="FFFF99CC"/>
      <name val="Calibri"/>
      <family val="2"/>
      <scheme val="minor"/>
    </font>
    <font>
      <u/>
      <sz val="8"/>
      <color theme="10"/>
      <name val="Calibri"/>
      <family val="2"/>
    </font>
    <font>
      <sz val="8"/>
      <color rgb="FF3F3F76"/>
      <name val="Calibri"/>
      <family val="2"/>
      <scheme val="minor"/>
    </font>
    <font>
      <sz val="8"/>
      <color theme="5"/>
      <name val="Calibri"/>
      <family val="2"/>
      <scheme val="minor"/>
    </font>
    <font>
      <sz val="8"/>
      <color rgb="FF00B050"/>
      <name val="Calibri"/>
      <family val="2"/>
      <scheme val="minor"/>
    </font>
    <font>
      <u/>
      <sz val="8"/>
      <color rgb="FFFF0000"/>
      <name val="Calibri"/>
      <family val="2"/>
    </font>
    <font>
      <u/>
      <sz val="8"/>
      <color rgb="FFC00000"/>
      <name val="Calibri"/>
      <family val="2"/>
    </font>
    <font>
      <b/>
      <sz val="8"/>
      <color rgb="FFFF0000"/>
      <name val="Calibri"/>
      <family val="2"/>
      <scheme val="minor"/>
    </font>
    <font>
      <b/>
      <i/>
      <sz val="8"/>
      <color theme="1"/>
      <name val="Calibri"/>
      <family val="2"/>
      <scheme val="minor"/>
    </font>
    <font>
      <b/>
      <sz val="8"/>
      <name val="Calibri"/>
      <family val="2"/>
      <scheme val="minor"/>
    </font>
    <font>
      <sz val="8"/>
      <color theme="6" tint="-0.499984740745262"/>
      <name val="Calibri"/>
      <family val="2"/>
    </font>
    <font>
      <sz val="8"/>
      <color theme="1"/>
      <name val="Calibri"/>
      <family val="2"/>
    </font>
    <font>
      <sz val="8"/>
      <name val="Calibri"/>
      <family val="2"/>
    </font>
    <font>
      <u/>
      <sz val="11"/>
      <name val="Calibri"/>
      <family val="2"/>
    </font>
    <font>
      <sz val="11"/>
      <color rgb="FF9C5700"/>
      <name val="Calibri"/>
      <family val="2"/>
      <scheme val="minor"/>
    </font>
    <font>
      <u/>
      <sz val="8"/>
      <color theme="0"/>
      <name val="Calibri"/>
      <family val="2"/>
    </font>
    <font>
      <u/>
      <sz val="11"/>
      <color theme="5" tint="-0.499984740745262"/>
      <name val="Calibri"/>
      <family val="2"/>
    </font>
    <font>
      <u/>
      <sz val="8"/>
      <color theme="5" tint="-0.499984740745262"/>
      <name val="Calibri"/>
      <family val="2"/>
    </font>
    <font>
      <sz val="12"/>
      <color theme="1"/>
      <name val="Calibri"/>
      <family val="2"/>
    </font>
    <font>
      <sz val="12"/>
      <color theme="1"/>
      <name val="Calibri"/>
      <family val="2"/>
      <scheme val="minor"/>
    </font>
    <font>
      <u/>
      <sz val="11"/>
      <color theme="10"/>
      <name val="Calibri"/>
      <family val="2"/>
      <scheme val="minor"/>
    </font>
    <font>
      <u/>
      <sz val="11"/>
      <color rgb="FF0000FF"/>
      <name val="Calibri"/>
      <family val="2"/>
    </font>
    <font>
      <sz val="8"/>
      <color rgb="FFFF0000"/>
      <name val="Calibri"/>
      <family val="2"/>
    </font>
    <font>
      <u/>
      <sz val="11"/>
      <color rgb="FFFF0000"/>
      <name val="Calibri"/>
      <family val="2"/>
    </font>
    <font>
      <sz val="12"/>
      <color rgb="FF000000"/>
      <name val="Calibri"/>
      <charset val="1"/>
    </font>
    <font>
      <sz val="10"/>
      <color rgb="FF00B0F0"/>
      <name val="Calibri"/>
      <family val="2"/>
      <scheme val="minor"/>
    </font>
    <font>
      <sz val="11"/>
      <color rgb="FF000000"/>
      <name val="Calibri"/>
      <family val="2"/>
    </font>
    <font>
      <sz val="8"/>
      <color rgb="FF000000"/>
      <name val="Calibri"/>
      <family val="2"/>
      <scheme val="minor"/>
    </font>
    <font>
      <sz val="10"/>
      <color rgb="FF000000"/>
      <name val="Calibri"/>
      <family val="2"/>
    </font>
    <font>
      <sz val="8"/>
      <color rgb="FF000000"/>
      <name val="Calibri"/>
      <family val="2"/>
    </font>
    <font>
      <sz val="9"/>
      <color rgb="FF000000"/>
      <name val="Calibri"/>
      <family val="2"/>
    </font>
    <font>
      <sz val="8"/>
      <color rgb="FFFF5050"/>
      <name val="Calibri"/>
      <family val="2"/>
      <scheme val="minor"/>
    </font>
    <font>
      <sz val="11"/>
      <color rgb="FF006100"/>
      <name val="Calibri"/>
      <family val="2"/>
    </font>
    <font>
      <sz val="11"/>
      <color rgb="FF00000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F505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gradientFill>
        <stop position="0">
          <color theme="0"/>
        </stop>
        <stop position="1">
          <color theme="4"/>
        </stop>
      </gradientFill>
    </fill>
    <fill>
      <patternFill patternType="solid">
        <fgColor rgb="FF00FFCC"/>
        <bgColor indexed="64"/>
      </patternFill>
    </fill>
    <fill>
      <patternFill patternType="solid">
        <fgColor theme="7" tint="0.79998168889431442"/>
        <bgColor indexed="64"/>
      </patternFill>
    </fill>
    <fill>
      <patternFill patternType="solid">
        <fgColor rgb="FFC6EFCE"/>
      </patternFill>
    </fill>
    <fill>
      <patternFill patternType="solid">
        <fgColor rgb="FFFFCC99"/>
      </patternFill>
    </fill>
    <fill>
      <patternFill patternType="solid">
        <fgColor rgb="FFFFC7CE"/>
      </patternFill>
    </fill>
    <fill>
      <patternFill patternType="solid">
        <fgColor rgb="FF92D05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2"/>
        <bgColor indexed="64"/>
      </patternFill>
    </fill>
    <fill>
      <patternFill patternType="solid">
        <fgColor theme="7"/>
      </patternFill>
    </fill>
    <fill>
      <patternFill patternType="solid">
        <fgColor theme="6" tint="0.59999389629810485"/>
        <bgColor indexed="64"/>
      </patternFill>
    </fill>
    <fill>
      <patternFill patternType="solid">
        <fgColor theme="1"/>
        <bgColor indexed="64"/>
      </patternFill>
    </fill>
    <fill>
      <patternFill patternType="solid">
        <fgColor rgb="FFFFEB9C"/>
      </patternFill>
    </fill>
    <fill>
      <patternFill patternType="solid">
        <fgColor rgb="FFFFC000"/>
        <bgColor indexed="64"/>
      </patternFill>
    </fill>
    <fill>
      <patternFill patternType="solid">
        <fgColor rgb="FF7030A0"/>
        <bgColor indexed="64"/>
      </patternFill>
    </fill>
    <fill>
      <patternFill patternType="solid">
        <fgColor rgb="FFFFFFFF"/>
        <bgColor indexed="64"/>
      </patternFill>
    </fill>
    <fill>
      <patternFill patternType="solid">
        <fgColor rgb="FFBDD7EE"/>
        <bgColor indexed="64"/>
      </patternFill>
    </fill>
    <fill>
      <patternFill patternType="solid">
        <fgColor rgb="FFC6EFCE"/>
        <bgColor rgb="FF000000"/>
      </patternFill>
    </fill>
    <fill>
      <patternFill patternType="solid">
        <fgColor rgb="FFC5D9F1"/>
        <bgColor rgb="FF000000"/>
      </patternFill>
    </fill>
    <fill>
      <patternFill patternType="solid">
        <fgColor rgb="FFEBF1DE"/>
        <bgColor rgb="FF000000"/>
      </patternFill>
    </fill>
    <fill>
      <patternFill patternType="solid">
        <fgColor rgb="FFDAEEF3"/>
        <bgColor rgb="FF000000"/>
      </patternFill>
    </fill>
    <fill>
      <patternFill patternType="solid">
        <fgColor rgb="FFFFFFFF"/>
        <bgColor rgb="FF000000"/>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medium">
        <color rgb="FF00B050"/>
      </left>
      <right style="medium">
        <color rgb="FF00B050"/>
      </right>
      <top style="medium">
        <color rgb="FF00B050"/>
      </top>
      <bottom style="thin">
        <color auto="1"/>
      </bottom>
      <diagonal/>
    </border>
    <border>
      <left style="medium">
        <color rgb="FF00B050"/>
      </left>
      <right style="medium">
        <color rgb="FF00B050"/>
      </right>
      <top style="thin">
        <color auto="1"/>
      </top>
      <bottom style="thin">
        <color auto="1"/>
      </bottom>
      <diagonal/>
    </border>
    <border>
      <left style="medium">
        <color rgb="FF00B050"/>
      </left>
      <right style="medium">
        <color rgb="FF00B050"/>
      </right>
      <top style="thin">
        <color auto="1"/>
      </top>
      <bottom style="medium">
        <color rgb="FF00B050"/>
      </bottom>
      <diagonal/>
    </border>
    <border>
      <left style="thin">
        <color rgb="FF7F7F7F"/>
      </left>
      <right style="thin">
        <color rgb="FF7F7F7F"/>
      </right>
      <top style="thin">
        <color rgb="FF7F7F7F"/>
      </top>
      <bottom/>
      <diagonal/>
    </border>
    <border>
      <left/>
      <right style="thin">
        <color rgb="FF7F7F7F"/>
      </right>
      <top style="thin">
        <color rgb="FF7F7F7F"/>
      </top>
      <bottom style="thin">
        <color rgb="FF7F7F7F"/>
      </bottom>
      <diagonal/>
    </border>
    <border>
      <left style="thin">
        <color auto="1"/>
      </left>
      <right style="thin">
        <color auto="1"/>
      </right>
      <top style="thin">
        <color rgb="FF7F7F7F"/>
      </top>
      <bottom style="thin">
        <color auto="1"/>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4" fillId="0" borderId="0" applyNumberFormat="0" applyFill="0" applyBorder="0" applyAlignment="0" applyProtection="0">
      <alignment vertical="top"/>
      <protection locked="0"/>
    </xf>
    <xf numFmtId="0" fontId="3" fillId="0" borderId="0"/>
    <xf numFmtId="0" fontId="14" fillId="0" borderId="0"/>
    <xf numFmtId="0" fontId="58" fillId="19" borderId="0" applyNumberFormat="0" applyBorder="0" applyAlignment="0" applyProtection="0"/>
    <xf numFmtId="0" fontId="59" fillId="20" borderId="17" applyNumberFormat="0" applyAlignment="0" applyProtection="0"/>
    <xf numFmtId="0" fontId="60" fillId="21" borderId="0" applyNumberFormat="0" applyBorder="0" applyAlignment="0" applyProtection="0"/>
    <xf numFmtId="0" fontId="61" fillId="26" borderId="0" applyNumberFormat="0" applyBorder="0" applyAlignment="0" applyProtection="0"/>
    <xf numFmtId="0" fontId="89" fillId="29" borderId="0" applyNumberFormat="0" applyBorder="0" applyAlignment="0" applyProtection="0"/>
    <xf numFmtId="0" fontId="95" fillId="0" borderId="0" applyNumberFormat="0" applyFill="0" applyBorder="0" applyAlignment="0" applyProtection="0"/>
  </cellStyleXfs>
  <cellXfs count="606">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left"/>
    </xf>
    <xf numFmtId="0" fontId="0" fillId="0" borderId="1" xfId="0" applyBorder="1" applyAlignment="1">
      <alignment horizontal="right"/>
    </xf>
    <xf numFmtId="0" fontId="4" fillId="0" borderId="1" xfId="1" applyBorder="1" applyAlignment="1" applyProtection="1"/>
    <xf numFmtId="0" fontId="0" fillId="0" borderId="0" xfId="0" applyAlignment="1">
      <alignment horizontal="left"/>
    </xf>
    <xf numFmtId="0" fontId="6" fillId="0" borderId="1" xfId="0" applyFont="1" applyBorder="1"/>
    <xf numFmtId="0" fontId="0" fillId="2" borderId="1" xfId="0" applyFill="1" applyBorder="1"/>
    <xf numFmtId="0" fontId="0" fillId="0" borderId="1" xfId="0" applyBorder="1" applyAlignment="1">
      <alignment horizontal="right" vertical="center"/>
    </xf>
    <xf numFmtId="0" fontId="0" fillId="0" borderId="0" xfId="0" applyAlignment="1">
      <alignment horizontal="right" vertical="center"/>
    </xf>
    <xf numFmtId="0" fontId="7" fillId="3" borderId="1" xfId="0" applyFont="1" applyFill="1" applyBorder="1" applyAlignment="1">
      <alignment horizontal="center"/>
    </xf>
    <xf numFmtId="0" fontId="9" fillId="0" borderId="1" xfId="0" applyFont="1" applyBorder="1" applyAlignment="1">
      <alignment horizontal="center"/>
    </xf>
    <xf numFmtId="0" fontId="9" fillId="0" borderId="1" xfId="0" applyFont="1" applyBorder="1"/>
    <xf numFmtId="0" fontId="11" fillId="0" borderId="1" xfId="0" applyFont="1" applyBorder="1"/>
    <xf numFmtId="0" fontId="12" fillId="0" borderId="1" xfId="0" applyFont="1" applyBorder="1"/>
    <xf numFmtId="0" fontId="13" fillId="0" borderId="1" xfId="0" applyFont="1" applyBorder="1"/>
    <xf numFmtId="0" fontId="6" fillId="0" borderId="1" xfId="0" applyFont="1" applyBorder="1" applyAlignment="1">
      <alignment horizontal="right"/>
    </xf>
    <xf numFmtId="0" fontId="2" fillId="0" borderId="1" xfId="0" applyFont="1" applyBorder="1"/>
    <xf numFmtId="0" fontId="0" fillId="4" borderId="1" xfId="0" applyFill="1" applyBorder="1"/>
    <xf numFmtId="0" fontId="6" fillId="2" borderId="1" xfId="0" applyFont="1" applyFill="1" applyBorder="1"/>
    <xf numFmtId="0" fontId="0" fillId="0" borderId="1" xfId="0" applyBorder="1" applyAlignment="1">
      <alignment horizontal="left" vertical="top"/>
    </xf>
    <xf numFmtId="0" fontId="0" fillId="0" borderId="1" xfId="0" applyBorder="1" applyAlignment="1">
      <alignment horizontal="right" vertical="top"/>
    </xf>
    <xf numFmtId="0" fontId="17" fillId="0" borderId="1" xfId="1" applyFont="1" applyBorder="1" applyAlignment="1" applyProtection="1"/>
    <xf numFmtId="0" fontId="0" fillId="2" borderId="0" xfId="0" applyFill="1"/>
    <xf numFmtId="0" fontId="0" fillId="2" borderId="0" xfId="0" applyFill="1" applyAlignment="1">
      <alignment horizontal="right"/>
    </xf>
    <xf numFmtId="0" fontId="18" fillId="0" borderId="1" xfId="0" applyFont="1" applyBorder="1" applyAlignment="1">
      <alignment wrapText="1"/>
    </xf>
    <xf numFmtId="0" fontId="4" fillId="2" borderId="1" xfId="1" applyFill="1" applyBorder="1" applyAlignment="1" applyProtection="1"/>
    <xf numFmtId="0" fontId="0" fillId="2" borderId="1" xfId="0" applyFill="1" applyBorder="1" applyAlignment="1">
      <alignment horizontal="right"/>
    </xf>
    <xf numFmtId="1" fontId="0" fillId="2" borderId="1" xfId="0" applyNumberFormat="1" applyFill="1" applyBorder="1" applyAlignment="1">
      <alignment horizontal="right"/>
    </xf>
    <xf numFmtId="0" fontId="0" fillId="0" borderId="1" xfId="0" applyBorder="1" applyAlignment="1">
      <alignment vertical="center"/>
    </xf>
    <xf numFmtId="0" fontId="0" fillId="0" borderId="1" xfId="0"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2" fillId="0" borderId="1" xfId="0" applyFont="1" applyBorder="1" applyAlignment="1">
      <alignment horizontal="left" vertical="center" wrapText="1"/>
    </xf>
    <xf numFmtId="0" fontId="0" fillId="0" borderId="4" xfId="0" applyBorder="1"/>
    <xf numFmtId="0" fontId="0" fillId="0" borderId="4" xfId="0" applyBorder="1" applyAlignment="1">
      <alignment horizontal="left"/>
    </xf>
    <xf numFmtId="0" fontId="16" fillId="2" borderId="1" xfId="0" applyFont="1" applyFill="1" applyBorder="1" applyAlignment="1">
      <alignment horizontal="right"/>
    </xf>
    <xf numFmtId="0" fontId="0" fillId="4" borderId="1" xfId="0" applyFill="1" applyBorder="1" applyAlignment="1">
      <alignment horizontal="right" vertical="center"/>
    </xf>
    <xf numFmtId="0" fontId="0" fillId="4" borderId="1" xfId="0" applyFill="1" applyBorder="1" applyAlignment="1">
      <alignment horizontal="right"/>
    </xf>
    <xf numFmtId="0" fontId="6" fillId="2" borderId="1" xfId="0" applyFont="1" applyFill="1" applyBorder="1" applyAlignment="1">
      <alignment horizontal="left" vertical="top"/>
    </xf>
    <xf numFmtId="0" fontId="6" fillId="2" borderId="1" xfId="0" applyFont="1" applyFill="1" applyBorder="1" applyAlignment="1">
      <alignment horizontal="right"/>
    </xf>
    <xf numFmtId="0" fontId="6" fillId="2" borderId="1" xfId="0" applyFont="1" applyFill="1" applyBorder="1" applyAlignment="1">
      <alignment horizontal="left" vertical="center"/>
    </xf>
    <xf numFmtId="0" fontId="0" fillId="2" borderId="1" xfId="0" applyFill="1" applyBorder="1" applyAlignment="1">
      <alignment vertical="center"/>
    </xf>
    <xf numFmtId="0" fontId="0" fillId="2" borderId="1" xfId="0" applyFill="1" applyBorder="1" applyAlignment="1">
      <alignment horizontal="left" vertical="center"/>
    </xf>
    <xf numFmtId="0" fontId="0" fillId="2" borderId="4" xfId="0" applyFill="1" applyBorder="1"/>
    <xf numFmtId="0" fontId="8" fillId="4" borderId="2" xfId="0" applyFont="1" applyFill="1" applyBorder="1" applyAlignment="1">
      <alignment horizontal="center"/>
    </xf>
    <xf numFmtId="0" fontId="8" fillId="4" borderId="1" xfId="0" applyFont="1" applyFill="1" applyBorder="1" applyAlignment="1">
      <alignment horizontal="center"/>
    </xf>
    <xf numFmtId="0" fontId="8" fillId="4" borderId="1" xfId="0" applyFont="1" applyFill="1" applyBorder="1"/>
    <xf numFmtId="0" fontId="0" fillId="4" borderId="1" xfId="0" applyFill="1" applyBorder="1" applyAlignment="1">
      <alignment horizontal="center"/>
    </xf>
    <xf numFmtId="0" fontId="0" fillId="4" borderId="1" xfId="0" applyFill="1" applyBorder="1" applyAlignment="1">
      <alignment horizontal="left"/>
    </xf>
    <xf numFmtId="0" fontId="21" fillId="0" borderId="1" xfId="0" applyFont="1" applyBorder="1"/>
    <xf numFmtId="0" fontId="15" fillId="2" borderId="1" xfId="0" applyFont="1" applyFill="1" applyBorder="1" applyAlignment="1">
      <alignment horizontal="right"/>
    </xf>
    <xf numFmtId="0" fontId="0" fillId="2" borderId="3" xfId="0" applyFill="1" applyBorder="1" applyAlignment="1">
      <alignment horizontal="right"/>
    </xf>
    <xf numFmtId="0" fontId="5" fillId="2" borderId="1" xfId="0" applyFont="1" applyFill="1" applyBorder="1" applyAlignment="1">
      <alignment horizontal="right"/>
    </xf>
    <xf numFmtId="0" fontId="16" fillId="2" borderId="3" xfId="0" applyFont="1" applyFill="1" applyBorder="1"/>
    <xf numFmtId="0" fontId="0" fillId="2" borderId="6" xfId="0" applyFill="1" applyBorder="1" applyAlignment="1">
      <alignment horizontal="right"/>
    </xf>
    <xf numFmtId="1" fontId="0" fillId="0" borderId="0" xfId="0" applyNumberFormat="1" applyAlignment="1">
      <alignment horizontal="right"/>
    </xf>
    <xf numFmtId="14" fontId="0" fillId="0" borderId="0" xfId="0" applyNumberFormat="1"/>
    <xf numFmtId="0" fontId="0" fillId="4" borderId="6" xfId="0" applyFill="1" applyBorder="1"/>
    <xf numFmtId="0" fontId="0" fillId="2" borderId="6" xfId="0" applyFill="1" applyBorder="1"/>
    <xf numFmtId="14" fontId="5" fillId="2" borderId="6" xfId="0" applyNumberFormat="1" applyFont="1" applyFill="1" applyBorder="1"/>
    <xf numFmtId="14" fontId="0" fillId="2" borderId="6" xfId="0" applyNumberFormat="1" applyFill="1" applyBorder="1"/>
    <xf numFmtId="0" fontId="0" fillId="2" borderId="7" xfId="0" applyFill="1" applyBorder="1"/>
    <xf numFmtId="0" fontId="15" fillId="2" borderId="1" xfId="0" applyFont="1" applyFill="1" applyBorder="1"/>
    <xf numFmtId="0" fontId="21" fillId="2" borderId="1" xfId="0" applyFont="1" applyFill="1" applyBorder="1" applyAlignment="1">
      <alignment horizontal="right"/>
    </xf>
    <xf numFmtId="0" fontId="21" fillId="2" borderId="1" xfId="0" applyFont="1" applyFill="1" applyBorder="1"/>
    <xf numFmtId="0" fontId="22" fillId="2" borderId="1" xfId="0" applyFont="1" applyFill="1" applyBorder="1"/>
    <xf numFmtId="0" fontId="21" fillId="2" borderId="2" xfId="0" applyFont="1" applyFill="1" applyBorder="1"/>
    <xf numFmtId="0" fontId="22" fillId="2" borderId="4" xfId="0" applyFont="1" applyFill="1" applyBorder="1"/>
    <xf numFmtId="0" fontId="22" fillId="0" borderId="1" xfId="0" applyFont="1" applyBorder="1"/>
    <xf numFmtId="0" fontId="22" fillId="2" borderId="2" xfId="0" applyFont="1" applyFill="1" applyBorder="1"/>
    <xf numFmtId="0" fontId="22" fillId="2" borderId="1" xfId="0" applyFont="1" applyFill="1" applyBorder="1" applyAlignment="1">
      <alignment horizontal="right"/>
    </xf>
    <xf numFmtId="0" fontId="23" fillId="2" borderId="1" xfId="0" applyFont="1" applyFill="1" applyBorder="1"/>
    <xf numFmtId="0" fontId="21" fillId="2" borderId="3" xfId="0" applyFont="1" applyFill="1" applyBorder="1"/>
    <xf numFmtId="0" fontId="0" fillId="10" borderId="1" xfId="0" applyFill="1" applyBorder="1"/>
    <xf numFmtId="0" fontId="23" fillId="0" borderId="1" xfId="0" applyFont="1" applyBorder="1"/>
    <xf numFmtId="0" fontId="21" fillId="5" borderId="1" xfId="0" applyFont="1" applyFill="1" applyBorder="1" applyAlignment="1">
      <alignment horizontal="right"/>
    </xf>
    <xf numFmtId="0" fontId="29" fillId="11" borderId="1" xfId="0" applyFont="1" applyFill="1" applyBorder="1"/>
    <xf numFmtId="0" fontId="18" fillId="2" borderId="1" xfId="0" applyFont="1" applyFill="1" applyBorder="1" applyAlignment="1">
      <alignment horizontal="right"/>
    </xf>
    <xf numFmtId="0" fontId="21" fillId="0" borderId="1" xfId="0" applyFont="1" applyBorder="1" applyAlignment="1">
      <alignment horizontal="right" vertical="top"/>
    </xf>
    <xf numFmtId="0" fontId="31" fillId="0" borderId="1" xfId="1" applyFont="1" applyBorder="1" applyAlignment="1" applyProtection="1"/>
    <xf numFmtId="0" fontId="32" fillId="0" borderId="1" xfId="1" applyFont="1" applyBorder="1" applyAlignment="1" applyProtection="1"/>
    <xf numFmtId="0" fontId="21" fillId="2" borderId="6" xfId="0" applyFont="1" applyFill="1" applyBorder="1" applyAlignment="1">
      <alignment horizontal="right"/>
    </xf>
    <xf numFmtId="0" fontId="1" fillId="0" borderId="1" xfId="0" applyFont="1" applyBorder="1"/>
    <xf numFmtId="0" fontId="1" fillId="0" borderId="1" xfId="0" applyFont="1" applyBorder="1" applyAlignment="1">
      <alignment horizontal="left"/>
    </xf>
    <xf numFmtId="0" fontId="1" fillId="0" borderId="1" xfId="0" applyFont="1" applyBorder="1" applyAlignment="1">
      <alignment horizontal="right"/>
    </xf>
    <xf numFmtId="0" fontId="1" fillId="2" borderId="1" xfId="0" applyFont="1" applyFill="1" applyBorder="1" applyAlignment="1">
      <alignment horizontal="right"/>
    </xf>
    <xf numFmtId="0" fontId="1" fillId="2" borderId="1" xfId="0" applyFont="1" applyFill="1" applyBorder="1"/>
    <xf numFmtId="0" fontId="1" fillId="9" borderId="1" xfId="0" applyFont="1" applyFill="1" applyBorder="1"/>
    <xf numFmtId="0" fontId="1" fillId="0" borderId="1" xfId="0" applyFont="1" applyBorder="1" applyAlignment="1">
      <alignment wrapText="1"/>
    </xf>
    <xf numFmtId="0" fontId="1" fillId="7" borderId="1" xfId="0" applyFont="1" applyFill="1" applyBorder="1"/>
    <xf numFmtId="1" fontId="15" fillId="0" borderId="1" xfId="0" applyNumberFormat="1" applyFont="1" applyBorder="1"/>
    <xf numFmtId="0" fontId="15" fillId="0" borderId="1" xfId="0" applyFont="1" applyBorder="1" applyAlignment="1">
      <alignment wrapText="1"/>
    </xf>
    <xf numFmtId="0" fontId="21" fillId="7" borderId="1" xfId="0" applyFont="1" applyFill="1" applyBorder="1"/>
    <xf numFmtId="0" fontId="1" fillId="6" borderId="1" xfId="0" applyFont="1" applyFill="1" applyBorder="1"/>
    <xf numFmtId="0" fontId="26" fillId="7" borderId="1" xfId="0" applyFont="1" applyFill="1" applyBorder="1"/>
    <xf numFmtId="0" fontId="21" fillId="6" borderId="1" xfId="0" applyFont="1" applyFill="1" applyBorder="1"/>
    <xf numFmtId="0" fontId="0" fillId="6" borderId="1" xfId="0" applyFill="1" applyBorder="1"/>
    <xf numFmtId="0" fontId="0" fillId="7" borderId="1" xfId="0" applyFill="1" applyBorder="1"/>
    <xf numFmtId="1" fontId="1" fillId="0" borderId="1" xfId="0" applyNumberFormat="1" applyFont="1" applyBorder="1"/>
    <xf numFmtId="0" fontId="1" fillId="2" borderId="1" xfId="0" applyFont="1" applyFill="1" applyBorder="1" applyAlignment="1">
      <alignment wrapText="1"/>
    </xf>
    <xf numFmtId="0" fontId="35" fillId="2" borderId="1" xfId="0" applyFont="1" applyFill="1" applyBorder="1"/>
    <xf numFmtId="0" fontId="36" fillId="2" borderId="1" xfId="0" applyFont="1" applyFill="1" applyBorder="1"/>
    <xf numFmtId="0" fontId="1" fillId="6" borderId="1" xfId="0" applyFont="1" applyFill="1" applyBorder="1" applyAlignment="1">
      <alignment wrapText="1"/>
    </xf>
    <xf numFmtId="0" fontId="37" fillId="14" borderId="1" xfId="0" applyFont="1" applyFill="1" applyBorder="1"/>
    <xf numFmtId="1" fontId="26" fillId="10" borderId="1" xfId="0" applyNumberFormat="1" applyFont="1" applyFill="1" applyBorder="1" applyAlignment="1">
      <alignment horizontal="right"/>
    </xf>
    <xf numFmtId="14" fontId="26" fillId="10" borderId="1" xfId="0" applyNumberFormat="1" applyFont="1" applyFill="1" applyBorder="1"/>
    <xf numFmtId="0" fontId="26" fillId="10" borderId="1" xfId="0" applyFont="1" applyFill="1" applyBorder="1" applyAlignment="1">
      <alignment horizontal="right"/>
    </xf>
    <xf numFmtId="1" fontId="18" fillId="10" borderId="1" xfId="0" applyNumberFormat="1" applyFont="1" applyFill="1" applyBorder="1" applyAlignment="1">
      <alignment horizontal="right"/>
    </xf>
    <xf numFmtId="14" fontId="18" fillId="10" borderId="1" xfId="0" applyNumberFormat="1" applyFont="1" applyFill="1" applyBorder="1"/>
    <xf numFmtId="1" fontId="21" fillId="10" borderId="1" xfId="0" applyNumberFormat="1" applyFont="1" applyFill="1" applyBorder="1" applyAlignment="1">
      <alignment horizontal="right"/>
    </xf>
    <xf numFmtId="14" fontId="21" fillId="10" borderId="1" xfId="0" applyNumberFormat="1" applyFont="1" applyFill="1" applyBorder="1"/>
    <xf numFmtId="0" fontId="28" fillId="10" borderId="1" xfId="0" applyFont="1" applyFill="1" applyBorder="1"/>
    <xf numFmtId="0" fontId="26" fillId="10" borderId="1" xfId="0" applyFont="1" applyFill="1" applyBorder="1"/>
    <xf numFmtId="0" fontId="1" fillId="10" borderId="1" xfId="0" applyFont="1" applyFill="1" applyBorder="1" applyAlignment="1">
      <alignment horizontal="right"/>
    </xf>
    <xf numFmtId="14" fontId="21" fillId="10" borderId="1" xfId="3" applyNumberFormat="1" applyFont="1" applyFill="1" applyBorder="1"/>
    <xf numFmtId="0" fontId="0" fillId="10" borderId="1" xfId="0" applyFill="1" applyBorder="1" applyAlignment="1">
      <alignment horizontal="right"/>
    </xf>
    <xf numFmtId="14" fontId="0" fillId="10" borderId="1" xfId="0" applyNumberFormat="1" applyFill="1" applyBorder="1"/>
    <xf numFmtId="0" fontId="0" fillId="10" borderId="3" xfId="0" applyFill="1" applyBorder="1"/>
    <xf numFmtId="0" fontId="0" fillId="10" borderId="3" xfId="0" applyFill="1" applyBorder="1" applyAlignment="1">
      <alignment horizontal="right"/>
    </xf>
    <xf numFmtId="14" fontId="0" fillId="10" borderId="3" xfId="0" applyNumberFormat="1" applyFill="1" applyBorder="1"/>
    <xf numFmtId="0" fontId="1" fillId="15" borderId="1" xfId="0" applyFont="1" applyFill="1" applyBorder="1" applyAlignment="1">
      <alignment horizontal="right"/>
    </xf>
    <xf numFmtId="0" fontId="29" fillId="15" borderId="1" xfId="0" applyFont="1" applyFill="1" applyBorder="1" applyAlignment="1">
      <alignment horizontal="right"/>
    </xf>
    <xf numFmtId="0" fontId="29" fillId="15" borderId="1" xfId="0" applyFont="1" applyFill="1" applyBorder="1" applyAlignment="1">
      <alignment horizontal="left"/>
    </xf>
    <xf numFmtId="0" fontId="29" fillId="15" borderId="1" xfId="0" applyFont="1" applyFill="1" applyBorder="1"/>
    <xf numFmtId="0" fontId="18" fillId="15" borderId="1" xfId="0" applyFont="1" applyFill="1" applyBorder="1" applyAlignment="1">
      <alignment horizontal="right"/>
    </xf>
    <xf numFmtId="0" fontId="26" fillId="15" borderId="1" xfId="0" applyFont="1" applyFill="1" applyBorder="1" applyAlignment="1">
      <alignment horizontal="right"/>
    </xf>
    <xf numFmtId="0" fontId="26" fillId="15" borderId="1" xfId="0" applyFont="1" applyFill="1" applyBorder="1" applyAlignment="1">
      <alignment horizontal="left"/>
    </xf>
    <xf numFmtId="0" fontId="26" fillId="15" borderId="1" xfId="0" applyFont="1" applyFill="1" applyBorder="1"/>
    <xf numFmtId="0" fontId="1" fillId="15" borderId="1" xfId="0" applyFont="1" applyFill="1" applyBorder="1" applyAlignment="1">
      <alignment horizontal="left"/>
    </xf>
    <xf numFmtId="0" fontId="1" fillId="15" borderId="1" xfId="0" applyFont="1" applyFill="1" applyBorder="1"/>
    <xf numFmtId="0" fontId="1" fillId="15" borderId="2" xfId="0" applyFont="1" applyFill="1" applyBorder="1" applyAlignment="1">
      <alignment horizontal="right"/>
    </xf>
    <xf numFmtId="0" fontId="0" fillId="15" borderId="1" xfId="0" applyFill="1" applyBorder="1" applyAlignment="1">
      <alignment horizontal="right"/>
    </xf>
    <xf numFmtId="0" fontId="0" fillId="15" borderId="1" xfId="0" applyFill="1" applyBorder="1"/>
    <xf numFmtId="49" fontId="0" fillId="15" borderId="1" xfId="0" applyNumberFormat="1" applyFill="1" applyBorder="1" applyAlignment="1">
      <alignment horizontal="right"/>
    </xf>
    <xf numFmtId="0" fontId="0" fillId="15" borderId="1" xfId="0" applyFill="1" applyBorder="1" applyAlignment="1">
      <alignment horizontal="left"/>
    </xf>
    <xf numFmtId="0" fontId="6" fillId="15" borderId="1" xfId="0" applyFont="1" applyFill="1" applyBorder="1" applyAlignment="1">
      <alignment horizontal="right"/>
    </xf>
    <xf numFmtId="0" fontId="6" fillId="15" borderId="1" xfId="0" applyFont="1" applyFill="1" applyBorder="1" applyAlignment="1">
      <alignment horizontal="left"/>
    </xf>
    <xf numFmtId="0" fontId="0" fillId="15" borderId="3" xfId="0" applyFill="1" applyBorder="1" applyAlignment="1">
      <alignment horizontal="right"/>
    </xf>
    <xf numFmtId="0" fontId="0" fillId="15" borderId="3" xfId="0" applyFill="1" applyBorder="1" applyAlignment="1">
      <alignment horizontal="left"/>
    </xf>
    <xf numFmtId="0" fontId="0" fillId="15" borderId="3" xfId="0" applyFill="1" applyBorder="1"/>
    <xf numFmtId="0" fontId="22" fillId="17" borderId="1" xfId="0" applyFont="1" applyFill="1" applyBorder="1"/>
    <xf numFmtId="0" fontId="20" fillId="2" borderId="1" xfId="0" applyFont="1" applyFill="1" applyBorder="1"/>
    <xf numFmtId="0" fontId="1" fillId="6" borderId="3" xfId="0" applyFont="1" applyFill="1" applyBorder="1"/>
    <xf numFmtId="0" fontId="18" fillId="0" borderId="1" xfId="0" applyFont="1" applyBorder="1"/>
    <xf numFmtId="0" fontId="18" fillId="2" borderId="1" xfId="0" applyFont="1" applyFill="1" applyBorder="1"/>
    <xf numFmtId="1" fontId="1" fillId="10" borderId="1" xfId="3" applyNumberFormat="1" applyFont="1" applyFill="1" applyBorder="1"/>
    <xf numFmtId="14" fontId="1" fillId="10" borderId="1" xfId="0" applyNumberFormat="1" applyFont="1" applyFill="1" applyBorder="1"/>
    <xf numFmtId="0" fontId="21" fillId="15" borderId="1" xfId="0" applyFont="1" applyFill="1" applyBorder="1"/>
    <xf numFmtId="0" fontId="0" fillId="5" borderId="1" xfId="0" applyFill="1" applyBorder="1"/>
    <xf numFmtId="0" fontId="1" fillId="2" borderId="1" xfId="0" applyFont="1" applyFill="1" applyBorder="1" applyAlignment="1">
      <alignment vertical="center"/>
    </xf>
    <xf numFmtId="0" fontId="1" fillId="4" borderId="1" xfId="0" applyFont="1" applyFill="1" applyBorder="1"/>
    <xf numFmtId="0" fontId="1" fillId="7" borderId="1" xfId="0" applyFont="1" applyFill="1" applyBorder="1" applyAlignment="1">
      <alignment wrapText="1"/>
    </xf>
    <xf numFmtId="0" fontId="41" fillId="13" borderId="13" xfId="0" applyFont="1" applyFill="1" applyBorder="1" applyAlignment="1">
      <alignment horizontal="center" vertical="center"/>
    </xf>
    <xf numFmtId="14" fontId="41" fillId="13" borderId="13" xfId="0" applyNumberFormat="1" applyFont="1" applyFill="1" applyBorder="1" applyAlignment="1">
      <alignment horizontal="center" vertical="center"/>
    </xf>
    <xf numFmtId="14" fontId="0" fillId="0" borderId="6" xfId="0" applyNumberFormat="1" applyBorder="1"/>
    <xf numFmtId="0" fontId="0" fillId="0" borderId="14" xfId="0" applyBorder="1"/>
    <xf numFmtId="0" fontId="0" fillId="0" borderId="0" xfId="0" applyAlignment="1">
      <alignment horizontal="center"/>
    </xf>
    <xf numFmtId="0" fontId="0" fillId="10" borderId="4" xfId="0" applyFill="1" applyBorder="1"/>
    <xf numFmtId="0" fontId="1" fillId="0" borderId="1" xfId="0" applyFont="1" applyBorder="1" applyAlignment="1">
      <alignment horizontal="left" wrapText="1"/>
    </xf>
    <xf numFmtId="0" fontId="1" fillId="0" borderId="0" xfId="0" applyFont="1" applyAlignment="1">
      <alignment wrapText="1"/>
    </xf>
    <xf numFmtId="0" fontId="26" fillId="8" borderId="1" xfId="0" applyFont="1" applyFill="1" applyBorder="1"/>
    <xf numFmtId="0" fontId="1" fillId="0" borderId="3" xfId="0" applyFont="1" applyBorder="1"/>
    <xf numFmtId="0" fontId="1" fillId="2" borderId="1" xfId="0" applyFont="1" applyFill="1" applyBorder="1" applyAlignment="1">
      <alignment horizontal="left"/>
    </xf>
    <xf numFmtId="0" fontId="42" fillId="7" borderId="1" xfId="0" applyFont="1" applyFill="1" applyBorder="1"/>
    <xf numFmtId="0" fontId="42" fillId="15" borderId="1" xfId="0" applyFont="1" applyFill="1" applyBorder="1"/>
    <xf numFmtId="0" fontId="45" fillId="7" borderId="1" xfId="0" applyFont="1" applyFill="1" applyBorder="1"/>
    <xf numFmtId="0" fontId="46" fillId="7" borderId="1" xfId="0" applyFont="1" applyFill="1" applyBorder="1"/>
    <xf numFmtId="0" fontId="47" fillId="15" borderId="1" xfId="0" applyFont="1" applyFill="1" applyBorder="1"/>
    <xf numFmtId="0" fontId="8" fillId="8" borderId="0" xfId="0" applyFont="1" applyFill="1"/>
    <xf numFmtId="0" fontId="1" fillId="5" borderId="1" xfId="0" applyFont="1" applyFill="1" applyBorder="1"/>
    <xf numFmtId="0" fontId="0" fillId="5" borderId="0" xfId="0" applyFill="1"/>
    <xf numFmtId="0" fontId="1" fillId="15" borderId="1" xfId="0" quotePrefix="1" applyFont="1" applyFill="1" applyBorder="1"/>
    <xf numFmtId="0" fontId="26" fillId="15" borderId="2" xfId="0" applyFont="1" applyFill="1" applyBorder="1" applyAlignment="1">
      <alignment horizontal="right"/>
    </xf>
    <xf numFmtId="0" fontId="1" fillId="10" borderId="1" xfId="0" applyFont="1" applyFill="1" applyBorder="1"/>
    <xf numFmtId="0" fontId="1" fillId="10" borderId="1" xfId="0" applyFont="1" applyFill="1" applyBorder="1" applyAlignment="1">
      <alignment horizontal="right" vertical="center"/>
    </xf>
    <xf numFmtId="1" fontId="1" fillId="10" borderId="1" xfId="0" applyNumberFormat="1" applyFont="1" applyFill="1" applyBorder="1" applyAlignment="1">
      <alignment horizontal="right"/>
    </xf>
    <xf numFmtId="0" fontId="29" fillId="2" borderId="1" xfId="0" applyFont="1" applyFill="1" applyBorder="1" applyAlignment="1">
      <alignment horizontal="right"/>
    </xf>
    <xf numFmtId="1" fontId="15" fillId="2" borderId="1" xfId="0" applyNumberFormat="1" applyFont="1" applyFill="1" applyBorder="1"/>
    <xf numFmtId="0" fontId="50" fillId="7" borderId="4" xfId="0" applyFont="1" applyFill="1" applyBorder="1"/>
    <xf numFmtId="0" fontId="51" fillId="7" borderId="1" xfId="0" applyFont="1" applyFill="1" applyBorder="1"/>
    <xf numFmtId="0" fontId="50" fillId="7" borderId="1" xfId="0" applyFont="1" applyFill="1" applyBorder="1"/>
    <xf numFmtId="0" fontId="18" fillId="6" borderId="3" xfId="0" applyFont="1" applyFill="1" applyBorder="1"/>
    <xf numFmtId="0" fontId="18" fillId="7" borderId="1" xfId="0" applyFont="1" applyFill="1" applyBorder="1"/>
    <xf numFmtId="0" fontId="2" fillId="2" borderId="1" xfId="0" applyFont="1" applyFill="1" applyBorder="1"/>
    <xf numFmtId="0" fontId="52" fillId="11" borderId="1" xfId="0" applyFont="1" applyFill="1" applyBorder="1" applyAlignment="1">
      <alignment horizontal="right"/>
    </xf>
    <xf numFmtId="0" fontId="52" fillId="11" borderId="1" xfId="0" applyFont="1" applyFill="1" applyBorder="1"/>
    <xf numFmtId="0" fontId="53" fillId="11" borderId="0" xfId="0" applyFont="1" applyFill="1"/>
    <xf numFmtId="0" fontId="52" fillId="11" borderId="5" xfId="0" applyFont="1" applyFill="1" applyBorder="1"/>
    <xf numFmtId="0" fontId="1" fillId="0" borderId="5" xfId="0" applyFont="1" applyBorder="1"/>
    <xf numFmtId="0" fontId="26" fillId="8" borderId="5" xfId="0" applyFont="1" applyFill="1" applyBorder="1"/>
    <xf numFmtId="0" fontId="8" fillId="10" borderId="1" xfId="0" applyFont="1" applyFill="1" applyBorder="1" applyAlignment="1">
      <alignment horizontal="right"/>
    </xf>
    <xf numFmtId="14" fontId="8" fillId="10" borderId="1" xfId="0" applyNumberFormat="1" applyFont="1" applyFill="1" applyBorder="1"/>
    <xf numFmtId="0" fontId="2" fillId="14" borderId="1" xfId="0" applyFont="1" applyFill="1" applyBorder="1"/>
    <xf numFmtId="14" fontId="2" fillId="14" borderId="1" xfId="0" applyNumberFormat="1" applyFont="1" applyFill="1" applyBorder="1"/>
    <xf numFmtId="0" fontId="2" fillId="7" borderId="1" xfId="0" applyFont="1" applyFill="1" applyBorder="1"/>
    <xf numFmtId="14" fontId="2" fillId="7" borderId="1" xfId="0" applyNumberFormat="1" applyFont="1" applyFill="1" applyBorder="1"/>
    <xf numFmtId="0" fontId="54" fillId="15" borderId="1" xfId="0" applyFont="1" applyFill="1" applyBorder="1" applyAlignment="1">
      <alignment horizontal="right"/>
    </xf>
    <xf numFmtId="0" fontId="40" fillId="10" borderId="1" xfId="0" applyFont="1" applyFill="1" applyBorder="1" applyAlignment="1">
      <alignment horizontal="right"/>
    </xf>
    <xf numFmtId="14" fontId="40" fillId="10" borderId="1" xfId="0" applyNumberFormat="1" applyFont="1" applyFill="1" applyBorder="1"/>
    <xf numFmtId="0" fontId="54" fillId="10" borderId="1" xfId="0" applyFont="1" applyFill="1" applyBorder="1" applyAlignment="1">
      <alignment horizontal="right"/>
    </xf>
    <xf numFmtId="14" fontId="54" fillId="10" borderId="1" xfId="0" applyNumberFormat="1" applyFont="1" applyFill="1" applyBorder="1"/>
    <xf numFmtId="0" fontId="26" fillId="6" borderId="1" xfId="0" applyFont="1" applyFill="1" applyBorder="1"/>
    <xf numFmtId="0" fontId="55" fillId="15" borderId="1" xfId="0" applyFont="1" applyFill="1" applyBorder="1" applyAlignment="1">
      <alignment horizontal="left"/>
    </xf>
    <xf numFmtId="0" fontId="55" fillId="15" borderId="1" xfId="0" applyFont="1" applyFill="1" applyBorder="1"/>
    <xf numFmtId="0" fontId="55" fillId="15" borderId="1" xfId="0" applyFont="1" applyFill="1" applyBorder="1" applyAlignment="1">
      <alignment horizontal="right"/>
    </xf>
    <xf numFmtId="0" fontId="1" fillId="0" borderId="0" xfId="0" applyFont="1"/>
    <xf numFmtId="0" fontId="51" fillId="15" borderId="1" xfId="0" applyFont="1" applyFill="1" applyBorder="1" applyAlignment="1">
      <alignment horizontal="right"/>
    </xf>
    <xf numFmtId="0" fontId="51" fillId="15" borderId="1" xfId="0" applyFont="1" applyFill="1" applyBorder="1"/>
    <xf numFmtId="0" fontId="51" fillId="10" borderId="1" xfId="0" applyFont="1" applyFill="1" applyBorder="1" applyAlignment="1">
      <alignment horizontal="right"/>
    </xf>
    <xf numFmtId="14" fontId="51" fillId="10" borderId="1" xfId="0" applyNumberFormat="1" applyFont="1" applyFill="1" applyBorder="1"/>
    <xf numFmtId="0" fontId="4" fillId="0" borderId="15" xfId="1" applyFill="1" applyBorder="1" applyAlignment="1" applyProtection="1"/>
    <xf numFmtId="0" fontId="0" fillId="0" borderId="6" xfId="0" applyBorder="1"/>
    <xf numFmtId="0" fontId="8" fillId="0" borderId="1" xfId="0" applyFont="1" applyBorder="1"/>
    <xf numFmtId="0" fontId="1" fillId="5" borderId="1" xfId="0" applyFont="1" applyFill="1" applyBorder="1" applyAlignment="1">
      <alignment wrapText="1"/>
    </xf>
    <xf numFmtId="0" fontId="1" fillId="0" borderId="4" xfId="0" applyFont="1" applyBorder="1"/>
    <xf numFmtId="0" fontId="1" fillId="2" borderId="5" xfId="0" applyFont="1" applyFill="1" applyBorder="1" applyAlignment="1">
      <alignment horizontal="center"/>
    </xf>
    <xf numFmtId="0" fontId="1" fillId="2" borderId="5" xfId="0" applyFont="1" applyFill="1" applyBorder="1"/>
    <xf numFmtId="0" fontId="1" fillId="0" borderId="1" xfId="0" applyFont="1" applyBorder="1" applyAlignment="1">
      <alignment horizontal="center"/>
    </xf>
    <xf numFmtId="0" fontId="1" fillId="12" borderId="1" xfId="0" applyFont="1" applyFill="1" applyBorder="1" applyAlignment="1">
      <alignment horizontal="right"/>
    </xf>
    <xf numFmtId="0" fontId="1" fillId="2" borderId="6" xfId="0" applyFont="1" applyFill="1" applyBorder="1" applyAlignment="1">
      <alignment horizontal="right"/>
    </xf>
    <xf numFmtId="14" fontId="1" fillId="2" borderId="6" xfId="0" applyNumberFormat="1" applyFont="1" applyFill="1" applyBorder="1"/>
    <xf numFmtId="0" fontId="1" fillId="16" borderId="1" xfId="0" applyFont="1" applyFill="1" applyBorder="1"/>
    <xf numFmtId="14" fontId="1" fillId="10" borderId="1" xfId="0" applyNumberFormat="1" applyFont="1" applyFill="1" applyBorder="1" applyAlignment="1">
      <alignment horizontal="right"/>
    </xf>
    <xf numFmtId="1" fontId="1" fillId="0" borderId="0" xfId="0" applyNumberFormat="1" applyFont="1" applyAlignment="1">
      <alignment horizontal="right"/>
    </xf>
    <xf numFmtId="14" fontId="1" fillId="0" borderId="0" xfId="0" applyNumberFormat="1" applyFont="1"/>
    <xf numFmtId="14" fontId="1" fillId="10" borderId="6" xfId="0" applyNumberFormat="1" applyFont="1" applyFill="1" applyBorder="1"/>
    <xf numFmtId="0" fontId="1" fillId="2" borderId="2" xfId="0" applyFont="1" applyFill="1" applyBorder="1"/>
    <xf numFmtId="0" fontId="1" fillId="6" borderId="5" xfId="0" applyFont="1" applyFill="1" applyBorder="1"/>
    <xf numFmtId="0" fontId="1" fillId="15" borderId="0" xfId="0" applyFont="1" applyFill="1" applyAlignment="1">
      <alignment horizontal="right"/>
    </xf>
    <xf numFmtId="0" fontId="1" fillId="15" borderId="5" xfId="0" applyFont="1" applyFill="1" applyBorder="1"/>
    <xf numFmtId="49" fontId="1" fillId="6" borderId="1" xfId="0" applyNumberFormat="1" applyFont="1" applyFill="1" applyBorder="1"/>
    <xf numFmtId="0" fontId="1" fillId="15" borderId="6" xfId="0" applyFont="1" applyFill="1" applyBorder="1" applyAlignment="1">
      <alignment horizontal="right"/>
    </xf>
    <xf numFmtId="0" fontId="1" fillId="15" borderId="0" xfId="0" applyFont="1" applyFill="1" applyAlignment="1">
      <alignment horizontal="left"/>
    </xf>
    <xf numFmtId="0" fontId="1" fillId="10" borderId="5" xfId="0" applyFont="1" applyFill="1" applyBorder="1"/>
    <xf numFmtId="164" fontId="1" fillId="10" borderId="1" xfId="0" applyNumberFormat="1" applyFont="1" applyFill="1" applyBorder="1" applyAlignment="1">
      <alignment horizontal="right"/>
    </xf>
    <xf numFmtId="0" fontId="1" fillId="15" borderId="1" xfId="3" applyFont="1" applyFill="1" applyBorder="1"/>
    <xf numFmtId="0" fontId="1" fillId="15" borderId="3" xfId="0" applyFont="1" applyFill="1" applyBorder="1" applyAlignment="1">
      <alignment horizontal="right"/>
    </xf>
    <xf numFmtId="0" fontId="1" fillId="15" borderId="3" xfId="0" applyFont="1" applyFill="1" applyBorder="1" applyAlignment="1">
      <alignment horizontal="left"/>
    </xf>
    <xf numFmtId="0" fontId="1" fillId="15" borderId="3" xfId="0" applyFont="1" applyFill="1" applyBorder="1"/>
    <xf numFmtId="0" fontId="1" fillId="0" borderId="1" xfId="0" applyFont="1" applyBorder="1" applyAlignment="1">
      <alignment vertical="top" wrapText="1"/>
    </xf>
    <xf numFmtId="0" fontId="1" fillId="0" borderId="1" xfId="0" applyFont="1" applyBorder="1" applyAlignment="1">
      <alignment horizontal="left" vertical="top"/>
    </xf>
    <xf numFmtId="0" fontId="1" fillId="0" borderId="1" xfId="0" applyFont="1" applyBorder="1" applyAlignment="1">
      <alignment vertical="center" wrapText="1"/>
    </xf>
    <xf numFmtId="0" fontId="1" fillId="0" borderId="1" xfId="0" applyFont="1" applyBorder="1" applyAlignment="1">
      <alignment vertical="center"/>
    </xf>
    <xf numFmtId="0" fontId="1" fillId="14" borderId="1" xfId="0" applyFont="1" applyFill="1" applyBorder="1"/>
    <xf numFmtId="0" fontId="26" fillId="2" borderId="1" xfId="0" applyFont="1" applyFill="1" applyBorder="1" applyAlignment="1">
      <alignment wrapText="1"/>
    </xf>
    <xf numFmtId="0" fontId="1" fillId="8" borderId="1" xfId="0" applyFont="1" applyFill="1" applyBorder="1"/>
    <xf numFmtId="0" fontId="1" fillId="8" borderId="1" xfId="0" applyFont="1" applyFill="1" applyBorder="1" applyAlignment="1">
      <alignment horizontal="right"/>
    </xf>
    <xf numFmtId="0" fontId="1" fillId="8" borderId="1" xfId="0" applyFont="1" applyFill="1" applyBorder="1" applyAlignment="1">
      <alignment horizontal="left"/>
    </xf>
    <xf numFmtId="1" fontId="1" fillId="8" borderId="1" xfId="0" applyNumberFormat="1" applyFont="1" applyFill="1" applyBorder="1" applyAlignment="1">
      <alignment horizontal="right"/>
    </xf>
    <xf numFmtId="14" fontId="1" fillId="8" borderId="1" xfId="0" applyNumberFormat="1" applyFont="1" applyFill="1" applyBorder="1"/>
    <xf numFmtId="0" fontId="29" fillId="8" borderId="1" xfId="0" applyFont="1" applyFill="1" applyBorder="1" applyAlignment="1">
      <alignment horizontal="left"/>
    </xf>
    <xf numFmtId="0" fontId="29" fillId="8" borderId="1" xfId="0" applyFont="1" applyFill="1" applyBorder="1"/>
    <xf numFmtId="0" fontId="29" fillId="8" borderId="1" xfId="0" applyFont="1" applyFill="1" applyBorder="1" applyAlignment="1">
      <alignment horizontal="right"/>
    </xf>
    <xf numFmtId="0" fontId="57" fillId="0" borderId="1" xfId="0" applyFont="1" applyBorder="1"/>
    <xf numFmtId="0" fontId="18" fillId="22" borderId="1" xfId="0" applyFont="1" applyFill="1" applyBorder="1" applyAlignment="1">
      <alignment horizontal="right"/>
    </xf>
    <xf numFmtId="0" fontId="18" fillId="22" borderId="1" xfId="0" applyFont="1" applyFill="1" applyBorder="1"/>
    <xf numFmtId="0" fontId="62" fillId="8" borderId="1" xfId="0" applyFont="1" applyFill="1" applyBorder="1" applyAlignment="1">
      <alignment horizontal="right"/>
    </xf>
    <xf numFmtId="0" fontId="62" fillId="8" borderId="1" xfId="0" applyFont="1" applyFill="1" applyBorder="1"/>
    <xf numFmtId="0" fontId="51" fillId="15" borderId="2" xfId="0" applyFont="1" applyFill="1" applyBorder="1" applyAlignment="1">
      <alignment horizontal="right"/>
    </xf>
    <xf numFmtId="0" fontId="1" fillId="7" borderId="3" xfId="0" applyFont="1" applyFill="1" applyBorder="1"/>
    <xf numFmtId="0" fontId="1" fillId="6" borderId="4" xfId="0" applyFont="1" applyFill="1" applyBorder="1"/>
    <xf numFmtId="0" fontId="1" fillId="7" borderId="18" xfId="0" applyFont="1" applyFill="1" applyBorder="1"/>
    <xf numFmtId="0" fontId="1" fillId="7" borderId="19" xfId="0" applyFont="1" applyFill="1" applyBorder="1"/>
    <xf numFmtId="0" fontId="1" fillId="7" borderId="20" xfId="0" applyFont="1" applyFill="1" applyBorder="1"/>
    <xf numFmtId="0" fontId="26" fillId="15" borderId="6" xfId="0" applyFont="1" applyFill="1" applyBorder="1" applyAlignment="1">
      <alignment horizontal="right"/>
    </xf>
    <xf numFmtId="0" fontId="29" fillId="2" borderId="1" xfId="0" applyFont="1" applyFill="1" applyBorder="1"/>
    <xf numFmtId="14" fontId="26" fillId="10" borderId="1" xfId="0" applyNumberFormat="1" applyFont="1" applyFill="1" applyBorder="1" applyAlignment="1">
      <alignment horizontal="right"/>
    </xf>
    <xf numFmtId="0" fontId="50" fillId="6" borderId="1" xfId="0" applyFont="1" applyFill="1" applyBorder="1"/>
    <xf numFmtId="0" fontId="50" fillId="15" borderId="1" xfId="0" applyFont="1" applyFill="1" applyBorder="1" applyAlignment="1">
      <alignment horizontal="right"/>
    </xf>
    <xf numFmtId="0" fontId="50" fillId="15" borderId="1" xfId="0" applyFont="1" applyFill="1" applyBorder="1"/>
    <xf numFmtId="0" fontId="50" fillId="10" borderId="1" xfId="0" applyFont="1" applyFill="1" applyBorder="1"/>
    <xf numFmtId="1" fontId="50" fillId="10" borderId="1" xfId="0" applyNumberFormat="1" applyFont="1" applyFill="1" applyBorder="1" applyAlignment="1">
      <alignment horizontal="right"/>
    </xf>
    <xf numFmtId="14" fontId="50" fillId="10" borderId="1" xfId="0" applyNumberFormat="1" applyFont="1" applyFill="1" applyBorder="1"/>
    <xf numFmtId="0" fontId="30" fillId="23" borderId="1" xfId="0" applyFont="1" applyFill="1" applyBorder="1" applyAlignment="1">
      <alignment horizontal="center"/>
    </xf>
    <xf numFmtId="0" fontId="30" fillId="23" borderId="1" xfId="0" applyFont="1" applyFill="1" applyBorder="1"/>
    <xf numFmtId="0" fontId="30" fillId="23" borderId="1" xfId="0" applyFont="1" applyFill="1" applyBorder="1" applyAlignment="1">
      <alignment horizontal="left"/>
    </xf>
    <xf numFmtId="0" fontId="30" fillId="23" borderId="5" xfId="0" applyFont="1" applyFill="1" applyBorder="1"/>
    <xf numFmtId="0" fontId="1" fillId="3"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left"/>
    </xf>
    <xf numFmtId="0" fontId="65" fillId="0" borderId="1" xfId="0" applyFont="1" applyBorder="1"/>
    <xf numFmtId="0" fontId="66" fillId="0" borderId="0" xfId="0" applyFont="1"/>
    <xf numFmtId="0" fontId="64" fillId="2" borderId="1" xfId="0" applyFont="1" applyFill="1" applyBorder="1" applyAlignment="1">
      <alignment horizontal="center"/>
    </xf>
    <xf numFmtId="0" fontId="64" fillId="2" borderId="1" xfId="0" applyFont="1" applyFill="1" applyBorder="1"/>
    <xf numFmtId="0" fontId="67" fillId="2" borderId="1" xfId="0" applyFont="1" applyFill="1" applyBorder="1"/>
    <xf numFmtId="0" fontId="67" fillId="2" borderId="1" xfId="0" applyFont="1" applyFill="1" applyBorder="1" applyAlignment="1">
      <alignment horizontal="center"/>
    </xf>
    <xf numFmtId="0" fontId="2" fillId="0" borderId="1" xfId="0" applyFont="1" applyBorder="1" applyAlignment="1">
      <alignment horizontal="center"/>
    </xf>
    <xf numFmtId="0" fontId="67" fillId="3" borderId="1" xfId="0" applyFont="1" applyFill="1" applyBorder="1"/>
    <xf numFmtId="0" fontId="0" fillId="0" borderId="3" xfId="0" applyBorder="1" applyAlignment="1">
      <alignment horizontal="left"/>
    </xf>
    <xf numFmtId="0" fontId="1" fillId="0" borderId="3" xfId="0" applyFont="1" applyBorder="1" applyAlignment="1">
      <alignment horizontal="left"/>
    </xf>
    <xf numFmtId="0" fontId="1" fillId="0" borderId="3" xfId="0" applyFont="1" applyBorder="1" applyAlignment="1">
      <alignment wrapText="1"/>
    </xf>
    <xf numFmtId="0" fontId="64" fillId="3" borderId="1" xfId="0" applyFont="1" applyFill="1" applyBorder="1"/>
    <xf numFmtId="0" fontId="66" fillId="0" borderId="1" xfId="0" applyFont="1" applyBorder="1"/>
    <xf numFmtId="0" fontId="63" fillId="3" borderId="1" xfId="0" applyFont="1" applyFill="1" applyBorder="1" applyAlignment="1">
      <alignment horizontal="left" wrapText="1"/>
    </xf>
    <xf numFmtId="0" fontId="70" fillId="0" borderId="1" xfId="0" applyFont="1" applyBorder="1"/>
    <xf numFmtId="0" fontId="51" fillId="10" borderId="1" xfId="0" applyFont="1" applyFill="1" applyBorder="1" applyAlignment="1">
      <alignment horizontal="right" vertical="center"/>
    </xf>
    <xf numFmtId="0" fontId="50" fillId="10" borderId="1" xfId="0" applyFont="1" applyFill="1" applyBorder="1" applyAlignment="1">
      <alignment horizontal="right"/>
    </xf>
    <xf numFmtId="0" fontId="15" fillId="0" borderId="1" xfId="0" applyFont="1" applyBorder="1"/>
    <xf numFmtId="0" fontId="1" fillId="0" borderId="0" xfId="0" applyFont="1" applyAlignment="1">
      <alignment horizontal="left" indent="1"/>
    </xf>
    <xf numFmtId="0" fontId="26" fillId="15" borderId="0" xfId="0" applyFont="1" applyFill="1"/>
    <xf numFmtId="0" fontId="18" fillId="10" borderId="1" xfId="0" applyFont="1" applyFill="1" applyBorder="1" applyAlignment="1">
      <alignment horizontal="right" vertical="center"/>
    </xf>
    <xf numFmtId="0" fontId="4" fillId="19" borderId="1" xfId="1" applyFill="1" applyBorder="1" applyAlignment="1" applyProtection="1"/>
    <xf numFmtId="14" fontId="1" fillId="10" borderId="1" xfId="0" applyNumberFormat="1" applyFont="1" applyFill="1" applyBorder="1" applyAlignment="1">
      <alignment horizontal="center" vertical="center"/>
    </xf>
    <xf numFmtId="0" fontId="1" fillId="7" borderId="1" xfId="0" applyFont="1" applyFill="1" applyBorder="1" applyAlignment="1">
      <alignment horizontal="right"/>
    </xf>
    <xf numFmtId="0" fontId="15" fillId="25" borderId="1" xfId="0" applyFont="1" applyFill="1" applyBorder="1"/>
    <xf numFmtId="0" fontId="33" fillId="0" borderId="1" xfId="0" applyFont="1" applyBorder="1"/>
    <xf numFmtId="0" fontId="71" fillId="6" borderId="1" xfId="0" applyFont="1" applyFill="1" applyBorder="1"/>
    <xf numFmtId="0" fontId="72" fillId="19" borderId="1" xfId="4" applyFont="1" applyBorder="1"/>
    <xf numFmtId="0" fontId="75" fillId="25" borderId="1" xfId="0" applyFont="1" applyFill="1" applyBorder="1"/>
    <xf numFmtId="0" fontId="76" fillId="2" borderId="1" xfId="1" applyFont="1" applyFill="1" applyBorder="1" applyAlignment="1" applyProtection="1"/>
    <xf numFmtId="0" fontId="15" fillId="10" borderId="4" xfId="0" applyFont="1" applyFill="1" applyBorder="1"/>
    <xf numFmtId="0" fontId="15" fillId="0" borderId="4" xfId="0" applyFont="1" applyBorder="1"/>
    <xf numFmtId="0" fontId="76" fillId="2" borderId="17" xfId="1" applyFont="1" applyFill="1" applyBorder="1" applyAlignment="1" applyProtection="1"/>
    <xf numFmtId="0" fontId="77" fillId="2" borderId="17" xfId="5" applyFont="1" applyFill="1"/>
    <xf numFmtId="0" fontId="33" fillId="19" borderId="17" xfId="4" applyFont="1" applyBorder="1"/>
    <xf numFmtId="0" fontId="75" fillId="0" borderId="1" xfId="0" applyFont="1" applyBorder="1"/>
    <xf numFmtId="0" fontId="15" fillId="10" borderId="1" xfId="0" applyFont="1" applyFill="1" applyBorder="1"/>
    <xf numFmtId="0" fontId="15" fillId="0" borderId="3" xfId="0" applyFont="1" applyBorder="1"/>
    <xf numFmtId="0" fontId="76" fillId="19" borderId="17" xfId="1" applyFont="1" applyFill="1" applyBorder="1" applyAlignment="1" applyProtection="1"/>
    <xf numFmtId="0" fontId="72" fillId="2" borderId="1" xfId="4" applyFont="1" applyFill="1" applyBorder="1"/>
    <xf numFmtId="0" fontId="15" fillId="27" borderId="4" xfId="0" applyFont="1" applyFill="1" applyBorder="1"/>
    <xf numFmtId="0" fontId="76" fillId="2" borderId="0" xfId="1" applyFont="1" applyFill="1" applyAlignment="1" applyProtection="1"/>
    <xf numFmtId="0" fontId="15" fillId="4" borderId="1" xfId="0" applyFont="1" applyFill="1" applyBorder="1"/>
    <xf numFmtId="0" fontId="78" fillId="0" borderId="1" xfId="0" applyFont="1" applyBorder="1"/>
    <xf numFmtId="0" fontId="15" fillId="18" borderId="1" xfId="0" applyFont="1" applyFill="1" applyBorder="1"/>
    <xf numFmtId="0" fontId="33" fillId="19" borderId="1" xfId="4" applyFont="1" applyBorder="1"/>
    <xf numFmtId="0" fontId="15" fillId="27" borderId="1" xfId="0" applyFont="1" applyFill="1" applyBorder="1"/>
    <xf numFmtId="0" fontId="33" fillId="2" borderId="1" xfId="0" applyFont="1" applyFill="1" applyBorder="1"/>
    <xf numFmtId="0" fontId="15" fillId="0" borderId="2" xfId="0" applyFont="1" applyBorder="1"/>
    <xf numFmtId="0" fontId="15" fillId="2" borderId="2" xfId="0" applyFont="1" applyFill="1" applyBorder="1"/>
    <xf numFmtId="0" fontId="15" fillId="0" borderId="0" xfId="0" applyFont="1"/>
    <xf numFmtId="0" fontId="33" fillId="27" borderId="1" xfId="0" applyFont="1" applyFill="1" applyBorder="1"/>
    <xf numFmtId="0" fontId="35" fillId="0" borderId="1" xfId="0" applyFont="1" applyBorder="1"/>
    <xf numFmtId="14" fontId="15" fillId="2" borderId="1" xfId="0" applyNumberFormat="1" applyFont="1" applyFill="1" applyBorder="1"/>
    <xf numFmtId="0" fontId="35" fillId="6" borderId="1" xfId="0" applyFont="1" applyFill="1" applyBorder="1"/>
    <xf numFmtId="0" fontId="74" fillId="21" borderId="17" xfId="6" applyFont="1" applyBorder="1" applyAlignment="1" applyProtection="1"/>
    <xf numFmtId="0" fontId="74" fillId="21" borderId="17" xfId="6" applyFont="1" applyBorder="1"/>
    <xf numFmtId="0" fontId="35" fillId="25" borderId="1" xfId="0" applyFont="1" applyFill="1" applyBorder="1"/>
    <xf numFmtId="0" fontId="33" fillId="19" borderId="1" xfId="4" applyFont="1" applyBorder="1" applyAlignment="1" applyProtection="1"/>
    <xf numFmtId="0" fontId="71" fillId="2" borderId="1" xfId="0" applyFont="1" applyFill="1" applyBorder="1"/>
    <xf numFmtId="0" fontId="15" fillId="6" borderId="1" xfId="0" applyFont="1" applyFill="1" applyBorder="1"/>
    <xf numFmtId="0" fontId="71" fillId="27" borderId="1" xfId="0" applyFont="1" applyFill="1" applyBorder="1"/>
    <xf numFmtId="0" fontId="35" fillId="2" borderId="17" xfId="5" applyFont="1" applyFill="1"/>
    <xf numFmtId="0" fontId="33" fillId="19" borderId="17" xfId="4" applyNumberFormat="1" applyFont="1" applyBorder="1"/>
    <xf numFmtId="0" fontId="15" fillId="2" borderId="4" xfId="0" applyFont="1" applyFill="1" applyBorder="1"/>
    <xf numFmtId="0" fontId="33" fillId="6" borderId="4" xfId="0" applyFont="1" applyFill="1" applyBorder="1"/>
    <xf numFmtId="0" fontId="72" fillId="19" borderId="1" xfId="4" applyFont="1" applyBorder="1" applyAlignment="1" applyProtection="1"/>
    <xf numFmtId="0" fontId="72" fillId="19" borderId="4" xfId="4" applyFont="1" applyBorder="1"/>
    <xf numFmtId="0" fontId="81" fillId="2" borderId="1" xfId="1" applyFont="1" applyFill="1" applyBorder="1" applyAlignment="1" applyProtection="1"/>
    <xf numFmtId="0" fontId="71" fillId="2" borderId="4" xfId="0" applyFont="1" applyFill="1" applyBorder="1"/>
    <xf numFmtId="0" fontId="71" fillId="6" borderId="4" xfId="0" applyFont="1" applyFill="1" applyBorder="1"/>
    <xf numFmtId="0" fontId="35" fillId="2" borderId="4" xfId="0" applyFont="1" applyFill="1" applyBorder="1"/>
    <xf numFmtId="0" fontId="76" fillId="19" borderId="1" xfId="1" applyFont="1" applyFill="1" applyBorder="1" applyAlignment="1" applyProtection="1"/>
    <xf numFmtId="0" fontId="33" fillId="19" borderId="4" xfId="4" applyFont="1" applyBorder="1"/>
    <xf numFmtId="0" fontId="33" fillId="2" borderId="4" xfId="4" applyFont="1" applyFill="1" applyBorder="1"/>
    <xf numFmtId="0" fontId="76" fillId="0" borderId="0" xfId="1" applyFont="1" applyFill="1" applyAlignment="1" applyProtection="1"/>
    <xf numFmtId="0" fontId="73" fillId="26" borderId="0" xfId="7" applyFont="1" applyAlignment="1" applyProtection="1"/>
    <xf numFmtId="0" fontId="73" fillId="26" borderId="1" xfId="7" applyFont="1" applyBorder="1"/>
    <xf numFmtId="0" fontId="15" fillId="14" borderId="1" xfId="0" applyFont="1" applyFill="1" applyBorder="1"/>
    <xf numFmtId="0" fontId="74" fillId="21" borderId="1" xfId="6" applyFont="1" applyBorder="1"/>
    <xf numFmtId="0" fontId="82" fillId="0" borderId="1" xfId="0" applyFont="1" applyBorder="1"/>
    <xf numFmtId="0" fontId="73" fillId="26" borderId="1" xfId="7" applyFont="1" applyBorder="1" applyAlignment="1" applyProtection="1"/>
    <xf numFmtId="0" fontId="76" fillId="21" borderId="1" xfId="1" applyFont="1" applyFill="1" applyBorder="1" applyAlignment="1" applyProtection="1"/>
    <xf numFmtId="0" fontId="15" fillId="0" borderId="5" xfId="0" applyFont="1" applyBorder="1"/>
    <xf numFmtId="0" fontId="15" fillId="2" borderId="1" xfId="7" applyFont="1" applyFill="1" applyBorder="1"/>
    <xf numFmtId="0" fontId="72" fillId="2" borderId="1" xfId="4" applyFont="1" applyFill="1" applyBorder="1" applyAlignment="1" applyProtection="1"/>
    <xf numFmtId="0" fontId="72" fillId="19" borderId="1" xfId="4" applyNumberFormat="1" applyFont="1" applyBorder="1"/>
    <xf numFmtId="0" fontId="35" fillId="2" borderId="1" xfId="7" applyFont="1" applyFill="1" applyBorder="1"/>
    <xf numFmtId="0" fontId="33" fillId="2" borderId="1" xfId="7" applyFont="1" applyFill="1" applyBorder="1"/>
    <xf numFmtId="0" fontId="83" fillId="0" borderId="1" xfId="0" applyFont="1" applyBorder="1" applyAlignment="1">
      <alignment horizontal="center"/>
    </xf>
    <xf numFmtId="0" fontId="74" fillId="21" borderId="1" xfId="6" applyFont="1" applyBorder="1" applyAlignment="1" applyProtection="1"/>
    <xf numFmtId="0" fontId="33" fillId="14" borderId="1" xfId="0" applyFont="1" applyFill="1" applyBorder="1"/>
    <xf numFmtId="0" fontId="73" fillId="26" borderId="17" xfId="7" applyFont="1" applyBorder="1" applyAlignment="1" applyProtection="1"/>
    <xf numFmtId="0" fontId="73" fillId="26" borderId="17" xfId="7" applyFont="1" applyBorder="1"/>
    <xf numFmtId="0" fontId="33" fillId="5" borderId="1" xfId="0" applyFont="1" applyFill="1" applyBorder="1"/>
    <xf numFmtId="0" fontId="77" fillId="2" borderId="17" xfId="5" applyFont="1" applyFill="1" applyAlignment="1" applyProtection="1"/>
    <xf numFmtId="0" fontId="80" fillId="2" borderId="1" xfId="1" applyFont="1" applyFill="1" applyBorder="1" applyAlignment="1" applyProtection="1"/>
    <xf numFmtId="0" fontId="15" fillId="0" borderId="1" xfId="0" applyFont="1" applyBorder="1" applyAlignment="1">
      <alignment horizontal="right"/>
    </xf>
    <xf numFmtId="0" fontId="76" fillId="26" borderId="1" xfId="1" applyFont="1" applyFill="1" applyBorder="1" applyAlignment="1" applyProtection="1"/>
    <xf numFmtId="0" fontId="35" fillId="0" borderId="2" xfId="0" applyFont="1" applyBorder="1"/>
    <xf numFmtId="0" fontId="15" fillId="0" borderId="2" xfId="0" applyFont="1" applyBorder="1" applyAlignment="1">
      <alignment horizontal="right"/>
    </xf>
    <xf numFmtId="0" fontId="35" fillId="2" borderId="17" xfId="6" applyFont="1" applyFill="1" applyBorder="1" applyAlignment="1" applyProtection="1"/>
    <xf numFmtId="0" fontId="35" fillId="2" borderId="17" xfId="6" applyFont="1" applyFill="1" applyBorder="1"/>
    <xf numFmtId="0" fontId="15" fillId="24" borderId="1" xfId="0" applyFont="1" applyFill="1" applyBorder="1"/>
    <xf numFmtId="0" fontId="35" fillId="24" borderId="1" xfId="0" applyFont="1" applyFill="1" applyBorder="1"/>
    <xf numFmtId="0" fontId="76" fillId="20" borderId="17" xfId="1" applyFont="1" applyFill="1" applyBorder="1" applyAlignment="1" applyProtection="1"/>
    <xf numFmtId="0" fontId="77" fillId="20" borderId="17" xfId="5" applyFont="1"/>
    <xf numFmtId="0" fontId="76" fillId="20" borderId="0" xfId="1" applyFont="1" applyFill="1" applyBorder="1" applyAlignment="1" applyProtection="1"/>
    <xf numFmtId="0" fontId="72" fillId="19" borderId="17" xfId="4" applyFont="1" applyBorder="1"/>
    <xf numFmtId="0" fontId="35" fillId="14" borderId="1" xfId="6" applyFont="1" applyFill="1" applyBorder="1"/>
    <xf numFmtId="0" fontId="33" fillId="20" borderId="17" xfId="5" applyFont="1"/>
    <xf numFmtId="0" fontId="33" fillId="6" borderId="1" xfId="0" applyFont="1" applyFill="1" applyBorder="1"/>
    <xf numFmtId="0" fontId="35" fillId="14" borderId="1" xfId="0" applyFont="1" applyFill="1" applyBorder="1"/>
    <xf numFmtId="0" fontId="33" fillId="2" borderId="1" xfId="0" applyFont="1" applyFill="1" applyBorder="1" applyAlignment="1">
      <alignment horizontal="right"/>
    </xf>
    <xf numFmtId="0" fontId="33" fillId="20" borderId="17" xfId="5" applyFont="1" applyAlignment="1" applyProtection="1"/>
    <xf numFmtId="0" fontId="76" fillId="26" borderId="17" xfId="1" applyFont="1" applyFill="1" applyBorder="1" applyAlignment="1" applyProtection="1"/>
    <xf numFmtId="0" fontId="35" fillId="0" borderId="6" xfId="0" applyFont="1" applyBorder="1"/>
    <xf numFmtId="0" fontId="84" fillId="2" borderId="1" xfId="0" applyFont="1" applyFill="1" applyBorder="1"/>
    <xf numFmtId="0" fontId="76" fillId="2" borderId="0" xfId="1" applyFont="1" applyFill="1" applyBorder="1" applyAlignment="1" applyProtection="1"/>
    <xf numFmtId="0" fontId="73" fillId="26" borderId="0" xfId="7" applyFont="1" applyBorder="1"/>
    <xf numFmtId="0" fontId="73" fillId="8" borderId="0" xfId="7" applyFont="1" applyFill="1" applyBorder="1"/>
    <xf numFmtId="0" fontId="82" fillId="2" borderId="1" xfId="0" applyFont="1" applyFill="1" applyBorder="1"/>
    <xf numFmtId="0" fontId="82" fillId="27" borderId="1" xfId="0" applyFont="1" applyFill="1" applyBorder="1"/>
    <xf numFmtId="0" fontId="35" fillId="2" borderId="17" xfId="7" applyFont="1" applyFill="1" applyBorder="1"/>
    <xf numFmtId="0" fontId="33" fillId="19" borderId="0" xfId="4" applyFont="1" applyBorder="1"/>
    <xf numFmtId="0" fontId="15" fillId="0" borderId="1" xfId="0" applyFont="1" applyBorder="1" applyAlignment="1">
      <alignment horizontal="right" vertical="center"/>
    </xf>
    <xf numFmtId="0" fontId="35" fillId="27" borderId="1" xfId="0" applyFont="1" applyFill="1" applyBorder="1"/>
    <xf numFmtId="0" fontId="74" fillId="2" borderId="17" xfId="6" applyFont="1" applyFill="1" applyBorder="1" applyAlignment="1" applyProtection="1"/>
    <xf numFmtId="0" fontId="74" fillId="2" borderId="17" xfId="6" applyFont="1" applyFill="1" applyBorder="1"/>
    <xf numFmtId="0" fontId="72" fillId="19" borderId="5" xfId="4" applyFont="1" applyBorder="1"/>
    <xf numFmtId="0" fontId="73" fillId="8" borderId="1" xfId="6" applyFont="1" applyFill="1" applyBorder="1"/>
    <xf numFmtId="0" fontId="76" fillId="21" borderId="17" xfId="1" applyFont="1" applyFill="1" applyBorder="1" applyAlignment="1" applyProtection="1"/>
    <xf numFmtId="0" fontId="15" fillId="15" borderId="1" xfId="0" applyFont="1" applyFill="1" applyBorder="1"/>
    <xf numFmtId="0" fontId="74" fillId="21" borderId="1" xfId="6" applyNumberFormat="1" applyFont="1" applyBorder="1"/>
    <xf numFmtId="0" fontId="73" fillId="26" borderId="1" xfId="7" applyNumberFormat="1" applyFont="1" applyBorder="1"/>
    <xf numFmtId="1" fontId="33" fillId="2" borderId="1" xfId="0" applyNumberFormat="1" applyFont="1" applyFill="1" applyBorder="1"/>
    <xf numFmtId="0" fontId="35" fillId="0" borderId="1" xfId="0" applyFont="1" applyBorder="1" applyAlignment="1">
      <alignment vertical="top"/>
    </xf>
    <xf numFmtId="0" fontId="72" fillId="19" borderId="0" xfId="4" applyFont="1" applyBorder="1"/>
    <xf numFmtId="0" fontId="72" fillId="19" borderId="21" xfId="4" applyFont="1" applyBorder="1"/>
    <xf numFmtId="0" fontId="15" fillId="27" borderId="3" xfId="0" applyFont="1" applyFill="1" applyBorder="1"/>
    <xf numFmtId="0" fontId="33" fillId="2" borderId="1" xfId="4" applyFont="1" applyFill="1" applyBorder="1"/>
    <xf numFmtId="0" fontId="35" fillId="2" borderId="1" xfId="4" applyFont="1" applyFill="1" applyBorder="1"/>
    <xf numFmtId="0" fontId="15" fillId="3" borderId="1" xfId="0" applyFont="1" applyFill="1" applyBorder="1"/>
    <xf numFmtId="0" fontId="85" fillId="2" borderId="1" xfId="0" applyFont="1" applyFill="1" applyBorder="1"/>
    <xf numFmtId="0" fontId="86" fillId="2" borderId="1" xfId="0" applyFont="1" applyFill="1" applyBorder="1"/>
    <xf numFmtId="0" fontId="86" fillId="2" borderId="0" xfId="0" applyFont="1" applyFill="1"/>
    <xf numFmtId="0" fontId="33" fillId="0" borderId="4" xfId="0" applyFont="1" applyBorder="1"/>
    <xf numFmtId="0" fontId="4" fillId="2" borderId="17" xfId="1" applyFill="1" applyBorder="1" applyAlignment="1" applyProtection="1"/>
    <xf numFmtId="0" fontId="58" fillId="19" borderId="1" xfId="4" applyBorder="1" applyAlignment="1" applyProtection="1"/>
    <xf numFmtId="0" fontId="58" fillId="19" borderId="1" xfId="4" applyBorder="1"/>
    <xf numFmtId="0" fontId="73" fillId="28" borderId="1" xfId="0" applyFont="1" applyFill="1" applyBorder="1"/>
    <xf numFmtId="0" fontId="4" fillId="26" borderId="1" xfId="1" applyFill="1" applyBorder="1" applyAlignment="1" applyProtection="1"/>
    <xf numFmtId="0" fontId="87" fillId="2" borderId="1" xfId="0" applyFont="1" applyFill="1" applyBorder="1"/>
    <xf numFmtId="0" fontId="4" fillId="6" borderId="1" xfId="1" applyFill="1" applyBorder="1" applyAlignment="1" applyProtection="1"/>
    <xf numFmtId="0" fontId="88" fillId="2" borderId="1" xfId="1" applyFont="1" applyFill="1" applyBorder="1" applyAlignment="1" applyProtection="1"/>
    <xf numFmtId="0" fontId="4" fillId="0" borderId="0" xfId="1" applyAlignment="1" applyProtection="1"/>
    <xf numFmtId="0" fontId="58" fillId="19" borderId="0" xfId="4" applyBorder="1"/>
    <xf numFmtId="0" fontId="4" fillId="19" borderId="17" xfId="1" applyFill="1" applyBorder="1" applyAlignment="1" applyProtection="1"/>
    <xf numFmtId="0" fontId="4" fillId="2" borderId="0" xfId="1" applyFill="1" applyAlignment="1" applyProtection="1"/>
    <xf numFmtId="0" fontId="4" fillId="5" borderId="1" xfId="1" applyFill="1" applyBorder="1" applyAlignment="1" applyProtection="1"/>
    <xf numFmtId="0" fontId="89" fillId="29" borderId="1" xfId="8" applyBorder="1"/>
    <xf numFmtId="0" fontId="4" fillId="5" borderId="17" xfId="1" applyFill="1" applyBorder="1" applyAlignment="1" applyProtection="1"/>
    <xf numFmtId="0" fontId="4" fillId="30" borderId="1" xfId="1" applyFill="1" applyBorder="1" applyAlignment="1" applyProtection="1"/>
    <xf numFmtId="0" fontId="40" fillId="10" borderId="1" xfId="0" applyFont="1" applyFill="1" applyBorder="1" applyAlignment="1">
      <alignment horizontal="right" vertical="center"/>
    </xf>
    <xf numFmtId="1" fontId="40" fillId="10" borderId="1" xfId="0" applyNumberFormat="1" applyFont="1" applyFill="1" applyBorder="1" applyAlignment="1">
      <alignment horizontal="right"/>
    </xf>
    <xf numFmtId="0" fontId="4" fillId="0" borderId="0" xfId="1" applyFill="1" applyAlignment="1" applyProtection="1"/>
    <xf numFmtId="0" fontId="4" fillId="2" borderId="1" xfId="1" quotePrefix="1" applyFill="1" applyBorder="1" applyAlignment="1" applyProtection="1"/>
    <xf numFmtId="0" fontId="4" fillId="19" borderId="0" xfId="1" applyFill="1" applyBorder="1" applyAlignment="1" applyProtection="1"/>
    <xf numFmtId="0" fontId="2" fillId="0" borderId="0" xfId="0" applyFont="1"/>
    <xf numFmtId="0" fontId="60" fillId="21" borderId="1" xfId="6" applyBorder="1" applyAlignment="1" applyProtection="1"/>
    <xf numFmtId="0" fontId="60" fillId="21" borderId="1" xfId="6" applyNumberFormat="1" applyBorder="1"/>
    <xf numFmtId="0" fontId="60" fillId="21" borderId="1" xfId="6" applyBorder="1"/>
    <xf numFmtId="0" fontId="90" fillId="31" borderId="1" xfId="1" applyFont="1" applyFill="1" applyBorder="1" applyAlignment="1" applyProtection="1"/>
    <xf numFmtId="0" fontId="73" fillId="31" borderId="1" xfId="0" applyFont="1" applyFill="1" applyBorder="1"/>
    <xf numFmtId="0" fontId="91" fillId="2" borderId="1" xfId="1" applyFont="1" applyFill="1" applyBorder="1" applyAlignment="1" applyProtection="1"/>
    <xf numFmtId="0" fontId="92" fillId="2" borderId="1" xfId="1" applyFont="1" applyFill="1" applyBorder="1" applyAlignment="1" applyProtection="1"/>
    <xf numFmtId="0" fontId="74" fillId="2" borderId="1" xfId="6" applyFont="1" applyFill="1" applyBorder="1"/>
    <xf numFmtId="0" fontId="4" fillId="2" borderId="0" xfId="1" applyFill="1" applyBorder="1" applyAlignment="1" applyProtection="1"/>
    <xf numFmtId="0" fontId="74" fillId="21" borderId="22" xfId="6" applyFont="1" applyBorder="1"/>
    <xf numFmtId="0" fontId="4" fillId="21" borderId="23" xfId="1" applyFill="1" applyBorder="1" applyAlignment="1" applyProtection="1"/>
    <xf numFmtId="0" fontId="4" fillId="19" borderId="0" xfId="1" applyFill="1" applyAlignment="1" applyProtection="1"/>
    <xf numFmtId="0" fontId="58" fillId="2" borderId="1" xfId="4" applyFill="1" applyBorder="1" applyAlignment="1" applyProtection="1"/>
    <xf numFmtId="0" fontId="58" fillId="2" borderId="1" xfId="4" applyFill="1" applyBorder="1"/>
    <xf numFmtId="0" fontId="79" fillId="2" borderId="1" xfId="0" applyFont="1" applyFill="1" applyBorder="1"/>
    <xf numFmtId="14" fontId="79" fillId="2" borderId="1" xfId="0" applyNumberFormat="1" applyFont="1" applyFill="1" applyBorder="1"/>
    <xf numFmtId="14" fontId="74" fillId="2" borderId="17" xfId="6" applyNumberFormat="1" applyFont="1" applyFill="1" applyBorder="1"/>
    <xf numFmtId="14" fontId="58" fillId="19" borderId="1" xfId="4" applyNumberFormat="1" applyBorder="1"/>
    <xf numFmtId="0" fontId="60" fillId="21" borderId="17" xfId="6" applyBorder="1" applyAlignment="1" applyProtection="1"/>
    <xf numFmtId="0" fontId="60" fillId="21" borderId="17" xfId="6" applyBorder="1"/>
    <xf numFmtId="0" fontId="58" fillId="19" borderId="21" xfId="4" applyBorder="1" applyAlignment="1" applyProtection="1"/>
    <xf numFmtId="0" fontId="58" fillId="19" borderId="21" xfId="4" applyBorder="1"/>
    <xf numFmtId="0" fontId="58" fillId="19" borderId="3" xfId="4" applyBorder="1"/>
    <xf numFmtId="0" fontId="74" fillId="2" borderId="1" xfId="6" applyFont="1" applyFill="1" applyBorder="1" applyAlignment="1" applyProtection="1"/>
    <xf numFmtId="0" fontId="4" fillId="21" borderId="1" xfId="1" applyFill="1" applyBorder="1" applyAlignment="1" applyProtection="1"/>
    <xf numFmtId="0" fontId="4" fillId="0" borderId="0" xfId="1" applyFill="1" applyBorder="1" applyAlignment="1" applyProtection="1"/>
    <xf numFmtId="0" fontId="93" fillId="3" borderId="1" xfId="0" applyFont="1" applyFill="1" applyBorder="1"/>
    <xf numFmtId="0" fontId="4" fillId="0" borderId="0" xfId="1" applyBorder="1" applyAlignment="1" applyProtection="1"/>
    <xf numFmtId="0" fontId="72" fillId="15" borderId="1" xfId="4" applyFont="1" applyFill="1" applyBorder="1"/>
    <xf numFmtId="0" fontId="4" fillId="15" borderId="1" xfId="1" applyFill="1" applyBorder="1" applyAlignment="1" applyProtection="1"/>
    <xf numFmtId="0" fontId="4" fillId="0" borderId="1" xfId="1" applyBorder="1" applyAlignment="1" applyProtection="1">
      <alignment horizontal="center"/>
    </xf>
    <xf numFmtId="0" fontId="33" fillId="19" borderId="0" xfId="4" applyNumberFormat="1" applyFont="1" applyBorder="1"/>
    <xf numFmtId="0" fontId="33" fillId="19" borderId="22" xfId="4" applyFont="1" applyBorder="1"/>
    <xf numFmtId="0" fontId="72" fillId="2" borderId="2" xfId="4" applyFont="1" applyFill="1" applyBorder="1"/>
    <xf numFmtId="0" fontId="4" fillId="19" borderId="21" xfId="1" applyFill="1" applyBorder="1" applyAlignment="1" applyProtection="1"/>
    <xf numFmtId="0" fontId="4" fillId="0" borderId="1" xfId="1" applyFill="1" applyBorder="1" applyAlignment="1" applyProtection="1"/>
    <xf numFmtId="1" fontId="4" fillId="0" borderId="1" xfId="1" applyNumberFormat="1" applyBorder="1" applyAlignment="1" applyProtection="1">
      <alignment horizontal="right"/>
    </xf>
    <xf numFmtId="0" fontId="33" fillId="25" borderId="1" xfId="0" applyFont="1" applyFill="1" applyBorder="1"/>
    <xf numFmtId="0" fontId="12" fillId="0" borderId="6" xfId="0" applyFont="1" applyBorder="1" applyAlignment="1">
      <alignment horizontal="center"/>
    </xf>
    <xf numFmtId="0" fontId="12" fillId="0" borderId="2" xfId="0" applyFont="1" applyBorder="1" applyAlignment="1">
      <alignment horizontal="center"/>
    </xf>
    <xf numFmtId="0" fontId="4" fillId="29" borderId="1" xfId="1" applyFill="1" applyBorder="1" applyAlignment="1" applyProtection="1"/>
    <xf numFmtId="0" fontId="29" fillId="7" borderId="1" xfId="0" applyFont="1" applyFill="1" applyBorder="1"/>
    <xf numFmtId="0" fontId="4" fillId="26" borderId="0" xfId="1" applyFill="1" applyAlignment="1" applyProtection="1"/>
    <xf numFmtId="0" fontId="4" fillId="26" borderId="17" xfId="1" applyFill="1" applyBorder="1" applyAlignment="1" applyProtection="1"/>
    <xf numFmtId="0" fontId="60" fillId="2" borderId="1" xfId="6" applyFill="1" applyBorder="1"/>
    <xf numFmtId="0" fontId="4" fillId="21" borderId="17" xfId="1" applyFill="1" applyBorder="1" applyAlignment="1" applyProtection="1"/>
    <xf numFmtId="0" fontId="60" fillId="2" borderId="1" xfId="6" applyFill="1" applyBorder="1" applyAlignment="1" applyProtection="1"/>
    <xf numFmtId="0" fontId="57" fillId="0" borderId="0" xfId="0" applyFont="1"/>
    <xf numFmtId="0" fontId="1" fillId="32" borderId="1" xfId="0" applyFont="1" applyFill="1" applyBorder="1"/>
    <xf numFmtId="0" fontId="95" fillId="26" borderId="0" xfId="9" applyFill="1" applyAlignment="1" applyProtection="1"/>
    <xf numFmtId="0" fontId="95" fillId="21" borderId="1" xfId="9" applyFill="1" applyBorder="1" applyAlignment="1" applyProtection="1"/>
    <xf numFmtId="0" fontId="4" fillId="32" borderId="1" xfId="1" applyFill="1" applyBorder="1" applyAlignment="1" applyProtection="1"/>
    <xf numFmtId="0" fontId="33" fillId="32" borderId="1" xfId="0" applyFont="1" applyFill="1" applyBorder="1"/>
    <xf numFmtId="0" fontId="72" fillId="32" borderId="1" xfId="4" applyFont="1" applyFill="1" applyBorder="1" applyAlignment="1" applyProtection="1"/>
    <xf numFmtId="0" fontId="72" fillId="32" borderId="1" xfId="4" applyFont="1" applyFill="1" applyBorder="1"/>
    <xf numFmtId="0" fontId="86" fillId="32" borderId="0" xfId="0" applyFont="1" applyFill="1"/>
    <xf numFmtId="0" fontId="95" fillId="0" borderId="0" xfId="9" applyFill="1"/>
    <xf numFmtId="0" fontId="95" fillId="2" borderId="1" xfId="9" applyFill="1" applyBorder="1" applyAlignment="1" applyProtection="1"/>
    <xf numFmtId="0" fontId="95" fillId="26" borderId="1" xfId="9" applyFill="1" applyBorder="1" applyAlignment="1" applyProtection="1"/>
    <xf numFmtId="0" fontId="95" fillId="19" borderId="1" xfId="9" applyFill="1" applyBorder="1" applyAlignment="1" applyProtection="1"/>
    <xf numFmtId="0" fontId="95" fillId="2" borderId="1" xfId="9" applyFill="1" applyBorder="1" applyAlignment="1">
      <alignment horizontal="right"/>
    </xf>
    <xf numFmtId="0" fontId="0" fillId="33" borderId="1" xfId="0" applyFill="1" applyBorder="1"/>
    <xf numFmtId="0" fontId="26" fillId="10" borderId="1" xfId="0" applyFont="1" applyFill="1" applyBorder="1" applyAlignment="1">
      <alignment horizontal="right" vertical="center"/>
    </xf>
    <xf numFmtId="0" fontId="96" fillId="34" borderId="0" xfId="0" applyFont="1" applyFill="1"/>
    <xf numFmtId="0" fontId="97" fillId="34" borderId="1" xfId="0" applyFont="1" applyFill="1" applyBorder="1"/>
    <xf numFmtId="0" fontId="97" fillId="34" borderId="2" xfId="0" applyFont="1" applyFill="1" applyBorder="1"/>
    <xf numFmtId="0" fontId="55" fillId="7" borderId="1" xfId="0" applyFont="1" applyFill="1" applyBorder="1"/>
    <xf numFmtId="0" fontId="58" fillId="32" borderId="1" xfId="4" applyFill="1" applyBorder="1" applyAlignment="1" applyProtection="1"/>
    <xf numFmtId="0" fontId="58" fillId="32" borderId="1" xfId="4" applyFill="1" applyBorder="1"/>
    <xf numFmtId="0" fontId="98" fillId="2" borderId="1" xfId="1" applyFont="1" applyFill="1" applyBorder="1" applyAlignment="1" applyProtection="1"/>
    <xf numFmtId="0" fontId="5" fillId="0" borderId="1" xfId="0" applyFont="1" applyBorder="1"/>
    <xf numFmtId="0" fontId="5" fillId="0" borderId="0" xfId="0" applyFont="1"/>
    <xf numFmtId="0" fontId="18" fillId="0" borderId="5" xfId="0" applyFont="1" applyBorder="1"/>
    <xf numFmtId="0" fontId="72" fillId="2" borderId="0" xfId="4" applyFont="1" applyFill="1" applyBorder="1"/>
    <xf numFmtId="0" fontId="99" fillId="0" borderId="0" xfId="0" applyFont="1"/>
    <xf numFmtId="0" fontId="15" fillId="32" borderId="1" xfId="0" applyFont="1" applyFill="1" applyBorder="1"/>
    <xf numFmtId="0" fontId="95" fillId="5" borderId="1" xfId="9" applyFill="1" applyBorder="1" applyAlignment="1" applyProtection="1"/>
    <xf numFmtId="1" fontId="98" fillId="0" borderId="1" xfId="1" applyNumberFormat="1" applyFont="1" applyBorder="1" applyAlignment="1" applyProtection="1">
      <alignment horizontal="right"/>
    </xf>
    <xf numFmtId="0" fontId="95" fillId="0" borderId="1" xfId="9" applyBorder="1" applyAlignment="1" applyProtection="1"/>
    <xf numFmtId="0" fontId="100" fillId="0" borderId="1" xfId="0" applyFont="1" applyBorder="1"/>
    <xf numFmtId="0" fontId="101" fillId="35" borderId="1" xfId="0" applyFont="1" applyFill="1" applyBorder="1"/>
    <xf numFmtId="0" fontId="101" fillId="36" borderId="2" xfId="0" applyFont="1" applyFill="1" applyBorder="1"/>
    <xf numFmtId="0" fontId="101" fillId="37" borderId="2" xfId="0" applyFont="1" applyFill="1" applyBorder="1"/>
    <xf numFmtId="14" fontId="101" fillId="37" borderId="2" xfId="0" applyNumberFormat="1" applyFont="1" applyFill="1" applyBorder="1"/>
    <xf numFmtId="0" fontId="101" fillId="35" borderId="4" xfId="0" applyFont="1" applyFill="1" applyBorder="1"/>
    <xf numFmtId="0" fontId="101" fillId="36" borderId="12" xfId="0" applyFont="1" applyFill="1" applyBorder="1"/>
    <xf numFmtId="0" fontId="101" fillId="37" borderId="12" xfId="0" applyFont="1" applyFill="1" applyBorder="1"/>
    <xf numFmtId="14" fontId="101" fillId="37" borderId="12" xfId="0" applyNumberFormat="1" applyFont="1" applyFill="1" applyBorder="1"/>
    <xf numFmtId="0" fontId="101" fillId="36" borderId="2" xfId="0" applyFont="1" applyFill="1" applyBorder="1" applyAlignment="1">
      <alignment horizontal="right"/>
    </xf>
    <xf numFmtId="0" fontId="101" fillId="36" borderId="12" xfId="0" applyFont="1" applyFill="1" applyBorder="1" applyAlignment="1">
      <alignment horizontal="right"/>
    </xf>
    <xf numFmtId="0" fontId="72" fillId="32" borderId="1" xfId="4" applyNumberFormat="1" applyFont="1" applyFill="1" applyBorder="1"/>
    <xf numFmtId="0" fontId="102" fillId="25" borderId="1" xfId="0" applyFont="1" applyFill="1" applyBorder="1"/>
    <xf numFmtId="0" fontId="103" fillId="0" borderId="1" xfId="0" applyFont="1" applyBorder="1"/>
    <xf numFmtId="0" fontId="101" fillId="0" borderId="1" xfId="0" applyFont="1" applyBorder="1"/>
    <xf numFmtId="0" fontId="104" fillId="0" borderId="2" xfId="0" applyFont="1" applyBorder="1"/>
    <xf numFmtId="0" fontId="58" fillId="19" borderId="0" xfId="4" applyAlignment="1" applyProtection="1"/>
    <xf numFmtId="0" fontId="58" fillId="19" borderId="4" xfId="4" applyBorder="1" applyAlignment="1"/>
    <xf numFmtId="0" fontId="58" fillId="19" borderId="12" xfId="4" applyBorder="1" applyAlignment="1"/>
    <xf numFmtId="0" fontId="101" fillId="37" borderId="1" xfId="0" applyFont="1" applyFill="1" applyBorder="1"/>
    <xf numFmtId="0" fontId="101" fillId="37" borderId="4" xfId="0" applyFont="1" applyFill="1" applyBorder="1"/>
    <xf numFmtId="0" fontId="0" fillId="32" borderId="1" xfId="0" applyFill="1" applyBorder="1"/>
    <xf numFmtId="0" fontId="98" fillId="0" borderId="2" xfId="0" applyFont="1" applyBorder="1"/>
    <xf numFmtId="0" fontId="97" fillId="0" borderId="2" xfId="0" applyFont="1" applyBorder="1"/>
    <xf numFmtId="0" fontId="98" fillId="0" borderId="12" xfId="0" applyFont="1" applyBorder="1"/>
    <xf numFmtId="0" fontId="97" fillId="0" borderId="12" xfId="0" applyFont="1" applyBorder="1"/>
    <xf numFmtId="0" fontId="97" fillId="0" borderId="0" xfId="0" applyFont="1"/>
    <xf numFmtId="0" fontId="106" fillId="25" borderId="1" xfId="0" applyFont="1" applyFill="1" applyBorder="1"/>
    <xf numFmtId="0" fontId="107" fillId="38" borderId="1" xfId="0" applyFont="1" applyFill="1" applyBorder="1"/>
    <xf numFmtId="0" fontId="107" fillId="38" borderId="2" xfId="0" applyFont="1" applyFill="1" applyBorder="1"/>
    <xf numFmtId="0" fontId="107" fillId="34" borderId="4" xfId="0" applyFont="1" applyFill="1" applyBorder="1"/>
    <xf numFmtId="0" fontId="107" fillId="34" borderId="12" xfId="0" applyFont="1" applyFill="1" applyBorder="1"/>
    <xf numFmtId="0" fontId="67" fillId="2" borderId="24" xfId="0" applyFont="1" applyFill="1" applyBorder="1"/>
    <xf numFmtId="0" fontId="63" fillId="2" borderId="24" xfId="0" applyFont="1" applyFill="1" applyBorder="1" applyAlignment="1">
      <alignment horizontal="left" wrapText="1"/>
    </xf>
    <xf numFmtId="0" fontId="0" fillId="0" borderId="24" xfId="0" applyBorder="1"/>
    <xf numFmtId="0" fontId="1" fillId="0" borderId="24" xfId="0" applyFont="1" applyBorder="1"/>
    <xf numFmtId="0" fontId="20" fillId="0" borderId="24" xfId="0" applyFont="1" applyBorder="1" applyAlignment="1">
      <alignment horizontal="left" vertical="center" wrapText="1"/>
    </xf>
    <xf numFmtId="0" fontId="103" fillId="0" borderId="24" xfId="0" applyFont="1" applyBorder="1"/>
    <xf numFmtId="0" fontId="101" fillId="0" borderId="24" xfId="0" applyFont="1" applyBorder="1"/>
    <xf numFmtId="0" fontId="63" fillId="0" borderId="24" xfId="0" applyFont="1" applyBorder="1" applyAlignment="1">
      <alignment wrapText="1"/>
    </xf>
    <xf numFmtId="0" fontId="105" fillId="38" borderId="24" xfId="0" applyFont="1" applyFill="1" applyBorder="1"/>
    <xf numFmtId="0" fontId="93" fillId="3" borderId="24" xfId="0" applyFont="1" applyFill="1" applyBorder="1"/>
    <xf numFmtId="0" fontId="94" fillId="0" borderId="24" xfId="0" applyFont="1" applyBorder="1" applyAlignment="1">
      <alignment horizontal="left"/>
    </xf>
    <xf numFmtId="0" fontId="1" fillId="0" borderId="24" xfId="0" applyFont="1" applyBorder="1" applyAlignment="1">
      <alignment wrapText="1"/>
    </xf>
    <xf numFmtId="0" fontId="15" fillId="0" borderId="24" xfId="0" applyFont="1" applyBorder="1"/>
    <xf numFmtId="0" fontId="57" fillId="0" borderId="24" xfId="0" applyFont="1" applyBorder="1"/>
    <xf numFmtId="0" fontId="67" fillId="2" borderId="3" xfId="0" applyFont="1" applyFill="1" applyBorder="1"/>
    <xf numFmtId="0" fontId="63" fillId="2" borderId="3" xfId="0" applyFont="1" applyFill="1" applyBorder="1" applyAlignment="1">
      <alignment horizontal="left" wrapText="1"/>
    </xf>
    <xf numFmtId="0" fontId="0" fillId="0" borderId="3" xfId="0" applyBorder="1"/>
    <xf numFmtId="0" fontId="108" fillId="0" borderId="24" xfId="0" applyFont="1" applyBorder="1"/>
    <xf numFmtId="0" fontId="12" fillId="0" borderId="6" xfId="0" applyFont="1" applyBorder="1" applyAlignment="1">
      <alignment horizontal="center"/>
    </xf>
    <xf numFmtId="0" fontId="12" fillId="0" borderId="2"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xf>
    <xf numFmtId="0" fontId="0" fillId="2" borderId="4" xfId="0" applyFill="1" applyBorder="1" applyAlignment="1">
      <alignment horizontal="center"/>
    </xf>
    <xf numFmtId="0" fontId="1" fillId="8" borderId="7" xfId="0" applyFont="1" applyFill="1" applyBorder="1" applyAlignment="1">
      <alignment horizontal="center" vertical="top"/>
    </xf>
    <xf numFmtId="0" fontId="1" fillId="8" borderId="8" xfId="0" applyFont="1" applyFill="1" applyBorder="1" applyAlignment="1">
      <alignment horizontal="center" vertical="top"/>
    </xf>
    <xf numFmtId="0" fontId="1" fillId="8" borderId="9" xfId="0" applyFont="1" applyFill="1" applyBorder="1" applyAlignment="1">
      <alignment horizontal="center" vertical="top"/>
    </xf>
    <xf numFmtId="0" fontId="1" fillId="8" borderId="15" xfId="0" applyFont="1" applyFill="1" applyBorder="1" applyAlignment="1">
      <alignment horizontal="center" vertical="top"/>
    </xf>
    <xf numFmtId="0" fontId="1" fillId="8" borderId="0" xfId="0" applyFont="1" applyFill="1" applyAlignment="1">
      <alignment horizontal="center" vertical="top"/>
    </xf>
    <xf numFmtId="0" fontId="1" fillId="8" borderId="16" xfId="0" applyFont="1" applyFill="1" applyBorder="1" applyAlignment="1">
      <alignment horizontal="center" vertical="top"/>
    </xf>
    <xf numFmtId="0" fontId="1" fillId="8" borderId="10" xfId="0" applyFont="1" applyFill="1" applyBorder="1" applyAlignment="1">
      <alignment horizontal="center" vertical="top"/>
    </xf>
    <xf numFmtId="0" fontId="1" fillId="8" borderId="11" xfId="0" applyFont="1" applyFill="1" applyBorder="1" applyAlignment="1">
      <alignment horizontal="center" vertical="top"/>
    </xf>
    <xf numFmtId="0" fontId="1" fillId="8" borderId="12" xfId="0" applyFont="1" applyFill="1" applyBorder="1" applyAlignment="1">
      <alignment horizontal="center" vertical="top"/>
    </xf>
    <xf numFmtId="0" fontId="8" fillId="0" borderId="1" xfId="0" applyFont="1" applyBorder="1" applyAlignment="1"/>
    <xf numFmtId="0" fontId="0" fillId="0" borderId="1" xfId="0" applyBorder="1" applyAlignment="1"/>
    <xf numFmtId="0" fontId="0" fillId="0" borderId="6" xfId="0" applyBorder="1" applyAlignment="1"/>
    <xf numFmtId="0" fontId="0" fillId="0" borderId="2" xfId="0" applyBorder="1" applyAlignment="1"/>
  </cellXfs>
  <cellStyles count="10">
    <cellStyle name="Bueno" xfId="4" builtinId="26"/>
    <cellStyle name="Énfasis4" xfId="7" builtinId="41"/>
    <cellStyle name="Entrada" xfId="5" builtinId="20"/>
    <cellStyle name="Hipervínculo" xfId="1" builtinId="8"/>
    <cellStyle name="Hyperlink" xfId="9" xr:uid="{00000000-0005-0000-0000-000004000000}"/>
    <cellStyle name="Incorrecto" xfId="6" builtinId="27"/>
    <cellStyle name="Neutral" xfId="8" builtinId="28"/>
    <cellStyle name="Normal" xfId="0" builtinId="0"/>
    <cellStyle name="Normal 2" xfId="3" xr:uid="{00000000-0005-0000-0000-000008000000}"/>
    <cellStyle name="Normal 3" xfId="2" xr:uid="{00000000-0005-0000-0000-000009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9"/>
        <color theme="1"/>
        <name val="Calibri"/>
        <family val="2"/>
        <scheme val="none"/>
      </font>
      <fill>
        <patternFill patternType="solid">
          <fgColor indexed="64"/>
          <bgColor theme="0"/>
        </patternFill>
      </fill>
    </dxf>
    <dxf>
      <font>
        <b val="0"/>
        <i val="0"/>
        <strike val="0"/>
        <condense val="0"/>
        <extend val="0"/>
        <outline val="0"/>
        <shadow val="0"/>
        <u val="none"/>
        <vertAlign val="baseline"/>
        <sz val="10"/>
        <color theme="1"/>
        <name val="Calibri"/>
        <family val="2"/>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dxf>
    <dxf>
      <font>
        <b/>
        <i/>
        <strike val="0"/>
        <condense val="0"/>
        <extend val="0"/>
        <outline val="0"/>
        <shadow val="0"/>
        <u val="none"/>
        <vertAlign val="baseline"/>
        <sz val="11"/>
        <color theme="1"/>
        <name val="Calibri"/>
        <family val="2"/>
        <scheme val="minor"/>
      </font>
      <fill>
        <patternFill patternType="solid">
          <fgColor indexed="64"/>
          <bgColor theme="0" tint="-0.249977111117893"/>
        </patternFill>
      </fill>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5050"/>
      <color rgb="FFFFFF00"/>
      <color rgb="FF00FF00"/>
      <color rgb="FF9933FF"/>
      <color rgb="FFFF66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ransporte-my.sharepoint.com/Users/dalbe/Documents/BASE_TELETRABAJO_EXCEL/BASE_TRABAJO_PASAJE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RESAS"/>
      <sheetName val="RESOLUCIONES"/>
      <sheetName val="EMPRESAS_PARQUE_FLUVIAL"/>
      <sheetName val="AUXILIAR_TIPO_RESOLUCION"/>
      <sheetName val="AUXILIAR_TIPO_ASEGURADORA"/>
      <sheetName val="AUXILIAR_TIPO_EMBARCACIONES"/>
      <sheetName val="Hoja1"/>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8D1AB17-4E09-4B40-AD6A-51176EEBF335}" name="Tabla2" displayName="Tabla2" ref="A1:M281" totalsRowShown="0" headerRowDxfId="17">
  <autoFilter ref="A1:M281" xr:uid="{D8D1AB17-4E09-4B40-AD6A-51176EEBF335}"/>
  <tableColumns count="13">
    <tableColumn id="1" xr3:uid="{05AD69F6-B8E1-4A35-AEFC-658754BFABA7}" name="NIT"/>
    <tableColumn id="2" xr3:uid="{9D89F718-139D-4BAB-8F04-071292687020}" name="EMPRESAS" dataDxfId="16"/>
    <tableColumn id="3" xr3:uid="{D411FF4E-9550-423F-BA55-78DD532F5653}" name="MODALIDAD" dataDxfId="15"/>
    <tableColumn id="4" xr3:uid="{A1281A59-F6BE-4843-9360-AD06909EE4FD}" name="LOCAL_ARCHIVO" dataDxfId="14"/>
    <tableColumn id="5" xr3:uid="{B90316A0-FA76-4EB0-BE26-AA03DCFB16A1}" name="DIRECCION " dataDxfId="13"/>
    <tableColumn id="6" xr3:uid="{B11E83B4-12B2-457E-81E7-9592C819EB83}" name="MUNICIPIO" dataDxfId="12"/>
    <tableColumn id="7" xr3:uid="{B64E4C9C-B05B-429B-A836-633954C4D59C}" name="DEPARTAMENTO " dataDxfId="11"/>
    <tableColumn id="8" xr3:uid="{F2BC3018-512E-4E06-8E5D-3BD7C82AA05A}" name="TELÉFONO " dataDxfId="10"/>
    <tableColumn id="9" xr3:uid="{E771E66A-E97E-4978-89C2-717943557C5C}" name="RIO" dataDxfId="9"/>
    <tableColumn id="10" xr3:uid="{FD8C3315-5A47-4268-9D98-66B670517135}" name="ZONA DE OPERACIÓN " dataDxfId="8"/>
    <tableColumn id="11" xr3:uid="{15429E3A-AA67-486A-ACD0-092EFDA3A57A}" name="N/A"/>
    <tableColumn id="12" xr3:uid="{A4AF3A48-AF4A-41D3-8EDE-7DC2416BD0A1}" name="Inspeccion Fluvial" dataDxfId="7"/>
    <tableColumn id="13" xr3:uid="{48AB682C-5791-41D4-8F4C-F25E6B75003F}" name="Columna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vigoya@gmail.com" TargetMode="Externa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1" Type="http://schemas.openxmlformats.org/officeDocument/2006/relationships/hyperlink" Target="RESOLUCIONES_PASAJEROS\LINEAS%20AMAZONAS\LINEASAMAZ_7018_2012.pdf" TargetMode="External"/><Relationship Id="rId170" Type="http://schemas.openxmlformats.org/officeDocument/2006/relationships/hyperlink" Target="../../AppData/Roaming/AppData/Roaming/AppData/Roaming/AppData/Roaming/AppData/Roaming/AppData/AppData/AppData/AppData/Roaming/Mis%20documentos/BASE%20UNO/RESOLUCIONES%20PASAJ/SERVIFLUPRADO/SSERVIFLUP-3256_2008.pdf" TargetMode="External"/><Relationship Id="rId268" Type="http://schemas.openxmlformats.org/officeDocument/2006/relationships/hyperlink" Target="../../AppData/Roaming/AppData/Roaming/AppData/Roaming/AppData/Roaming/Microsoft/Excel/RESOLUCIONES_PASAJEROS/LA_PIRAGUA_EAT/LA_PIRAGUA_9526_2002.pdf" TargetMode="External"/><Relationship Id="rId475" Type="http://schemas.openxmlformats.org/officeDocument/2006/relationships/hyperlink" Target="../../AppData/Roaming/AppData/Roaming/AppData/Roaming/AppData/Roaming/Microsoft/Excel/RESOLUCIONES_PASAJEROS/COOTRANSPI&#209;U&#209;A/CTRANPI&#209;U&#209;_0947_2016.pdf" TargetMode="External"/><Relationship Id="rId682" Type="http://schemas.openxmlformats.org/officeDocument/2006/relationships/hyperlink" Target="RESOLUCIONES_PASAJEROS\TRANSFLUVIAL_GLR\TRANSFLUVI_3165_2018.pdf" TargetMode="External"/><Relationship Id="rId128" Type="http://schemas.openxmlformats.org/officeDocument/2006/relationships/hyperlink" Target="../../AppData/Roaming/AppData/Roaming/AppData/Roaming/AppData/Roaming/AppData/Roaming/AppData/AppData/AppData/AppData/Roaming/Mis%20documentos/BASE%20UNO/RESOLUCIONES%20PASAJ/EMTURPE_LTDA/EMTURPELTD_3710_2007.pdf" TargetMode="External"/><Relationship Id="rId335" Type="http://schemas.openxmlformats.org/officeDocument/2006/relationships/hyperlink" Target="RESOLUCIONES_PASAJEROS/EMASTRINCONSAR/EMASTRINCON_864_2006.pdf" TargetMode="External"/><Relationship Id="rId542" Type="http://schemas.openxmlformats.org/officeDocument/2006/relationships/hyperlink" Target="../../AppData/Roaming/AppData/Roaming/AppData/Roaming/AppData/Roaming/Microsoft/Excel/RESOLUCIONES_PASAJEROS/HOSTERIA_MARINA/HOSTERIA_0536_2017.pdf" TargetMode="External"/><Relationship Id="rId987" Type="http://schemas.openxmlformats.org/officeDocument/2006/relationships/hyperlink" Target="RESOLUCIONES_PASAJEROS\TRANSUNION\TRANSUNION_0593_2020.pdf" TargetMode="External"/><Relationship Id="rId402" Type="http://schemas.openxmlformats.org/officeDocument/2006/relationships/hyperlink" Target="../../AppData/Roaming/AppData/Roaming/AppData/Roaming/AppData/Roaming/Microsoft/Excel/RESOLUCIONES_PASAJEROS/GUAINIA_TOUR/GUAINIATOU_0033_2015.pdf" TargetMode="External"/><Relationship Id="rId847" Type="http://schemas.openxmlformats.org/officeDocument/2006/relationships/hyperlink" Target="../../AppData/Roaming/AppData/Roaming/Microsoft/Excel/RESOLUCIONES_PASAJEROS/ESPECIALES_GB_S.A.S/ESPECIALES_0250_2015.pdf" TargetMode="External"/><Relationship Id="rId1032" Type="http://schemas.openxmlformats.org/officeDocument/2006/relationships/hyperlink" Target="RESOLUCIONES_PASAJEROS/COOMULTRAMAG/COOMULTRAM_3040024325_2021.pdf" TargetMode="External"/><Relationship Id="rId707" Type="http://schemas.openxmlformats.org/officeDocument/2006/relationships/hyperlink" Target="../../AppData/Roaming/Microsoft/Excel/RESOLUCIONES_PASAJEROS/COOPETRANSFLUVIAL/PTOBOYACA_5693_2007.pdf" TargetMode="External"/><Relationship Id="rId914" Type="http://schemas.openxmlformats.org/officeDocument/2006/relationships/hyperlink" Target="RESOLUCIONES_PASAJEROS/LAS_MERCEDES_S.A.S/TRMERCEDES_3040006295_2020.pdf" TargetMode="External"/><Relationship Id="rId43" Type="http://schemas.openxmlformats.org/officeDocument/2006/relationships/hyperlink" Target="../../AppData/Roaming/Microsoft/Excel/RESOLUCIONES_PASAJEROS/ZAMBRANO_LTDA/ZAMBRANO_5139_2009.pdf" TargetMode="External"/><Relationship Id="rId192" Type="http://schemas.openxmlformats.org/officeDocument/2006/relationships/hyperlink" Target="../../AppData/Roaming/Microsoft/Excel/RESOLUCIONES_PASAJEROS/COOTRANSCA/COOTRANSCA_3019_2013.pdf" TargetMode="External"/><Relationship Id="rId497" Type="http://schemas.openxmlformats.org/officeDocument/2006/relationships/hyperlink" Target="RESOLUCIONES_PASAJEROS/EMTRAFLUJAIMAR/JAIMAR_4221_2016.pdf" TargetMode="External"/><Relationship Id="rId357" Type="http://schemas.openxmlformats.org/officeDocument/2006/relationships/hyperlink" Target="../../AppData/Roaming/Microsoft/Excel/RESOLUCIONES_PASAJEROS/TRANSFLUVSUR_LTDA/TRANSFLSUR_1017_2006.pdf" TargetMode="External"/><Relationship Id="rId217" Type="http://schemas.openxmlformats.org/officeDocument/2006/relationships/hyperlink" Target="../../AppData/Roaming/AppData/Roaming/AppData/Roaming/AppData/Roaming/Microsoft/Excel/RESOLUCIONES_PASAJEROS/TURES_PLAYA/TURESPLAYA_1187_2014.pdf" TargetMode="External"/><Relationship Id="rId564" Type="http://schemas.openxmlformats.org/officeDocument/2006/relationships/hyperlink" Target="RESOLUCIONES_PASAJEROS\AQUAVIARIOS\AQUAVIARIO_3159_2017.pdf" TargetMode="External"/><Relationship Id="rId771" Type="http://schemas.openxmlformats.org/officeDocument/2006/relationships/hyperlink" Target="RESOLUCIONES_PASAJEROS\COOTRAIMAG\COOTRAIMA_05988_2009.pdf" TargetMode="External"/><Relationship Id="rId869" Type="http://schemas.openxmlformats.org/officeDocument/2006/relationships/hyperlink" Target="../../AppData/Roaming/Microsoft/Excel/RESOLUCIONES_PASAJEROS/COOTRAIMAG/Resolucion%200000143%20del%2027-01-2020.pdf" TargetMode="External"/><Relationship Id="rId424" Type="http://schemas.openxmlformats.org/officeDocument/2006/relationships/hyperlink" Target="../../AppData/Roaming/AppData/Roaming/AppData/Roaming/AppData/Roaming/AppData/Roaming/Microsoft/Excel/RESOLUCIONES%20PASAJ/COOTRANECHI/COOTRANECH_0308_2005.pdf" TargetMode="External"/><Relationship Id="rId631" Type="http://schemas.openxmlformats.org/officeDocument/2006/relationships/hyperlink" Target="RESOLUCIONES_PASAJEROS/LINEAS%20AMAZONAS/LINEASAMAZ_4562_2018.pdf" TargetMode="External"/><Relationship Id="rId729" Type="http://schemas.openxmlformats.org/officeDocument/2006/relationships/hyperlink" Target="RESOLUCIONES_PASAJEROS\TRANSFLUVIALES_CAQUETA_S.A.S\TF_CAQUETA_1189_2019.pdf" TargetMode="External"/><Relationship Id="rId1054" Type="http://schemas.openxmlformats.org/officeDocument/2006/relationships/hyperlink" Target="RESOLUCIONES_PASAJEROS/IBIZA_GUATAPE_S.A.S/IBIZA_GUATAPE_3040036815_2021.pdf" TargetMode="External"/><Relationship Id="rId936" Type="http://schemas.openxmlformats.org/officeDocument/2006/relationships/hyperlink" Target="../../AppData/Roaming/Microsoft/Excel/RESOLUCIONES_PASAJEROS/BERMROJAS/BERMEO_ROJ_914_2007.pdf" TargetMode="External"/><Relationship Id="rId1121" Type="http://schemas.openxmlformats.org/officeDocument/2006/relationships/hyperlink" Target="RESOLUCIONES_PASAJEROS/BRISAS_LAGO_S.A.S/BRISAS_LAGO_3040053155_2021.pdf" TargetMode="External"/><Relationship Id="rId65" Type="http://schemas.openxmlformats.org/officeDocument/2006/relationships/hyperlink" Target="../../AppData/Roaming/AppData/Roaming/AppData/Roaming/AppData/Roaming/AppData/Roaming/AppData/AppData/AppData/AppData/Roaming/Mis%20documentos/BASE%20UNO/RESOLUCIONES%20PASAJ/ASONAGUA/ASONAGU_803_2006.pdf" TargetMode="External"/><Relationship Id="rId281" Type="http://schemas.openxmlformats.org/officeDocument/2006/relationships/hyperlink" Target="RESOLUCIONES_PASAJEROS\COOTRAIMAG\COOTRAIMA_01158_2013.pdf" TargetMode="External"/><Relationship Id="rId141" Type="http://schemas.openxmlformats.org/officeDocument/2006/relationships/hyperlink" Target="../../AppData/Roaming/AppData/Roaming/Microsoft/Excel/RESOLUCIONES_PASAJEROS/TRANSFLUVIAL_NARE_LTDA/NARE_LTDA_1394_2011.pdf" TargetMode="External"/><Relationship Id="rId379" Type="http://schemas.openxmlformats.org/officeDocument/2006/relationships/hyperlink" Target="RESOLUCIONES_PASAJEROS\LA_PIRAGUA_EAT\LA_PIRAGUA_2265_2014.pdf" TargetMode="External"/><Relationship Id="rId586" Type="http://schemas.openxmlformats.org/officeDocument/2006/relationships/hyperlink" Target="../../AppData/Roaming/AppData/Roaming/Microsoft/Excel/RESOLUCIONES_PASAJEROS/ESPECIALIZADOS_JR_S.A.S/ESPEC_JR_4886_2017.pdf" TargetMode="External"/><Relationship Id="rId793" Type="http://schemas.openxmlformats.org/officeDocument/2006/relationships/hyperlink" Target="../../AppData/Roaming/AppData/Roaming/AppData/Roaming/AppData/Roaming/Microsoft/Excel/RESOLUCIONES_PASAJEROS/TRANSFLUVIALES_CAQUETA_S.A.S/TF_CAQUETA_3933_2018.pdf" TargetMode="External"/><Relationship Id="rId7" Type="http://schemas.openxmlformats.org/officeDocument/2006/relationships/hyperlink" Target="../../AppData/Roaming/AppData/Roaming/AppData/Roaming/AppData/Roaming/Microsoft/Excel/RESOLUCIONES_PASAJEROS/TRANSAMAZONICOS/TRANSAMAZO_3528_2008.pdf" TargetMode="External"/><Relationship Id="rId239" Type="http://schemas.openxmlformats.org/officeDocument/2006/relationships/hyperlink" Target="../../AppData/Roaming/AppData/Roaming/AppData/Roaming/AppData/Roaming/AppData/Roaming/AppData/Roaming/Microsoft/Excel/RESOLUCIONES%20PASAJ/NAVGUAVIO/NAVIERAGUA_720_2008.pdf" TargetMode="External"/><Relationship Id="rId446" Type="http://schemas.openxmlformats.org/officeDocument/2006/relationships/hyperlink" Target="../../AppData/Roaming/Microsoft/Excel/RESOLUCIONES_PASAJEROS/NAVITUR/NAVITUR_0976_2015.pdf" TargetMode="External"/><Relationship Id="rId653" Type="http://schemas.openxmlformats.org/officeDocument/2006/relationships/hyperlink" Target="RESOLUCIONES_PASAJEROS/FLUVIAL_GUAINIA_S.A.S/FGUAINIA_4694_2018.pdf" TargetMode="External"/><Relationship Id="rId1076" Type="http://schemas.openxmlformats.org/officeDocument/2006/relationships/hyperlink" Target="RESOLUCIONES_PASAJEROS/GUATAPE_TRANSPORT%20S.A.S/TRANSPORT_S.A.S_3040023095_2021.pdf" TargetMode="External"/><Relationship Id="rId306" Type="http://schemas.openxmlformats.org/officeDocument/2006/relationships/hyperlink" Target="../../AppData/Roaming/AppData/Roaming/AppData/Roaming/AppData/Roaming/Microsoft/Excel/RESOLUCIONES_PASAJEROS/ASTRAPACAPE/ASTRAPACAP_3260_2010.pdf" TargetMode="External"/><Relationship Id="rId860" Type="http://schemas.openxmlformats.org/officeDocument/2006/relationships/hyperlink" Target="../../AppData/Roaming/Microsoft/Excel/RESOLUCIONES_PASAJEROS/ESCOTRANSTOURS/ESCOTRANST_2851_2019.pdf" TargetMode="External"/><Relationship Id="rId958" Type="http://schemas.openxmlformats.org/officeDocument/2006/relationships/hyperlink" Target="https://mintransporte-my.sharepoint.com/personal/dducuara_mintransporte_gov_co/Documents/Documentos/BASE%20DATOS%20%20EMPRESAS%20TRANSPORTE%20FLUVIAL/RESOLUCIONES_PASAJEROS/PORTO_AZUL_S.A.S/PORTO_AZUL_3040012905_2020.pdf" TargetMode="External"/><Relationship Id="rId1143" Type="http://schemas.openxmlformats.org/officeDocument/2006/relationships/printerSettings" Target="../printerSettings/printerSettings4.bin"/><Relationship Id="rId87" Type="http://schemas.openxmlformats.org/officeDocument/2006/relationships/hyperlink" Target="../../AppData/Roaming/AppData/Roaming/AppData/Roaming/AppData/Roaming/AppData/Roaming/AppData/AppData/AppData/AppData/Roaming/Mis%20documentos/BASE%20UNO/RESOLUCIONES%20PASAJ/TRANS-ORIENTE/TRANSORIEN_2518_2006.pdf" TargetMode="External"/><Relationship Id="rId513" Type="http://schemas.openxmlformats.org/officeDocument/2006/relationships/hyperlink" Target="../../AppData/Roaming/AppData/Roaming/AppData/Roaming/AppData/Roaming/AppData/Roaming/AppData/Roaming/Microsoft/Excel/RESOLUCIONES%20PASAJ/ASOFLUTOTA/ASOFLUTOTA_4818_2016.pdf" TargetMode="External"/><Relationship Id="rId720" Type="http://schemas.openxmlformats.org/officeDocument/2006/relationships/hyperlink" Target="../../AppData/Roaming/AppData/Roaming/AppData/Roaming/AppData/Roaming/Microsoft/Excel/RESOLUCIONES_PASAJEROS/GUATAPE_CRUISES_S.A.S/GUATAPE_CR_0135_2019.pdf" TargetMode="External"/><Relationship Id="rId818" Type="http://schemas.openxmlformats.org/officeDocument/2006/relationships/hyperlink" Target="../../AppData/Roaming/Microsoft/Excel/RESOLUCIONES_PASAJEROS/EMTURPE_LTDA/EMTURPELTD_4695_2018.pdf" TargetMode="External"/><Relationship Id="rId1003" Type="http://schemas.openxmlformats.org/officeDocument/2006/relationships/hyperlink" Target="RESOLUCIONES_PASAJEROS/TRANSFLUVIAL_GLR/TRANSFLUVI_3040009835_2020.pdf" TargetMode="External"/><Relationship Id="rId14" Type="http://schemas.openxmlformats.org/officeDocument/2006/relationships/hyperlink" Target="../../AppData/Roaming/AppData/Roaming/AppData/Roaming/AppData/Roaming/AppData/Roaming/Microsoft/Excel/RESOLUCIONES%20PASAJ/COOTRAFLUVSUC/COOTRAFLUS_1479_2007.pdf" TargetMode="External"/><Relationship Id="rId163" Type="http://schemas.openxmlformats.org/officeDocument/2006/relationships/hyperlink" Target="../../AppData/Roaming/AppData/Roaming/AppData/Roaming/AppData/Roaming/AppData/Roaming/AppData/Roaming/Microsoft/Excel/RESOLUCIONES%20PASAJ/ATRATO_CARIBE/ATRATOCARI_1260_2012.pdf" TargetMode="External"/><Relationship Id="rId370" Type="http://schemas.openxmlformats.org/officeDocument/2006/relationships/hyperlink" Target="../../AppData/Roaming/Microsoft/Excel/RESOLUCIONES_PASAJEROS/COOTRANSFLUREMO/COOTRANSFL_1199_2007.pdf" TargetMode="External"/><Relationship Id="rId230" Type="http://schemas.openxmlformats.org/officeDocument/2006/relationships/hyperlink" Target="../../AppData/Roaming/Microsoft/Excel/RESOLUCIONES_PASAJEROS/COOPETRANSFLUVIAL/PTOBOYACA_3069_2004.pdf" TargetMode="External"/><Relationship Id="rId468" Type="http://schemas.openxmlformats.org/officeDocument/2006/relationships/hyperlink" Target="../../AppData/Roaming/AppData/Roaming/AppData/Roaming/AppData/Roaming/AppData/Roaming/Microsoft/Excel/RESOLUCIONES%20PASAJ/EL_PANSEGUITA/PANSEGUITA_1254_2016.pdf" TargetMode="External"/><Relationship Id="rId675" Type="http://schemas.openxmlformats.org/officeDocument/2006/relationships/hyperlink" Target="RESOLUCIONES_PASAJEROS\TRANSFLUVIALES_CAQUETA_S.A.S\TF_CAQUETA_3925_2018.pdf" TargetMode="External"/><Relationship Id="rId882" Type="http://schemas.openxmlformats.org/officeDocument/2006/relationships/hyperlink" Target="../../AppData/Roaming/Microsoft/Excel/RESOLUCIONES_PASAJEROS/ASTRAWIL/ASTRAWIL_6423_2019.pdf" TargetMode="External"/><Relationship Id="rId1098" Type="http://schemas.openxmlformats.org/officeDocument/2006/relationships/hyperlink" Target="RESOLUCIONES_PASAJEROS/TURES_PLAYA/TURESPLAYA_3040021735_2021.pdf" TargetMode="External"/><Relationship Id="rId328" Type="http://schemas.openxmlformats.org/officeDocument/2006/relationships/hyperlink" Target="RESOLUCIONES_PASAJEROS/NAVGUAVIO/NAVIERAGUA_0163_2011.pdf" TargetMode="External"/><Relationship Id="rId535" Type="http://schemas.openxmlformats.org/officeDocument/2006/relationships/hyperlink" Target="RESOLUCIONES_PASAJEROS/COOTRANSFLUMAR/COOTRANSFL_0780_2017.pdf" TargetMode="External"/><Relationship Id="rId742" Type="http://schemas.openxmlformats.org/officeDocument/2006/relationships/hyperlink" Target="RESOLUCIONES_PASAJEROS\COOTRAFLUVSUC\COOTRAFLUS_5587_2018.pdf" TargetMode="External"/><Relationship Id="rId602" Type="http://schemas.openxmlformats.org/officeDocument/2006/relationships/hyperlink" Target="RESOLUCIONES_PASAJEROS/COOMUTRAVI/COOMUTRAVI_0098_2018.pdf" TargetMode="External"/><Relationship Id="rId1025" Type="http://schemas.openxmlformats.org/officeDocument/2006/relationships/hyperlink" Target="RESOLUCIONES_PASAJEROS/SOSTRAF_LTDA/SOSTRAF_3040012125_2021.pdf" TargetMode="External"/><Relationship Id="rId907" Type="http://schemas.openxmlformats.org/officeDocument/2006/relationships/hyperlink" Target="RESOLUCIONES_PASAJEROS/NAVGUAVIO/NAVIERAGUA_3040007955_2020.pdf" TargetMode="External"/><Relationship Id="rId36" Type="http://schemas.openxmlformats.org/officeDocument/2006/relationships/hyperlink" Target="../../AppData/Roaming/AppData/Roaming/AppData/Roaming/AppData/Roaming/Microsoft/Excel/RESOLUCIONES%20PASAJ/COOLANCHEROS/COOLANCHER_3023_2004.pdf" TargetMode="External"/><Relationship Id="rId185" Type="http://schemas.openxmlformats.org/officeDocument/2006/relationships/hyperlink" Target="../../AppData/Roaming/AppData/Roaming/AppData/Roaming/AppData/Roaming/AppData/Roaming/AppData/Roaming/Microsoft/Excel/RESOLUCIONES%20PASAJ/RIO&amp;MAR_LTDA/RIO&amp;MARLT_3797_2009.pdf" TargetMode="External"/><Relationship Id="rId392" Type="http://schemas.openxmlformats.org/officeDocument/2006/relationships/hyperlink" Target="../../AppData/Roaming/AppData/Roaming/AppData/Roaming/AppData/Roaming/Microsoft/Excel/RESOLUCIONES_PASAJEROS/COOMOTURAM/COOMOTURAM_3521_2014.pdf" TargetMode="External"/><Relationship Id="rId613" Type="http://schemas.openxmlformats.org/officeDocument/2006/relationships/hyperlink" Target="RESOLUCIONES_PASAJEROS/COOMOTURAM/COOMOTURAM_0505_2018.pdf" TargetMode="External"/><Relationship Id="rId697" Type="http://schemas.openxmlformats.org/officeDocument/2006/relationships/hyperlink" Target="RESOLUCIONES_PASAJEROS\COOMUTRAVI\COOMUTRAVI_1088_2006.pdf" TargetMode="External"/><Relationship Id="rId820" Type="http://schemas.openxmlformats.org/officeDocument/2006/relationships/hyperlink" Target="../../AppData/Roaming/Microsoft/Excel/RESOLUCIONES_PASAJEROS/ASOTAXI/ASOTAXI_6288_2019.pdf" TargetMode="External"/><Relationship Id="rId918" Type="http://schemas.openxmlformats.org/officeDocument/2006/relationships/hyperlink" Target="RESOLUCIONES_PASAJEROS/TRANSFLUVSUR_LTDA/TRANSFLSUR_0381_2020.pdf" TargetMode="External"/><Relationship Id="rId252" Type="http://schemas.openxmlformats.org/officeDocument/2006/relationships/hyperlink" Target="RESOLUCIONES_PASAJEROS\SAN_PABLO_LTDA\SANPABLOLT_0728_2011.pdf" TargetMode="External"/><Relationship Id="rId1103" Type="http://schemas.openxmlformats.org/officeDocument/2006/relationships/hyperlink" Target="RESOLUCIONES_PASAJEROS/COOTRANSUNIDOS/CTRANSUNID_5335_2019.pdf" TargetMode="External"/><Relationship Id="rId47" Type="http://schemas.openxmlformats.org/officeDocument/2006/relationships/hyperlink" Target="../../AppData/Roaming/AppData/Roaming/AppData/Roaming/AppData/Roaming/Microsoft/Excel/RESOLUCIONES_PASAJEROS/COOMOTURAM/COOMOTURAM_0627_2007.pdf" TargetMode="External"/><Relationship Id="rId112" Type="http://schemas.openxmlformats.org/officeDocument/2006/relationships/hyperlink" Target="RESOLUCIONES_PASAJEROS/ROJAS_MU&#209;OZ/ROJASMU&#209;OZ_2160_2010.pdf" TargetMode="External"/><Relationship Id="rId557" Type="http://schemas.openxmlformats.org/officeDocument/2006/relationships/hyperlink" Target="RESOLUCIONES_PASAJEROS/COROMOTO_S.A.S/COROMOTO_0093_2015.pdf" TargetMode="External"/><Relationship Id="rId764" Type="http://schemas.openxmlformats.org/officeDocument/2006/relationships/hyperlink" Target="../../AppData/Roaming/Microsoft/Excel/RESOLUCIONES_PASAJEROS/ASTRAWIL/ASTRAWIL_3653_2011.pdf" TargetMode="External"/><Relationship Id="rId971" Type="http://schemas.openxmlformats.org/officeDocument/2006/relationships/hyperlink" Target="RESOLUCIONES_PASAJEROS/TRANSFLUVIAM/TRANSFLUVI_3040010385_2021.pdf" TargetMode="External"/><Relationship Id="rId196" Type="http://schemas.openxmlformats.org/officeDocument/2006/relationships/hyperlink" Target="RESOLUCIONES_PASAJEROS\OSORIO_OCAMPO\OSORIO_2246_2010.pdf" TargetMode="External"/><Relationship Id="rId417" Type="http://schemas.openxmlformats.org/officeDocument/2006/relationships/hyperlink" Target="RESOLUCIONES_PASAJEROS\AQUAVIARIOS\AQUAVIARIO_1531_2015.pdf" TargetMode="External"/><Relationship Id="rId624" Type="http://schemas.openxmlformats.org/officeDocument/2006/relationships/hyperlink" Target="RESOLUCIONES_PASAJEROS/ASOFLUTOTA/ASOFLUTOTA_3823_2018.pdf" TargetMode="External"/><Relationship Id="rId831" Type="http://schemas.openxmlformats.org/officeDocument/2006/relationships/hyperlink" Target="RESOLUCIONES_PASAJEROS/HERMEZA_GOLD_S.A.S/HERMEZA_5480_2019.pdf" TargetMode="External"/><Relationship Id="rId1047" Type="http://schemas.openxmlformats.org/officeDocument/2006/relationships/hyperlink" Target="RESOLUCIONES_PASAJEROS\S&amp;L_CATERING\S&amp;L_CATERING_3040018965_2020.pdf" TargetMode="External"/><Relationship Id="rId263" Type="http://schemas.openxmlformats.org/officeDocument/2006/relationships/hyperlink" Target="../../AppData/Roaming/AppData/Roaming/AppData/Roaming/AppData/Roaming/Microsoft/Excel/RESOLUCIONES_PASAJEROS/COOTRANSPI&#209;U&#209;A/CTRANPI&#209;U&#209;_1018_2006.pdf" TargetMode="External"/><Relationship Id="rId470" Type="http://schemas.openxmlformats.org/officeDocument/2006/relationships/hyperlink" Target="../../AppData/Roaming/Microsoft/Excel/RESOLUCIONES_PASAJEROS/DIANA_S.A.S/EXP_DIANA_1825_2016.pdf" TargetMode="External"/><Relationship Id="rId929" Type="http://schemas.openxmlformats.org/officeDocument/2006/relationships/hyperlink" Target="RESOLUCIONES_PASAJEROS/ZARPE_NAUTICO/ZNAUTICO_3040018775_2020.pdf" TargetMode="External"/><Relationship Id="rId1114" Type="http://schemas.openxmlformats.org/officeDocument/2006/relationships/hyperlink" Target="RESOLUCIONES_PASAJEROS/SOLIS_GRUESO/SOLIS_GRUES_3040019905_2021.pdf" TargetMode="External"/><Relationship Id="rId58" Type="http://schemas.openxmlformats.org/officeDocument/2006/relationships/hyperlink" Target="../../AppData/Roaming/AppData/Roaming/AppData/Roaming/AppData/Roaming/AppData/Roaming/Microsoft/Excel/RESOLUCIONES%20PASAJ/TRES_FRONTERAS_S.A.S/TRESFRONTE_7019_2012.pdf" TargetMode="External"/><Relationship Id="rId123" Type="http://schemas.openxmlformats.org/officeDocument/2006/relationships/hyperlink" Target="../../AppData/Roaming/AppData/Roaming/AppData/Roaming/AppData/Roaming/AppData/Roaming/AppData/AppData/AppData/AppData/Roaming/Mis%20documentos/BASE%20UNO/RESOLUCIONES%20PASAJ/TRANSFLUV_SANJUAN/TRANSFSANJ_1947_2007.pdf" TargetMode="External"/><Relationship Id="rId330" Type="http://schemas.openxmlformats.org/officeDocument/2006/relationships/hyperlink" Target="../../AppData/Roaming/AppData/Roaming/AppData/Roaming/AppData/Roaming/Microsoft/Excel/RESOLUCIONES_PASAJEROS/SAN_PABLO_S.A/SANPABLOSA_0339_2002.pdf" TargetMode="External"/><Relationship Id="rId568" Type="http://schemas.openxmlformats.org/officeDocument/2006/relationships/hyperlink" Target="../../AppData/Roaming/Microsoft/Excel/RESOLUCIONES_PASAJEROS/EL_%20BORAL/EL_BORAL_3498_2017.pdf" TargetMode="External"/><Relationship Id="rId775" Type="http://schemas.openxmlformats.org/officeDocument/2006/relationships/hyperlink" Target="RESOLUCIONES_PASAJEROS\VILLAVIEJA_EAT\VILLAVIEJA_1650_2019.pdf" TargetMode="External"/><Relationship Id="rId982" Type="http://schemas.openxmlformats.org/officeDocument/2006/relationships/hyperlink" Target="RESOLUCIONES_PASAJEROS/AQUAVIARIOS/AQUAVIARIO_3040020425.pdf" TargetMode="External"/><Relationship Id="rId428" Type="http://schemas.openxmlformats.org/officeDocument/2006/relationships/hyperlink" Target="../../AppData/Roaming/AppData/Roaming/AppData/Roaming/AppData/Roaming/AppData/Roaming/AppData/Roaming/Microsoft/Excel/RESOLUCIONES%20PASAJ/ASOFLUTOTA/ASOFLUTOTA_2959_2015.pdf" TargetMode="External"/><Relationship Id="rId635" Type="http://schemas.openxmlformats.org/officeDocument/2006/relationships/hyperlink" Target="..\..\AppData\Roaming\Microsoft\Excel\RESOLUCIONES_PASAJEROS\GUATAPE_CRUISES_S.A.S\GUATAPE_CR_3040_2018.pdf" TargetMode="External"/><Relationship Id="rId842" Type="http://schemas.openxmlformats.org/officeDocument/2006/relationships/hyperlink" Target="https://mintransporte-my.sharepoint.com/personal/dducuara_mintransporte_gov_co/Documents/AppData/Roaming/AppData/Roaming/AppData/Roaming/Microsoft/Excel/RESOLUCIONES_PASAJEROS/GAVIOTAS_LITORAL_S.A.S/LITORAL_SAS_3047_2019.pdf" TargetMode="External"/><Relationship Id="rId1058" Type="http://schemas.openxmlformats.org/officeDocument/2006/relationships/hyperlink" Target="RESOLUCIONES_PASAJEROS/JJ_NAUTICA/JJ_NAUTICA_3040012695_2021.pdf" TargetMode="External"/><Relationship Id="rId274" Type="http://schemas.openxmlformats.org/officeDocument/2006/relationships/hyperlink" Target="RESOLUCIONES_PASAJEROS\COOTRAIMAG\COOTRAIMA_07173_2003.pdf" TargetMode="External"/><Relationship Id="rId481" Type="http://schemas.openxmlformats.org/officeDocument/2006/relationships/hyperlink" Target="RESOLUCIONES_PASAJEROS\TRANSO\TRANSO_6132_2009.pdf" TargetMode="External"/><Relationship Id="rId702" Type="http://schemas.openxmlformats.org/officeDocument/2006/relationships/hyperlink" Target="RESOLUCIONES_PASAJEROS\SAN_PABLO_LTDA\SANPABLOLT_0818_2017.pdf" TargetMode="External"/><Relationship Id="rId1125" Type="http://schemas.openxmlformats.org/officeDocument/2006/relationships/hyperlink" Target="RESOLUCIONES_PASAJEROS/VIVE_TOURSS/VIVE_TOURSS_3040057765_2021.pdf" TargetMode="External"/><Relationship Id="rId69" Type="http://schemas.openxmlformats.org/officeDocument/2006/relationships/hyperlink" Target="../../AppData/Roaming/AppData/Roaming/AppData/Roaming/AppData/Roaming/Microsoft/Excel/RESOLUCIONES%20PASAJ/ASONAGUA/ASONAGU_2588_2013.pdf" TargetMode="External"/><Relationship Id="rId134" Type="http://schemas.openxmlformats.org/officeDocument/2006/relationships/hyperlink" Target="../../AppData/Roaming/AppData/Roaming/AppData/Roaming/AppData/Roaming/AppData/Roaming/AppData/AppData/AppData/AppData/Roaming/Mis%20documentos/BASE%20UNO/RESOLUCIONES%20PASAJ/VIASOTRAN/VIASOTRAN_2180_2011.pdf" TargetMode="External"/><Relationship Id="rId579" Type="http://schemas.openxmlformats.org/officeDocument/2006/relationships/hyperlink" Target="../../AppData/Roaming/Microsoft/Excel/RESOLUCIONES_PASAJEROS/POSADA_LONDO&#209;O/POSADA_LON_4154_2017.pdf" TargetMode="External"/><Relationship Id="rId786" Type="http://schemas.openxmlformats.org/officeDocument/2006/relationships/hyperlink" Target="../../AppData/Roaming/AppData/Roaming/AppData/Roaming/AppData/Roaming/Microsoft/Excel/RESOLUCIONES_PASAJEROS/LOS_DELFINES/DELFINES_0438_2019.pdf" TargetMode="External"/><Relationship Id="rId993" Type="http://schemas.openxmlformats.org/officeDocument/2006/relationships/hyperlink" Target="RESOLUCIONES_PASAJEROS/TRANSO/TRANSO_0735_2020.pdf" TargetMode="External"/><Relationship Id="rId341" Type="http://schemas.openxmlformats.org/officeDocument/2006/relationships/hyperlink" Target="RESOLUCIONES_PASAJEROS/ALDINEBER/ALDINEBER_346_2009.pdf" TargetMode="External"/><Relationship Id="rId439" Type="http://schemas.openxmlformats.org/officeDocument/2006/relationships/hyperlink" Target="../../AppData/Roaming/Microsoft/Excel/RESOLUCIONES_PASAJEROS/LLANORINOQUIA/LLANORINOQ_3763_2015.pdf" TargetMode="External"/><Relationship Id="rId646" Type="http://schemas.openxmlformats.org/officeDocument/2006/relationships/hyperlink" Target="../../AppData/Roaming/Microsoft/Excel/RESOLUCIONES_PASAJEROS/RIO%20LA%20MIEL/RIO_MIEL_0632_2018.pdf" TargetMode="External"/><Relationship Id="rId1069" Type="http://schemas.openxmlformats.org/officeDocument/2006/relationships/hyperlink" Target="RESOLUCIONES_PASAJEROS/EL_PORTE&#209;O_LTDA/PORTE&#209;O_2860_2014.pdf" TargetMode="External"/><Relationship Id="rId201" Type="http://schemas.openxmlformats.org/officeDocument/2006/relationships/hyperlink" Target="../../AppData/Roaming/AppData/Roaming/AppData/Roaming/Microsoft/Excel/RESOLUCIONES_PASAJEROS/NUEVO_LLORO/NUEVOLLORO_6977_2012.pdf" TargetMode="External"/><Relationship Id="rId285" Type="http://schemas.openxmlformats.org/officeDocument/2006/relationships/hyperlink" Target="RESOLUCIONES_PASAJEROS/TRANSUNION/TRANSUNION_2594_2005.pdf" TargetMode="External"/><Relationship Id="rId506" Type="http://schemas.openxmlformats.org/officeDocument/2006/relationships/hyperlink" Target="RESOLUCIONES_PASAJEROS\COOTRAIMAG\COOTRAIMA_03490_2016.pdf" TargetMode="External"/><Relationship Id="rId853" Type="http://schemas.openxmlformats.org/officeDocument/2006/relationships/hyperlink" Target="RESOLUCIONES_PASAJEROS\TRANSFLUVIALES_CAQUETA_S.A.S\TF_CAQUETA_3933_2018.pdf" TargetMode="External"/><Relationship Id="rId1136" Type="http://schemas.openxmlformats.org/officeDocument/2006/relationships/hyperlink" Target="https://mintransporte-my.sharepoint.com/:f:/g/personal/dducuara_mintransporte_gov_co/EhjxHq-JudNLrSo_7hvlYXgBfvRffwniRI7zsuDcYNtOJw?e=3MeTCx" TargetMode="External"/><Relationship Id="rId492" Type="http://schemas.openxmlformats.org/officeDocument/2006/relationships/hyperlink" Target="../../AppData/Roaming/AppData/Roaming/AppData/Roaming/AppData/Roaming/Microsoft/Excel/RESOLUCIONES_PASAJEROS/HINCAPIE/HINCAPIE_3213_2016.pdf" TargetMode="External"/><Relationship Id="rId713" Type="http://schemas.openxmlformats.org/officeDocument/2006/relationships/hyperlink" Target="../../AppData/Roaming/AppData/Roaming/AppData/Roaming/AppData/Roaming/Microsoft/Excel/RESOLUCIONES_PASAJEROS/CTRANSPUERTOASIS/PUERTOASIS_3653_2005.pdf" TargetMode="External"/><Relationship Id="rId797" Type="http://schemas.openxmlformats.org/officeDocument/2006/relationships/hyperlink" Target="..\..\AppData\Roaming\Microsoft\Excel\RESOLUCIONES_PASAJEROS\TRANSUNION\TRANSUNION_3903_2019.pdf" TargetMode="External"/><Relationship Id="rId920" Type="http://schemas.openxmlformats.org/officeDocument/2006/relationships/hyperlink" Target="RESOLUCIONES_PASAJEROS/NAVITUR/NAVITUR_5295_2019.pdf" TargetMode="External"/><Relationship Id="rId145" Type="http://schemas.openxmlformats.org/officeDocument/2006/relationships/hyperlink" Target="../../AppData/Roaming/AppData/Roaming/AppData/Roaming/AppData/Roaming/AppData/Roaming/AppData/AppData/AppData/AppData/Roaming/Mis%20documentos/BASE%20UNO/RESOLUCIONES%20PASAJ/ARISTIZABAL/ARISTIZABA_5736_2007.pdf" TargetMode="External"/><Relationship Id="rId352" Type="http://schemas.openxmlformats.org/officeDocument/2006/relationships/hyperlink" Target="../../AppData/Roaming/Microsoft/Excel/RESOLUCIONES_PASAJEROS/GAVIOTAS/GAVIOTAS_3689_2007.pdf" TargetMode="External"/><Relationship Id="rId212" Type="http://schemas.openxmlformats.org/officeDocument/2006/relationships/hyperlink" Target="RESOLUCIONES_PASAJEROS\TRANSPRADOMAR\TRANSPRAD_0360_2013.pdf" TargetMode="External"/><Relationship Id="rId657" Type="http://schemas.openxmlformats.org/officeDocument/2006/relationships/hyperlink" Target="RESOLUCIONES_PASAJEROS/LUSITANIA_S.A/LUSITANIA_1441_2018.pdf" TargetMode="External"/><Relationship Id="rId864" Type="http://schemas.openxmlformats.org/officeDocument/2006/relationships/hyperlink" Target="../../AppData/Roaming/Microsoft/Excel/RESOLUCIONES_PASAJEROS/FVT%20E.U/FVT_EU_3536_2015.pdf" TargetMode="External"/><Relationship Id="rId296" Type="http://schemas.openxmlformats.org/officeDocument/2006/relationships/hyperlink" Target="../../AppData/Roaming/AppData/Roaming/AppData/Roaming/AppData/Roaming/Microsoft/Excel/RESOLUCIONES_PASAJEROS/SAN_PABLO_S.A/SANPABLOSA_1723_2010.pdf" TargetMode="External"/><Relationship Id="rId517" Type="http://schemas.openxmlformats.org/officeDocument/2006/relationships/hyperlink" Target="../../AppData/Roaming/AppData/Roaming/AppData/Roaming/AppData/Roaming/Microsoft/Excel/RESOLUCIONES_PASAJEROS/COOMULTRAMAG/COOMULTRAM_5408_2016.pdf" TargetMode="External"/><Relationship Id="rId724" Type="http://schemas.openxmlformats.org/officeDocument/2006/relationships/hyperlink" Target="RESOLUCIONES_PASAJEROS/FLUVIAL_GUAINIA_S.A.S/FGUAINIA_0413_2019.pdf" TargetMode="External"/><Relationship Id="rId931" Type="http://schemas.openxmlformats.org/officeDocument/2006/relationships/hyperlink" Target="RESOLUCIONES_PASAJEROS/AGUATAPE/AGUATAPE_3040025895_2020.pdf" TargetMode="External"/><Relationship Id="rId60" Type="http://schemas.openxmlformats.org/officeDocument/2006/relationships/hyperlink" Target="../../AppData/Roaming/AppData/Roaming/AppData/Roaming/AppData/Roaming/AppData/Roaming/AppData/AppData/AppData/AppData/Roaming/Mis%20documentos/BASE%20UNO/RESOLUCIONES%20PASAJ/CALIMARINA/CALIMARINA_4504_2005.pdf" TargetMode="External"/><Relationship Id="rId156" Type="http://schemas.openxmlformats.org/officeDocument/2006/relationships/hyperlink" Target="../../AppData/Roaming/AppData/Roaming/AppData/Roaming/AppData/Roaming/AppData/Roaming/AppData/AppData/AppData/AppData/Roaming/Mis%20documentos/BASE%20UNO/RESOLUCIONES%20PASAJ/CHIVATERA/CHIVATERA_870_2008.pdf" TargetMode="External"/><Relationship Id="rId363" Type="http://schemas.openxmlformats.org/officeDocument/2006/relationships/hyperlink" Target="../../AppData/Roaming/AppData/Roaming/AppData/Roaming/AppData/Roaming/AppData/Roaming/AppData/Roaming/Microsoft/Excel/RESOLUCIONES%20PASAJ/ATRATO_CARIBE/ATRATOCARI_1250_2008.pdf" TargetMode="External"/><Relationship Id="rId570" Type="http://schemas.openxmlformats.org/officeDocument/2006/relationships/hyperlink" Target="../../AppData/Roaming/AppData/Roaming/AppData/Roaming/AppData/Roaming/Microsoft/Excel/RESOLUCIONES_PASAJEROS/TRANSFLUVSUR_LTDA/TRANSFLSUR_1628_2017.pdf" TargetMode="External"/><Relationship Id="rId1007" Type="http://schemas.openxmlformats.org/officeDocument/2006/relationships/hyperlink" Target="RESOLUCIONES_PASAJEROS/ZARPE_NAUTICO/ZNAUTICO_3040010465_2021.pdf" TargetMode="External"/><Relationship Id="rId223" Type="http://schemas.openxmlformats.org/officeDocument/2006/relationships/hyperlink" Target="../../AppData/Roaming/AppData/Roaming/AppData/Roaming/AppData/Roaming/AppData/Roaming/Microsoft/Excel/RESOLUCIONES%20PASAJ/AQUALAGO/AQUALAGO_4552_2013%20%20.pdf" TargetMode="External"/><Relationship Id="rId430" Type="http://schemas.openxmlformats.org/officeDocument/2006/relationships/hyperlink" Target="RESOLUCIONES_PASAJEROS\AQUAVIARIOS\AQUAVIARIO_2958_2015.pdf" TargetMode="External"/><Relationship Id="rId668" Type="http://schemas.openxmlformats.org/officeDocument/2006/relationships/hyperlink" Target="RESOLUCIONES_PASAJEROS/TRANSPORMAR/TRANSPORMA_2712_2018.pdf" TargetMode="External"/><Relationship Id="rId875" Type="http://schemas.openxmlformats.org/officeDocument/2006/relationships/hyperlink" Target="RESOLUCIONES_PASAJEROS\COOTRANSFLUVIALES\CTRANSFLUV_0527_2020.pdf" TargetMode="External"/><Relationship Id="rId1060" Type="http://schemas.openxmlformats.org/officeDocument/2006/relationships/hyperlink" Target="RESOLUCIONES_PASAJEROS/COOTRANSPI&#209;U&#209;A/CTRANPI&#209;U&#209;_3040026465_2020.pdf" TargetMode="External"/><Relationship Id="rId18" Type="http://schemas.openxmlformats.org/officeDocument/2006/relationships/hyperlink" Target="RESOLUCIONES_PASAJEROS\LINEAS%20AMAZONAS\LINEASAMAZ_5687_2003.pdf" TargetMode="External"/><Relationship Id="rId528" Type="http://schemas.openxmlformats.org/officeDocument/2006/relationships/hyperlink" Target="RESOLUCIONES_PASAJEROS/ASOJHONVAL/ASOJHONVAL_0175_2017.pdf" TargetMode="External"/><Relationship Id="rId735" Type="http://schemas.openxmlformats.org/officeDocument/2006/relationships/hyperlink" Target="../../AppData/Roaming/AppData/Roaming/AppData/Roaming/AppData/Roaming/AppData/Roaming/Microsoft/Excel/RESOLUCIONES%20PASAJ/COOTRANSFLUCAN/COOTRANSFL_3294_2013.pdf" TargetMode="External"/><Relationship Id="rId942" Type="http://schemas.openxmlformats.org/officeDocument/2006/relationships/hyperlink" Target="../../AppData/Roaming/Microsoft/Excel/RESOLUCIONES_PASAJEROS/INVERSIONES_DE_LA_OSSA/INVER_OSSA_1333_2017.pdf" TargetMode="External"/><Relationship Id="rId167" Type="http://schemas.openxmlformats.org/officeDocument/2006/relationships/hyperlink" Target="../../AppData/Roaming/AppData/Roaming/AppData/Roaming/AppData/Roaming/Microsoft/Excel/RESOLUCIONES%20PASAJ/HINCAPIE/HINCAPIE_1997_2008.pdf" TargetMode="External"/><Relationship Id="rId374" Type="http://schemas.openxmlformats.org/officeDocument/2006/relationships/hyperlink" Target="../../AppData/Roaming/Microsoft/Excel/RESOLUCIONES_PASAJEROS/VIASOTRAN/VIASOTRAN_2180_2011.pdf" TargetMode="External"/><Relationship Id="rId581" Type="http://schemas.openxmlformats.org/officeDocument/2006/relationships/hyperlink" Target="../../AppData/Roaming/Microsoft/Excel/RESOLUCIONES_PASAJEROS/TURES_PLAYA/TURESPLAYA_2180_2017.pdf" TargetMode="External"/><Relationship Id="rId1018" Type="http://schemas.openxmlformats.org/officeDocument/2006/relationships/hyperlink" Target="RESOLUCIONES_PASAJEROS/NAVGUAVIO/NAVIERAGUA_3040012965_2020.pdf" TargetMode="External"/><Relationship Id="rId71" Type="http://schemas.openxmlformats.org/officeDocument/2006/relationships/hyperlink" Target="../../AppData/Roaming/AppData/Roaming/AppData/Roaming/AppData/Roaming/AppData/Roaming/AppData/AppData/AppData/AppData/Roaming/Mis%20documentos/BASE%20UNO/RESOLUCIONES%20PASAJ/EMP_FPUTUMAYO/PUTUMAYLTD_966_2006.pdf" TargetMode="External"/><Relationship Id="rId234" Type="http://schemas.openxmlformats.org/officeDocument/2006/relationships/hyperlink" Target="../../AppData/Roaming/AppData/Roaming/AppData/Roaming/AppData/Roaming/AppData/Roaming/AppData/Roaming/Microsoft/Excel/RESOLUCIONES%20PASAJ/LFLUVICHADA/LINEASFLUV_2143_2007.pdf" TargetMode="External"/><Relationship Id="rId679" Type="http://schemas.openxmlformats.org/officeDocument/2006/relationships/hyperlink" Target="../../AppData/Roaming/AppData/Roaming/AppData/Roaming/AppData/Roaming/Microsoft/Excel/RESOLUCIONES_PASAJEROS/HINCAPIE/HINCAPIE_7021_2012.pdf" TargetMode="External"/><Relationship Id="rId802" Type="http://schemas.openxmlformats.org/officeDocument/2006/relationships/hyperlink" Target="RESOLUCIONES_PASAJEROS/BARCASAS_YATES/BARCASAS_3048_2019.pdf" TargetMode="External"/><Relationship Id="rId886" Type="http://schemas.openxmlformats.org/officeDocument/2006/relationships/hyperlink" Target="RESOLUCIONES_PASAJEROS/HINCAPIE/HINCAPIE_0153_2020.pdf" TargetMode="External"/><Relationship Id="rId2" Type="http://schemas.openxmlformats.org/officeDocument/2006/relationships/hyperlink" Target="../../AppData/Roaming/AppData/Roaming/AppData/Roaming/AppData/Roaming/Microsoft/Excel/RESOLUCIONES_PASAJEROS/TRANSAMAZONICOS/TRANSAMAZO_5685_2003.pdf" TargetMode="External"/><Relationship Id="rId29" Type="http://schemas.openxmlformats.org/officeDocument/2006/relationships/hyperlink" Target="../../AppData/Roaming/Microsoft/Excel/RESOLUCIONES_PASAJEROS/COOTRAFLUCAN/COOTRAFLUC_1149_2005.pdf" TargetMode="External"/><Relationship Id="rId441" Type="http://schemas.openxmlformats.org/officeDocument/2006/relationships/hyperlink" Target="..\..\AppData\Roaming\Microsoft\Excel\RESOLUCIONES_PASAJEROS\COOTRANSUNIDOS\CTRANSUNID_3534_2015.pdf" TargetMode="External"/><Relationship Id="rId539" Type="http://schemas.openxmlformats.org/officeDocument/2006/relationships/hyperlink" Target="RESOLUCIONES_PASAJEROS/LA_CABERA/LACABERA_0430_2017.pdf" TargetMode="External"/><Relationship Id="rId746" Type="http://schemas.openxmlformats.org/officeDocument/2006/relationships/hyperlink" Target="RESOLUCIONES_PASAJEROS/AGUAS_ABIERTAS_S.A.S/AGUAS_2298_2019.pdf" TargetMode="External"/><Relationship Id="rId1071" Type="http://schemas.openxmlformats.org/officeDocument/2006/relationships/hyperlink" Target="RESOLUCIONES_PASAJEROS/EL_PORTE&#209;O_LTDA/PORTE&#209;O_4220_2016.pdf" TargetMode="External"/><Relationship Id="rId178" Type="http://schemas.openxmlformats.org/officeDocument/2006/relationships/hyperlink" Target="../../AppData/Roaming/AppData/Roaming/AppData/Roaming/AppData/Roaming/AppData/Roaming/AppData/AppData/AppData/AppData/Roaming/Mis%20documentos/BASE%20UNO/RESOLUCIONES%20PASAJ/STRIVERAS/RIVERAS_347_2009.pdf" TargetMode="External"/><Relationship Id="rId301" Type="http://schemas.openxmlformats.org/officeDocument/2006/relationships/hyperlink" Target="RESOLUCIONES_PASAJEROS\TRANSPRADOMAR\TRANSPRAD_2135_2014%20.pdf" TargetMode="External"/><Relationship Id="rId953" Type="http://schemas.openxmlformats.org/officeDocument/2006/relationships/hyperlink" Target="../../AppData/Roaming/Microsoft/Excel/RESOLUCIONES_PASAJEROS/LIBERTADOR/LIBERTADOR_5615_2019.pdf" TargetMode="External"/><Relationship Id="rId1029" Type="http://schemas.openxmlformats.org/officeDocument/2006/relationships/hyperlink" Target="RESOLUCIONES_PASAJEROS/EMTURPE_LTDA/EMTURPE_3040014715_2021.pdf" TargetMode="External"/><Relationship Id="rId82" Type="http://schemas.openxmlformats.org/officeDocument/2006/relationships/hyperlink" Target="../../AppData/Roaming/AppData/Roaming/AppData/Roaming/AppData/Roaming/Microsoft/Excel/RESOLUCIONES_PASAJEROS/ABOGUA/ABOGUA_3462_2009.pdf" TargetMode="External"/><Relationship Id="rId385" Type="http://schemas.openxmlformats.org/officeDocument/2006/relationships/hyperlink" Target="RESOLUCIONES_PASAJEROS\TRANSO\TRANSO_2937_2014.pdf" TargetMode="External"/><Relationship Id="rId592" Type="http://schemas.openxmlformats.org/officeDocument/2006/relationships/hyperlink" Target="../../AppData/Roaming/Microsoft/Excel/RESOLUCIONES_PASAJEROS/SERVIFLUPRADO_S.A/SSERVIFLUP_4887_2017.pdf" TargetMode="External"/><Relationship Id="rId606" Type="http://schemas.openxmlformats.org/officeDocument/2006/relationships/hyperlink" Target="../../AppData/Roaming/Microsoft/Excel/RESOLUCIONES_PASAJEROS/TRANSFLUVIAM/TRANSFLUVI_5684_2017.pdf" TargetMode="External"/><Relationship Id="rId813" Type="http://schemas.openxmlformats.org/officeDocument/2006/relationships/hyperlink" Target="../../AppData/Roaming/AppData/Roaming/AppData/Roaming/AppData/Roaming/Microsoft/Excel/RESOLUCIONES_PASAJEROS/TRANSGOLFO_JJ/TRANSGOLFO_5863_2019.pdf" TargetMode="External"/><Relationship Id="rId245" Type="http://schemas.openxmlformats.org/officeDocument/2006/relationships/hyperlink" Target="RESOLUCIONES_PASAJEROS\COOMUTRAVI\COOMUTRAVI_5949_2006.pdf" TargetMode="External"/><Relationship Id="rId452" Type="http://schemas.openxmlformats.org/officeDocument/2006/relationships/hyperlink" Target="../../AppData/Roaming/AppData/Roaming/AppData/Roaming/AppData/Roaming/Microsoft/Excel/RESOLUCIONES%20PASAJ/ASONAGUA/ASONAGU_1099_2015.pdf" TargetMode="External"/><Relationship Id="rId897" Type="http://schemas.openxmlformats.org/officeDocument/2006/relationships/hyperlink" Target="RESOLUCIONES_PASAJEROS/CORTURES/CORTURES_0594_2020.pdf" TargetMode="External"/><Relationship Id="rId1082" Type="http://schemas.openxmlformats.org/officeDocument/2006/relationships/hyperlink" Target="RESOLUCIONES_PASAJEROS/ANCLAR_S.A.S/MUELLE_3040030505_2020.pdf" TargetMode="External"/><Relationship Id="rId105" Type="http://schemas.openxmlformats.org/officeDocument/2006/relationships/hyperlink" Target="../../AppData/Roaming/AppData/Roaming/AppData/Roaming/AppData/Roaming/AppData/Roaming/AppData/AppData/AppData/AppData/Roaming/Mis%20documentos/BASE%20UNO/RESOLUCIONES%20PASAJ/TRANSMARINOS/TRANSMARAN_5143_2006.pdf" TargetMode="External"/><Relationship Id="rId312" Type="http://schemas.openxmlformats.org/officeDocument/2006/relationships/hyperlink" Target="../../AppData/Roaming/AppData/Roaming/AppData/Roaming/AppData/Roaming/AppData/Roaming/Microsoft/Excel/RESOLUCIONES%20PASAJ/EL_%20BORAL/EL_BORAL_3336_2013.pdf" TargetMode="External"/><Relationship Id="rId757" Type="http://schemas.openxmlformats.org/officeDocument/2006/relationships/hyperlink" Target="../../AppData/Roaming/AppData/Roaming/AppData/Roaming/AppData/Roaming/Microsoft/Excel/RESOLUCIONES%20PASAJ/COOTRANSFLUVIALES/CTRANSFLUV_2431_2006.pdf" TargetMode="External"/><Relationship Id="rId964" Type="http://schemas.openxmlformats.org/officeDocument/2006/relationships/hyperlink" Target="RESOLUCIONES_PASAJEROS/KEY_JULIETH/KEY_JULIETH_3040025855_2020.pdf" TargetMode="External"/><Relationship Id="rId93" Type="http://schemas.openxmlformats.org/officeDocument/2006/relationships/hyperlink" Target="../../AppData/Roaming/AppData/Roaming/AppData/Roaming/AppData/Roaming/AppData/Roaming/AppData/AppData/AppData/AppData/Roaming/Mis%20documentos/BASE%20UNO/RESOLUCIONES%20PASAJ/COOTRANSFLUSI/COOTRANSFL_2407_2006.pdf" TargetMode="External"/><Relationship Id="rId189" Type="http://schemas.openxmlformats.org/officeDocument/2006/relationships/hyperlink" Target="../../AppData/Roaming/Microsoft/Excel/RESOLUCIONES_PASAJEROS/COOTRANSCA/COOTRANSCA_3529_2009.pdf" TargetMode="External"/><Relationship Id="rId396" Type="http://schemas.openxmlformats.org/officeDocument/2006/relationships/hyperlink" Target="../../AppData/Roaming/AppData/Roaming/AppData/Roaming/AppData/Roaming/Microsoft/Excel/RESOLUCIONES_PASAJEROS/TRANSFPUERTO/EL_PUERTO_12266_2012.pdf" TargetMode="External"/><Relationship Id="rId617" Type="http://schemas.openxmlformats.org/officeDocument/2006/relationships/hyperlink" Target="RESOLUCIONES_PASAJEROS/ASOLAGO_TOTA/ASOLAGO_1823_2018.pdf" TargetMode="External"/><Relationship Id="rId824" Type="http://schemas.openxmlformats.org/officeDocument/2006/relationships/hyperlink" Target="RESOLUCIONES_PASAJEROS/AGUAS_ABIERTAS_S.A.S/AGUAS_5449_2019.pdf" TargetMode="External"/><Relationship Id="rId256" Type="http://schemas.openxmlformats.org/officeDocument/2006/relationships/hyperlink" Target="../../AppData/Roaming/AppData/Roaming/AppData/Roaming/AppData/Roaming/Microsoft/Excel/RESOLUCIONES_PASAJEROS/COOTRANSFLUVIALES/CTRANSFLUV_1156_2013.pdf" TargetMode="External"/><Relationship Id="rId463" Type="http://schemas.openxmlformats.org/officeDocument/2006/relationships/hyperlink" Target="RESOLUCIONES_PASAJEROS/NAVGUAVIO/NAVIERAGUA_1243_2016.pdf" TargetMode="External"/><Relationship Id="rId670" Type="http://schemas.openxmlformats.org/officeDocument/2006/relationships/hyperlink" Target="RESOLUCIONES_PASAJEROS\LUXURY_YATES\LUXURY_5044_2018.pdf" TargetMode="External"/><Relationship Id="rId1093" Type="http://schemas.openxmlformats.org/officeDocument/2006/relationships/hyperlink" Target="RESOLUCIONES_PASAJEROS/GAVIOTAS/GAVIOTAS_3040005275_2021.pdf" TargetMode="External"/><Relationship Id="rId1107" Type="http://schemas.openxmlformats.org/officeDocument/2006/relationships/hyperlink" Target="RESOLUCIONES_PASAJEROS/AQUAPARK_GUATAPE_S.A.S/AQUAPARK_3040032075_2020.pdf" TargetMode="External"/><Relationship Id="rId116" Type="http://schemas.openxmlformats.org/officeDocument/2006/relationships/hyperlink" Target="../../AppData/Roaming/AppData/Roaming/AppData/Roaming/AppData/Roaming/Microsoft/Excel/RESOLUCIONES%20PASAJ/EXPRESO_SAN_JUAN_LTDA/EXPSANJUAN_3160_2013.pdf" TargetMode="External"/><Relationship Id="rId323" Type="http://schemas.openxmlformats.org/officeDocument/2006/relationships/hyperlink" Target="../../AppData/Roaming/AppData/Roaming/AppData/Roaming/AppData/Roaming/AppData/Roaming/AppData/AppData/AppData/AppData/Roaming/Mis%20documentos/BASE%20UNO/RESOLUCIONES%20PASAJ/EXP_SOLANO/EXPSOLANO_1092_2006.pdf" TargetMode="External"/><Relationship Id="rId530" Type="http://schemas.openxmlformats.org/officeDocument/2006/relationships/hyperlink" Target="RESOLUCIONES_PASAJEROS\AQUAVIARIOS\AQUAVIARIO_0108_2017.pdf" TargetMode="External"/><Relationship Id="rId768" Type="http://schemas.openxmlformats.org/officeDocument/2006/relationships/hyperlink" Target="RESOLUCIONES_PASAJEROS/LF_VICHADAS_S.A.S/LINEASFLUV_2631_2005.pdf" TargetMode="External"/><Relationship Id="rId975" Type="http://schemas.openxmlformats.org/officeDocument/2006/relationships/hyperlink" Target="RESOLUCIONES_PASAJEROS/ASOTRANSCHAIRA/ASOTRANSCH_3040018815_2020.pdf" TargetMode="External"/><Relationship Id="rId20" Type="http://schemas.openxmlformats.org/officeDocument/2006/relationships/hyperlink" Target="RESOLUCIONES_PASAJEROS\LINEAS%20AMAZONAS\LINEASAMAZ_2409_2006.pdf" TargetMode="External"/><Relationship Id="rId628" Type="http://schemas.openxmlformats.org/officeDocument/2006/relationships/hyperlink" Target="RESOLUCIONES_PASAJEROS\PROSERVIS_S.A.S\PROSERVIS_1975_2017.pdf" TargetMode="External"/><Relationship Id="rId835" Type="http://schemas.openxmlformats.org/officeDocument/2006/relationships/hyperlink" Target="RESOLUCIONES_PASAJEROS/COOTRANSCA/COOTRANSCA_0154_2020.pdf" TargetMode="External"/><Relationship Id="rId267" Type="http://schemas.openxmlformats.org/officeDocument/2006/relationships/hyperlink" Target="../../AppData/Roaming/AppData/Roaming/AppData/Roaming/AppData/Roaming/Microsoft/Excel/RESOLUCIONES_PASAJEROS/COOTRANSPI&#209;U&#209;A/CTRANPI&#209;U&#209;_1515_2011.pdf" TargetMode="External"/><Relationship Id="rId474" Type="http://schemas.openxmlformats.org/officeDocument/2006/relationships/hyperlink" Target="../../AppData/Roaming/AppData/Roaming/AppData/Roaming/AppData/Roaming/AppData/Roaming/Microsoft/Excel/RESOLUCIONES%20PASAJ/ASOJHONVAL/ASOJHONVAL_5078_2008.pdf" TargetMode="External"/><Relationship Id="rId1020" Type="http://schemas.openxmlformats.org/officeDocument/2006/relationships/hyperlink" Target="RESOLUCIONES_PASAJEROS\LINEAS%20AMAZONAS\LINEASAMAZ_3429_2015.pdf" TargetMode="External"/><Relationship Id="rId1118" Type="http://schemas.openxmlformats.org/officeDocument/2006/relationships/hyperlink" Target="RESOLUCIONES_PASAJEROS/LOS%20CARDONA/LOS_CARDONA_3040047475_2021.pdf" TargetMode="External"/><Relationship Id="rId127" Type="http://schemas.openxmlformats.org/officeDocument/2006/relationships/hyperlink" Target="../../AppData/Roaming/AppData/Roaming/AppData/Roaming/AppData/Roaming/AppData/Roaming/AppData/AppData/AppData/AppData/Roaming/Mis%20documentos/BASE%20UNO/RESOLUCIONES%20PASAJ/EMTURPE_LTDA/EMTURPELTD_3710_2007.pdf" TargetMode="External"/><Relationship Id="rId681" Type="http://schemas.openxmlformats.org/officeDocument/2006/relationships/hyperlink" Target="RESOLUCIONES_PASAJEROS/TRANSPORTAMOS_AH/TRANSPO_AH_5593_2018.pdf" TargetMode="External"/><Relationship Id="rId779" Type="http://schemas.openxmlformats.org/officeDocument/2006/relationships/hyperlink" Target="RESOLUCIONES_PASAJEROS/LA_AMISTAD_GIGANTE_S.A.S/AMISTAD_4253_2019.pdf" TargetMode="External"/><Relationship Id="rId902" Type="http://schemas.openxmlformats.org/officeDocument/2006/relationships/hyperlink" Target="RESOLUCIONES_PASAJEROS/ZOMAC/ZOMAC_3040007975_2020.pdf" TargetMode="External"/><Relationship Id="rId986" Type="http://schemas.openxmlformats.org/officeDocument/2006/relationships/hyperlink" Target="../../AppData/Roaming/Microsoft/Excel/RESOLUCIONES_PASAJEROS/COOTRANECHI/COOTRANECH_6321_2019.pdf" TargetMode="External"/><Relationship Id="rId31" Type="http://schemas.openxmlformats.org/officeDocument/2006/relationships/hyperlink" Target="../../AppData/Roaming/AppData/Roaming/AppData/Roaming/AppData/Roaming/AppData/Roaming/AppData/Roaming/Microsoft/Excel/RESOLUCIONES%20PASAJ/EXPRESO%20FELIZ/EXPRESOFE_11185_2003.pdf" TargetMode="External"/><Relationship Id="rId334" Type="http://schemas.openxmlformats.org/officeDocument/2006/relationships/hyperlink" Target="../../AppData/Roaming/AppData/Roaming/AppData/Roaming/AppData/Roaming/AppData/Roaming/Microsoft/Excel/RESOLUCIONES%20PASAJ/COMFAMHUILA/COMFAMILIA_2473_2005.pdf" TargetMode="External"/><Relationship Id="rId541" Type="http://schemas.openxmlformats.org/officeDocument/2006/relationships/hyperlink" Target="../../AppData/Roaming/Microsoft/Excel/RESOLUCIONES_PASAJEROS/COOLANCHEROS/COOLANCHER_0534_2017.pdf" TargetMode="External"/><Relationship Id="rId639" Type="http://schemas.openxmlformats.org/officeDocument/2006/relationships/hyperlink" Target="../../AppData/Roaming/AppData/Roaming/AppData/Roaming/Microsoft/Excel/RESOLUCIONES_PASAJEROS/SOLIS_GRUESO/SOLIS_GRUES_182_2018.pdf" TargetMode="External"/><Relationship Id="rId180" Type="http://schemas.openxmlformats.org/officeDocument/2006/relationships/hyperlink" Target="../../AppData/Roaming/AppData/Roaming/AppData/Roaming/AppData/Roaming/AppData/Roaming/AppData/AppData/AppData/AppData/Roaming/Mis%20documentos/BASE%20UNO/RESOLUCIONES%20PASAJ/STRIVERAS/RIVERAS_347_2009.pdf" TargetMode="External"/><Relationship Id="rId278" Type="http://schemas.openxmlformats.org/officeDocument/2006/relationships/hyperlink" Target="RESOLUCIONES_PASAJEROS\COOTRAIMAG\COOTRAIMA_05988_2009.pdf" TargetMode="External"/><Relationship Id="rId401" Type="http://schemas.openxmlformats.org/officeDocument/2006/relationships/hyperlink" Target="../../AppData/Roaming/AppData/Roaming/AppData/Roaming/AppData/Roaming/Microsoft/Excel/RESOLUCIONES_PASAJEROS/COOLANCHEROS/COOLANCHER_3023_2004.pdf" TargetMode="External"/><Relationship Id="rId846" Type="http://schemas.openxmlformats.org/officeDocument/2006/relationships/hyperlink" Target="RESOLUCIONES_PASAJEROS/TRANSFLUVIAL_NARE_LTDA/NARE_LTDA_4427_2019.pdf" TargetMode="External"/><Relationship Id="rId1031" Type="http://schemas.openxmlformats.org/officeDocument/2006/relationships/hyperlink" Target="RESOLUCIONES_PASAJEROS/ASOCANOAS/ASOCANOAS_3040017845_2021.pdf" TargetMode="External"/><Relationship Id="rId1129" Type="http://schemas.openxmlformats.org/officeDocument/2006/relationships/hyperlink" Target="RESOLUCIONES_PASAJEROS/TRES_FRONTERAS_S.A.S/TRESFRONTE_3040037735_2021.pdf" TargetMode="External"/><Relationship Id="rId485" Type="http://schemas.openxmlformats.org/officeDocument/2006/relationships/hyperlink" Target="RESOLUCIONES_PASAJEROS\COOTRANSTAME_LTDA\COOTRANSTA_2853_2016.pdf" TargetMode="External"/><Relationship Id="rId692" Type="http://schemas.openxmlformats.org/officeDocument/2006/relationships/hyperlink" Target="RESOLUCIONES_PASAJEROS/NAVGUAVIO/NAVIERAGUA_2178_1999.pdf" TargetMode="External"/><Relationship Id="rId706" Type="http://schemas.openxmlformats.org/officeDocument/2006/relationships/hyperlink" Target="../../AppData/Roaming/Microsoft/Excel/RESOLUCIONES_PASAJEROS/ZAMBRANO_LTDA/ZAMBRANO_1213_2005.pdf" TargetMode="External"/><Relationship Id="rId913" Type="http://schemas.openxmlformats.org/officeDocument/2006/relationships/hyperlink" Target="RESOLUCIONES_PASAJEROS/LAS_MERCEDES_S.A.S/TRMERCEDES_3040003225_2020.pdf" TargetMode="External"/><Relationship Id="rId42" Type="http://schemas.openxmlformats.org/officeDocument/2006/relationships/hyperlink" Target="../../AppData/Roaming/AppData/Roaming/AppData/Roaming/AppData/Roaming/Microsoft/Excel/RESOLUCIONES_PASAJEROS/COOTRAFLUCAP/COOTRAFLUC_4456_2011.pdf" TargetMode="External"/><Relationship Id="rId138" Type="http://schemas.openxmlformats.org/officeDocument/2006/relationships/hyperlink" Target="../../AppData/Roaming/Microsoft/Excel/RESOLUCIONES_PASAJEROS/LIBERTADOR/LIBERTADOR_0640_2012.pdf" TargetMode="External"/><Relationship Id="rId345" Type="http://schemas.openxmlformats.org/officeDocument/2006/relationships/hyperlink" Target="../../AppData/Roaming/AppData/Roaming/AppData/Roaming/AppData/Roaming/AppData/Roaming/Microsoft/Excel/RESOLUCIONES%20PASAJ/COOTRAFLURMAG/COOTRAFLUR_4410_2006.pdf" TargetMode="External"/><Relationship Id="rId552" Type="http://schemas.openxmlformats.org/officeDocument/2006/relationships/hyperlink" Target="RESOLUCIONES_PASAJEROS\TRANSFLUVIAL_GLR\TRANSFLUVI_0982_2017.pdf" TargetMode="External"/><Relationship Id="rId997" Type="http://schemas.openxmlformats.org/officeDocument/2006/relationships/hyperlink" Target="RESOLUCIONES_PASAJEROS/ASONAGUA/ASONAGU_3040026125_2021.pdf" TargetMode="External"/><Relationship Id="rId191" Type="http://schemas.openxmlformats.org/officeDocument/2006/relationships/hyperlink" Target="../../AppData/Roaming/Microsoft/Excel/RESOLUCIONES_PASAJEROS/COOTRANSCA/COOTRANSCA_1604_2013.pdf" TargetMode="External"/><Relationship Id="rId205" Type="http://schemas.openxmlformats.org/officeDocument/2006/relationships/hyperlink" Target="RESOLUCIONES_PASAJEROS\EMTRAFLUSUR\EMTRAFLUS_2587_2013.pdf" TargetMode="External"/><Relationship Id="rId412" Type="http://schemas.openxmlformats.org/officeDocument/2006/relationships/hyperlink" Target="../../AppData/Roaming/AppData/Roaming/AppData/Roaming/AppData/Roaming/AppData/Roaming/AppData/Roaming/Microsoft/Excel/RESOLUCIONES%20PASAJ/SELVATOUR/SELVATOUR_4372_2014.pdf" TargetMode="External"/><Relationship Id="rId857" Type="http://schemas.openxmlformats.org/officeDocument/2006/relationships/hyperlink" Target="RESOLUCIONES_PASAJEROS/ASOTAXI/ASOTAXI_3040003495_2020.pdf" TargetMode="External"/><Relationship Id="rId1042" Type="http://schemas.openxmlformats.org/officeDocument/2006/relationships/hyperlink" Target="RESOLUCIONES_PASAJEROS/THE_BEST_GUATAPE_S.A.S/THE_BEST_3040034255_2021.pdf" TargetMode="External"/><Relationship Id="rId289" Type="http://schemas.openxmlformats.org/officeDocument/2006/relationships/hyperlink" Target="../../AppData/Roaming/AppData/Roaming/AppData/Roaming/AppData/Roaming/AppData/Roaming/Microsoft/Excel/RESOLUCIONES%20PASAJ/TRANSUNION/TRANSUNION_2504_2011.pdf" TargetMode="External"/><Relationship Id="rId496" Type="http://schemas.openxmlformats.org/officeDocument/2006/relationships/hyperlink" Target="../../AppData/Roaming/Microsoft/Excel/RESOLUCIONES_PASAJEROS/SERVIEZ/SERVIEZ_3495_2016.pdf" TargetMode="External"/><Relationship Id="rId717" Type="http://schemas.openxmlformats.org/officeDocument/2006/relationships/hyperlink" Target="../../AppData/Roaming/AppData/Roaming/AppData/Roaming/AppData/Roaming/AppData/Roaming/Microsoft/Excel/RESOLUCIONES%20PASAJ/TRANSGOLFO_JJ/TRANSGOLFO_5828_2017.pdf" TargetMode="External"/><Relationship Id="rId924" Type="http://schemas.openxmlformats.org/officeDocument/2006/relationships/hyperlink" Target="RESOLUCIONES_PASAJEROS/AGUATOUR_JJ_S.A.S/AGUATOUR_JJ_5584_2019.pdf" TargetMode="External"/><Relationship Id="rId53" Type="http://schemas.openxmlformats.org/officeDocument/2006/relationships/hyperlink" Target="../../AppData/Roaming/AppData/Roaming/AppData/Roaming/AppData/Roaming/AppData/Roaming/Microsoft/Excel/RESOLUCIONES%20PASAJ/COMFAMHUILA/COMFAMILIA_7222_2012.pdf" TargetMode="External"/><Relationship Id="rId149" Type="http://schemas.openxmlformats.org/officeDocument/2006/relationships/hyperlink" Target="../../AppData/Roaming/AppData/Roaming/AppData/Roaming/AppData/Roaming/AppData/Roaming/AppData/AppData/AppData/AppData/Roaming/Mis%20documentos/BASE%20UNO/RESOLUCIONES%20PASAJ/TRANS_ATRATO/TRANSATRAT_352_2008.pdf" TargetMode="External"/><Relationship Id="rId356" Type="http://schemas.openxmlformats.org/officeDocument/2006/relationships/hyperlink" Target="RESOLUCIONES_PASAJEROS/STRIVERAS/RIVERAS_10006_2012.pdf" TargetMode="External"/><Relationship Id="rId563" Type="http://schemas.openxmlformats.org/officeDocument/2006/relationships/hyperlink" Target="RESOLUCIONES_PASAJEROS/SERVIFLUPRADO_S.A/SSERVIFLUP_1976_2017.pdf" TargetMode="External"/><Relationship Id="rId770" Type="http://schemas.openxmlformats.org/officeDocument/2006/relationships/hyperlink" Target="RESOLUCIONES_PASAJEROS/COOTRAIMAG/COOTRAIMA_01912%202019.pdf" TargetMode="External"/><Relationship Id="rId216" Type="http://schemas.openxmlformats.org/officeDocument/2006/relationships/hyperlink" Target="../../AppData/Roaming/AppData/Roaming/AppData/Roaming/AppData/Roaming/Microsoft/Excel/RESOLUCIONES_PASAJEROS/TURES_PLAYA/TURESPLAYA_0008_2014.pdf" TargetMode="External"/><Relationship Id="rId423" Type="http://schemas.openxmlformats.org/officeDocument/2006/relationships/hyperlink" Target="RESOLUCIONES_PASAJEROS\COMFANDI\COMFANDI_2142_2015.pdf" TargetMode="External"/><Relationship Id="rId868" Type="http://schemas.openxmlformats.org/officeDocument/2006/relationships/hyperlink" Target="RESOLUCIONES_PASAJEROS/COOTRAFLUCAN/COOTRAFLUC_4657_2019.pdf" TargetMode="External"/><Relationship Id="rId1053" Type="http://schemas.openxmlformats.org/officeDocument/2006/relationships/hyperlink" Target="RESOLUCIONES_PASAJEROS/AGUATAPE/AGUATAPE_3040036825_2021.pdf" TargetMode="External"/><Relationship Id="rId630" Type="http://schemas.openxmlformats.org/officeDocument/2006/relationships/hyperlink" Target="../../AppData/Roaming/AppData/Roaming/AppData/Roaming/AppData/Roaming/Microsoft/Excel/RESOLUCIONES_PASAJEROS/TRANS_ATRATO/TRANSATRAT_5814_2017.pdf" TargetMode="External"/><Relationship Id="rId728" Type="http://schemas.openxmlformats.org/officeDocument/2006/relationships/hyperlink" Target="RESOLUCIONES_PASAJEROS\TRANSFLUVIALES_CAQUETA_S.A.S\TF_CAQUETA_1182_2019.pdf" TargetMode="External"/><Relationship Id="rId935" Type="http://schemas.openxmlformats.org/officeDocument/2006/relationships/hyperlink" Target="RESOLUCIONES_PASAJEROS\COOMUTRAVI\COOMUTRAVI_0793_2018.pdf" TargetMode="External"/><Relationship Id="rId64" Type="http://schemas.openxmlformats.org/officeDocument/2006/relationships/hyperlink" Target="../../AppData/Roaming/AppData/Roaming/AppData/Roaming/AppData/Roaming/AppData/Roaming/AppData/Roaming/Microsoft/Excel/RESOLUCIONES%20PASAJ/ASONAGUA/ASONAGU_803_2006.pdf" TargetMode="External"/><Relationship Id="rId367" Type="http://schemas.openxmlformats.org/officeDocument/2006/relationships/hyperlink" Target="../../AppData/Roaming/Microsoft/Excel/RESOLUCIONES_PASAJEROS/LAS_MERCEDES_S.A.S/TRMERCEDES_5034_2006.pdf" TargetMode="External"/><Relationship Id="rId574" Type="http://schemas.openxmlformats.org/officeDocument/2006/relationships/hyperlink" Target="..\..\AppData\Roaming\AppData\Roaming\AppData\Roaming\AppData\Roaming\Microsoft\Excel\RESOLUCIONES%20PASAJ\AQUAPARK_GUATAPE_S.A.S\AQUAPARK_3033_2017.pdf" TargetMode="External"/><Relationship Id="rId1120" Type="http://schemas.openxmlformats.org/officeDocument/2006/relationships/hyperlink" Target="RESOLUCIONES_PASAJEROS/IBIZA_GUATAPE_S.A.S/IBIZA_GUATAPE_3040057685_2021.pdf" TargetMode="External"/><Relationship Id="rId227" Type="http://schemas.openxmlformats.org/officeDocument/2006/relationships/hyperlink" Target="../../AppData/Roaming/Microsoft/Excel/RESOLUCIONES_PASAJEROS/ASOCANOAS/ASOCANOAS_2308_2007.pdf" TargetMode="External"/><Relationship Id="rId781" Type="http://schemas.openxmlformats.org/officeDocument/2006/relationships/hyperlink" Target="RESOLUCIONES_PASAJEROS/NAVITUR/NAVITUR_3990_2019.pdf" TargetMode="External"/><Relationship Id="rId879" Type="http://schemas.openxmlformats.org/officeDocument/2006/relationships/hyperlink" Target="../../AppData/Roaming/Microsoft/Excel/RESOLUCIONES_PASAJEROS/ASTRAWIL/ASTRAWIL_6408_2019.pdf" TargetMode="External"/><Relationship Id="rId434" Type="http://schemas.openxmlformats.org/officeDocument/2006/relationships/hyperlink" Target="RESOLUCIONES_PASAJEROS\NAVGUAVIO\NAVIERAGUA_3075_2000.pdf" TargetMode="External"/><Relationship Id="rId641" Type="http://schemas.openxmlformats.org/officeDocument/2006/relationships/hyperlink" Target="../../AppData/Roaming/Microsoft/Excel/RESOLUCIONES_PASAJEROS/COOTRANSTAME_LTDA/COOTRANSTA_0373_2018.pdf" TargetMode="External"/><Relationship Id="rId739" Type="http://schemas.openxmlformats.org/officeDocument/2006/relationships/hyperlink" Target="../../AppData/Roaming/AppData/Roaming/AppData/Roaming/AppData/Roaming/Microsoft/Excel/RESOLUCIONES_PASAJEROS/NAVITUR/NAVITUR_1198_2007.pdf" TargetMode="External"/><Relationship Id="rId1064" Type="http://schemas.openxmlformats.org/officeDocument/2006/relationships/hyperlink" Target="RESOLUCIONES_PASAJEROS/EL_PORTE&#209;O_LTDA/PORTE&#209;O_2177_1999.pdf" TargetMode="External"/><Relationship Id="rId280" Type="http://schemas.openxmlformats.org/officeDocument/2006/relationships/hyperlink" Target="RESOLUCIONES_PASAJEROS\COOTRAIMAG\COOTRAIMA_07274_2012.pdf" TargetMode="External"/><Relationship Id="rId501" Type="http://schemas.openxmlformats.org/officeDocument/2006/relationships/hyperlink" Target="../../AppData/Roaming/AppData/Roaming/AppData/Roaming/AppData/Roaming/Microsoft/Excel/RESOLUCIONES_PASAJEROS/ARISTIZABAL/ARISTIZABA_3493_2016.pdf" TargetMode="External"/><Relationship Id="rId946" Type="http://schemas.openxmlformats.org/officeDocument/2006/relationships/hyperlink" Target="RESOLUCIONES_PASAJEROS/LA_PIRAGUA_EAT/LA_PIRAGUA_5334_2019.pdf" TargetMode="External"/><Relationship Id="rId1131" Type="http://schemas.openxmlformats.org/officeDocument/2006/relationships/hyperlink" Target="RESOLUCIONES_PASAJEROS/AVENTURAS_NAUTICAS_S.A.S/AVENTURAS_3040056905_2021.pdf" TargetMode="External"/><Relationship Id="rId75" Type="http://schemas.openxmlformats.org/officeDocument/2006/relationships/hyperlink" Target="../../AppData/Roaming/AppData/Roaming/AppData/Roaming/AppData/Roaming/Microsoft/Excel/RESOLUCIONES_PASAJEROS/TRANSFPUERTO/EL_PUERTO_1613_2009.pdf" TargetMode="External"/><Relationship Id="rId140" Type="http://schemas.openxmlformats.org/officeDocument/2006/relationships/hyperlink" Target="../../AppData/Roaming/AppData/Roaming/AppData/Roaming/AppData/Roaming/AppData/Roaming/AppData/AppData/AppData/AppData/Roaming/Mis%20documentos/BASE%20UNO/RESOLUCIONES%20PASAJ/TRANSF_NARE/TRANSF_NAR_5026_2007.pdf" TargetMode="External"/><Relationship Id="rId378" Type="http://schemas.openxmlformats.org/officeDocument/2006/relationships/hyperlink" Target="../../AppData/Roaming/Microsoft/Excel/RESOLUCIONES_PASAJEROS/ZAMBRANO_LTDA/ZAMBRANO_0560_2014.pdf" TargetMode="External"/><Relationship Id="rId585" Type="http://schemas.openxmlformats.org/officeDocument/2006/relationships/hyperlink" Target="RESOLUCIONES_PASAJEROS\TAXIS_RIO_SAS\TAXIS_RIO_3161_2017.pdf" TargetMode="External"/><Relationship Id="rId792" Type="http://schemas.openxmlformats.org/officeDocument/2006/relationships/hyperlink" Target="RESOLUCIONES_PASAJEROS\TRANSFLUVIALES_CAQUETA_S.A.S\TF_CAQUETA_1910_2019.pdf" TargetMode="External"/><Relationship Id="rId806" Type="http://schemas.openxmlformats.org/officeDocument/2006/relationships/hyperlink" Target="RESOLUCIONES_PASAJEROS/ABOGUA/ABOGUA_2738_2019.pdf" TargetMode="External"/><Relationship Id="rId6" Type="http://schemas.openxmlformats.org/officeDocument/2006/relationships/hyperlink" Target="../../AppData/Roaming/AppData/Roaming/AppData/Roaming/AppData/Roaming/Microsoft/Excel/RESOLUCIONES_PASAJEROS/TRANSAMAZONICOS/TRANSAMAZO_1082_2007.pdf" TargetMode="External"/><Relationship Id="rId238" Type="http://schemas.openxmlformats.org/officeDocument/2006/relationships/hyperlink" Target="RESOLUCIONES_PASAJEROS\NAVGUAVIO\NAVIERAGUA_2970_2000.pdf" TargetMode="External"/><Relationship Id="rId445" Type="http://schemas.openxmlformats.org/officeDocument/2006/relationships/hyperlink" Target="../../AppData/Roaming/AppData/Roaming/AppData/Roaming/AppData/Roaming/Microsoft/Excel/RESOLUCIONES_PASAJEROS/COOMOTURAM/COOMOTURAM_4207_2006.pdf" TargetMode="External"/><Relationship Id="rId652" Type="http://schemas.openxmlformats.org/officeDocument/2006/relationships/hyperlink" Target="RESOLUCIONES_PASAJEROS/ESPECIALES_GB_S.A.S/ESPECIALES_1305_2018.pdf" TargetMode="External"/><Relationship Id="rId1075" Type="http://schemas.openxmlformats.org/officeDocument/2006/relationships/hyperlink" Target="RESOLUCIONES_PASAJEROS/AQUATOUR_GUATAPE_S.A.S/AQUATOUR_3040037185_2021.pdf" TargetMode="External"/><Relationship Id="rId291" Type="http://schemas.openxmlformats.org/officeDocument/2006/relationships/hyperlink" Target="../../AppData/Roaming/AppData/Roaming/AppData/Roaming/AppData/Roaming/AppData/Roaming/AppData/Roaming/Microsoft/Excel/RESOLUCIONES%20PASAJ/SANPABLO_S.A/SANPABLOSA_339_2002.pdf" TargetMode="External"/><Relationship Id="rId305" Type="http://schemas.openxmlformats.org/officeDocument/2006/relationships/hyperlink" Target="RESOLUCIONES_PASAJEROS/COROMOTO_S.A.S/CARMONATUL_0740_2014.pdf" TargetMode="External"/><Relationship Id="rId512" Type="http://schemas.openxmlformats.org/officeDocument/2006/relationships/hyperlink" Target="../../AppData/Roaming/AppData/Roaming/AppData/Roaming/AppData/Roaming/Microsoft/Excel/RESOLUCIONES_PASAJEROS/TRANSFLUVSUR_LTDA/TRANSFLSUR_4817_2016.pdf" TargetMode="External"/><Relationship Id="rId957" Type="http://schemas.openxmlformats.org/officeDocument/2006/relationships/hyperlink" Target="RESOLUCIONES_PASAJEROS/JOSE_JORGE/JOSE_JORGE_3040010615_2020.pdf" TargetMode="External"/><Relationship Id="rId1142" Type="http://schemas.openxmlformats.org/officeDocument/2006/relationships/hyperlink" Target="https://mintransporte-my.sharepoint.com/personal/dducuara_mintransporte_gov_co/_layouts/15/onedrive.aspx?searchScope=folder&amp;id=%2Fpersonal%2Fdducuara%5Fmintransporte%5Fgov%5Fco%2FDocuments%2FDocumentos%2FBASE%20DATOS%20%20EMPRESAS%20TRANSPORTE%20FLUVIAL%2FRESOLUCIONES%5FPASAJEROS%2FEXPRESO%5FFELIZ%5FE%2EA%2ET%2FEXPRESOFEL%5F1447%5F2011%2Epdf&amp;parent=%2Fpersonal%2Fdducuara%5Fmintransporte%5Fgov%5Fco%2FDocuments%2FDocumentos%2FBASE%20DATOS%20%20EMPRESAS%20TRANSPORTE%20FLUVIAL%2FRESOLUCIONES%5FPASAJEROS%2FEXPRESO%5FFELIZ%5FE%2EA%2ET" TargetMode="External"/><Relationship Id="rId86" Type="http://schemas.openxmlformats.org/officeDocument/2006/relationships/hyperlink" Target="../../AppData/Roaming/AppData/Roaming/AppData/Roaming/AppData/Roaming/Microsoft/Excel/RESOLUCIONES_PASAJEROS/TRANSFLUVSUR_LTDA/TRANSFLSUR_0544_2014.pdf" TargetMode="External"/><Relationship Id="rId151" Type="http://schemas.openxmlformats.org/officeDocument/2006/relationships/hyperlink" Target="../../AppData/Roaming/AppData/Roaming/AppData/Roaming/AppData/Roaming/Microsoft/Excel/RESOLUCIONES_PASAJEROS/TRANS_ATRATO/TRANSATRAT_1195_2011.pdf" TargetMode="External"/><Relationship Id="rId389" Type="http://schemas.openxmlformats.org/officeDocument/2006/relationships/hyperlink" Target="../../AppData/Roaming/Microsoft/Excel/RESOLUCIONES_PASAJEROS/LAS_MERCEDES_S.A.S/TRMERCEDES_3328_2014.pdf" TargetMode="External"/><Relationship Id="rId596" Type="http://schemas.openxmlformats.org/officeDocument/2006/relationships/hyperlink" Target="../../AppData/Roaming/AppData/Roaming/AppData/Roaming/AppData/Roaming/Microsoft/Excel/RESOLUCIONES_PASAJEROS/TURES_PLAYA/TURESPLAYA_5508-2017.pdf" TargetMode="External"/><Relationship Id="rId817" Type="http://schemas.openxmlformats.org/officeDocument/2006/relationships/hyperlink" Target="RESOLUCIONES_PASAJEROS/LIBERTADOR/LIBERTADOR_5615_2019.pdf" TargetMode="External"/><Relationship Id="rId1002" Type="http://schemas.openxmlformats.org/officeDocument/2006/relationships/hyperlink" Target="RESOLUCIONES_PASAJEROS\AQUAVIARIOS\AQUAVIARIO_6319_2019.pdf" TargetMode="External"/><Relationship Id="rId249" Type="http://schemas.openxmlformats.org/officeDocument/2006/relationships/hyperlink" Target="RESOLUCIONES_PASAJEROS/SAN_PABLO_LTDA/SANPABLOLT_2307_2007.pdf" TargetMode="External"/><Relationship Id="rId456" Type="http://schemas.openxmlformats.org/officeDocument/2006/relationships/hyperlink" Target="../../AppData/Roaming/Microsoft/Excel/RESOLUCIONES_PASAJEROS/LOS_DELFINES/DELFINES_0640_2016.pdf" TargetMode="External"/><Relationship Id="rId663" Type="http://schemas.openxmlformats.org/officeDocument/2006/relationships/hyperlink" Target="../../AppData/Roaming/AppData/Roaming/AppData/Roaming/AppData/Roaming/Microsoft/Excel/RESOLUCIONES_PASAJEROS/LIBERTADOR/LIBERTADOR_2480_2018.pdf" TargetMode="External"/><Relationship Id="rId870" Type="http://schemas.openxmlformats.org/officeDocument/2006/relationships/hyperlink" Target="../../AppData/Roaming/Microsoft/Excel/RESOLUCIONES_PASAJEROS/COOTRAIMAG/Resolucion%200000143%20del%2027-01-2020.pdf" TargetMode="External"/><Relationship Id="rId1086" Type="http://schemas.openxmlformats.org/officeDocument/2006/relationships/hyperlink" Target="RESOLUCIONES_PASAJEROS/SAN_PABLO_LTDA/SANPABLOLT_3040016245_2021.pdf" TargetMode="External"/><Relationship Id="rId13" Type="http://schemas.openxmlformats.org/officeDocument/2006/relationships/hyperlink" Target="../../AppData/Roaming/AppData/Roaming/AppData/Roaming/AppData/Roaming/AppData/Roaming/Microsoft/Excel/RESOLUCIONES%20PASAJ/COOTRAFLUVSUC/COOTRAFLUS_3722_2006.pdf" TargetMode="External"/><Relationship Id="rId109" Type="http://schemas.openxmlformats.org/officeDocument/2006/relationships/hyperlink" Target="../../AppData/Roaming/AppData/Roaming/AppData/Roaming/AppData/Roaming/AppData/Roaming/AppData/AppData/AppData/AppData/Roaming/Mis%20documentos/BASE%20UNO/RESOLUCIONES%20PASAJ/TRANSMARINOS/TRANSMARAN_3293_2013.pdf" TargetMode="External"/><Relationship Id="rId316" Type="http://schemas.openxmlformats.org/officeDocument/2006/relationships/hyperlink" Target="../../AppData/Roaming/AppData/Roaming/AppData/Roaming/AppData/Roaming/Microsoft/Excel/RESOLUCIONES_PASAJEROS/ASOTRANSCHAIRA/ASOTRANSCH_4870_2013.pdf" TargetMode="External"/><Relationship Id="rId523" Type="http://schemas.openxmlformats.org/officeDocument/2006/relationships/hyperlink" Target="../../AppData/Roaming/AppData/Roaming/AppData/Roaming/AppData/Roaming/Microsoft/Excel/RESOLUCIONES_PASAJEROS/COOTRANSFLUVIALES/CTRANSFLUV_5407_2016.pdf" TargetMode="External"/><Relationship Id="rId968" Type="http://schemas.openxmlformats.org/officeDocument/2006/relationships/hyperlink" Target="RESOLUCIONES_PASAJEROS/MAJESTIC_S.A.S/MAJESTIC_S.A.S_3040005315_2021.pdf" TargetMode="External"/><Relationship Id="rId97" Type="http://schemas.openxmlformats.org/officeDocument/2006/relationships/hyperlink" Target="../../AppData/Roaming/AppData/Roaming/AppData/Roaming/AppData/Roaming/AppData/Roaming/AppData/AppData/AppData/AppData/Roaming/Mis%20documentos/BASE%20UNO/RESOLUCIONES%20PASAJ/COOTRAFLURMAG/COOTRAFLUR_4410_2006.pdf" TargetMode="External"/><Relationship Id="rId730" Type="http://schemas.openxmlformats.org/officeDocument/2006/relationships/hyperlink" Target="../../AppData/Roaming/Microsoft/Excel/RESOLUCIONES_PASAJEROS/DIANA_S.A.S/EXP_DIANA_0881_2019.pdf" TargetMode="External"/><Relationship Id="rId828" Type="http://schemas.openxmlformats.org/officeDocument/2006/relationships/hyperlink" Target="RESOLUCIONES_PASAJEROS/ARISTIZABAL/ARISTIZABA_4019_2019.pdf" TargetMode="External"/><Relationship Id="rId1013" Type="http://schemas.openxmlformats.org/officeDocument/2006/relationships/hyperlink" Target="RESOLUCIONES_PASAJEROS/TURISMO_CHOCO_S.A.S/TFTURISMO_CHOCO_3040004275_2021.pdf" TargetMode="External"/><Relationship Id="rId162" Type="http://schemas.openxmlformats.org/officeDocument/2006/relationships/hyperlink" Target="../../AppData/Roaming/AppData/Roaming/AppData/Roaming/AppData/Roaming/AppData/Roaming/AppData/Roaming/Microsoft/Excel/RESOLUCIONES%20PASAJ/ATRATO_CARIBE/ATRATOCARI_1180_2011.pdf" TargetMode="External"/><Relationship Id="rId467" Type="http://schemas.openxmlformats.org/officeDocument/2006/relationships/hyperlink" Target="../../AppData/Roaming/Microsoft/Excel/RESOLUCIONES_PASAJEROS/SOSTRAF_LTDA/SOSTRAF_1240_2016.pdf" TargetMode="External"/><Relationship Id="rId1097" Type="http://schemas.openxmlformats.org/officeDocument/2006/relationships/hyperlink" Target="RESOLUCIONES_PASAJEROS/EL_%20BORAL/EL_BORAL_0266_2020.pdf" TargetMode="External"/><Relationship Id="rId674" Type="http://schemas.openxmlformats.org/officeDocument/2006/relationships/hyperlink" Target="RESOLUCIONES_PASAJEROS\TRANSFLUVIALES_CAQUETA_S.A.S\TF_CAQUETA_2724_2018.pdf" TargetMode="External"/><Relationship Id="rId881" Type="http://schemas.openxmlformats.org/officeDocument/2006/relationships/hyperlink" Target="../../AppData/Roaming/Microsoft/Excel/RESOLUCIONES_PASAJEROS/EL_%20BORAL/EL_BORAL_0266_2020.pdf" TargetMode="External"/><Relationship Id="rId979" Type="http://schemas.openxmlformats.org/officeDocument/2006/relationships/hyperlink" Target="RESOLUCIONES_PASAJEROS\COOTRAIMAG\COOTRAIMA_04560_2018.pdf" TargetMode="External"/><Relationship Id="rId24" Type="http://schemas.openxmlformats.org/officeDocument/2006/relationships/hyperlink" Target="../../AppData/Roaming/AppData/Roaming/AppData/Roaming/AppData/Roaming/Microsoft/Excel/RESOLUCIONES_PASAJEROS/ASOTAXI/ASOTAXI_4762_2006.pdf" TargetMode="External"/><Relationship Id="rId327" Type="http://schemas.openxmlformats.org/officeDocument/2006/relationships/hyperlink" Target="RESOLUCIONES_PASAJEROS/LF_VICHADAS_S.A.S/LINEASFLUV_2974_2010.pdf" TargetMode="External"/><Relationship Id="rId534" Type="http://schemas.openxmlformats.org/officeDocument/2006/relationships/hyperlink" Target="../../AppData/Roaming/AppData/Roaming/AppData/Roaming/AppData/Roaming/Microsoft/Excel/RESOLUCIONES_PASAJEROS/TRANS_RENACER/TRANSRENACE_174_2017.pdf" TargetMode="External"/><Relationship Id="rId741" Type="http://schemas.openxmlformats.org/officeDocument/2006/relationships/hyperlink" Target="../../AppData/Roaming/Microsoft/Excel/RESOLUCIONES_PASAJEROS/SERVIFLUPRADO_S.A/SSERVIFLUP_0236_2019.pdf" TargetMode="External"/><Relationship Id="rId839" Type="http://schemas.openxmlformats.org/officeDocument/2006/relationships/hyperlink" Target="RESOLUCIONES_PASAJEROS/TRANS_ATRATO/TRANSATRAT_0260_2020.pdf" TargetMode="External"/><Relationship Id="rId173" Type="http://schemas.openxmlformats.org/officeDocument/2006/relationships/hyperlink" Target="../../AppData/Roaming/Microsoft/Excel/RESOLUCIONES_PASAJEROS/SERVIFLUPRADO_S.A/SSERVIFLUP_0939_2012.pdf" TargetMode="External"/><Relationship Id="rId380" Type="http://schemas.openxmlformats.org/officeDocument/2006/relationships/hyperlink" Target="../../AppData/Roaming/AppData/Roaming/AppData/Roaming/AppData/Roaming/Microsoft/Excel/RESOLUCIONES%20PASAJ/ARISTIZABAL/ARISTIZABA_1994_2014.pdf" TargetMode="External"/><Relationship Id="rId601" Type="http://schemas.openxmlformats.org/officeDocument/2006/relationships/hyperlink" Target="../../AppData/Roaming/Microsoft/Excel/RESOLUCIONES_PASAJEROS/PRONTICOURIER/PRONTICOUR_6237_2017.pdf" TargetMode="External"/><Relationship Id="rId1024" Type="http://schemas.openxmlformats.org/officeDocument/2006/relationships/hyperlink" Target="RESOLUCIONES_PASAJEROS/ESCOTRANSTOURS/resolucion%2020213040008745.pdf" TargetMode="External"/><Relationship Id="rId240" Type="http://schemas.openxmlformats.org/officeDocument/2006/relationships/hyperlink" Target="../../AppData/Roaming/AppData/Roaming/AppData/Roaming/AppData/Roaming/AppData/Roaming/AppData/Roaming/Microsoft/Excel/RESOLUCIONES%20PASAJ/NAVGUAVIO/NAVIERAGUA_163_2011.pdf" TargetMode="External"/><Relationship Id="rId478" Type="http://schemas.openxmlformats.org/officeDocument/2006/relationships/hyperlink" Target="../../AppData/Roaming/AppData/Roaming/AppData/Roaming/AppData/Roaming/AppData/Roaming/AppData/AppData/AppData/Roaming/Microsoft/Excel/RESOLUCIONES%20PASAJ/COOTRANSFLUVIALES/CTRANSFLUV_2431_2006.pdf" TargetMode="External"/><Relationship Id="rId685" Type="http://schemas.openxmlformats.org/officeDocument/2006/relationships/hyperlink" Target="../../AppData/Roaming/AppData/Roaming/AppData/Roaming/AppData/Roaming/AppData/Roaming/Microsoft/Excel/RESOLUCIONES%20PASAJ/TRANSGOLFO_JJ/TRANSGOLFO_3796_2018.pdf" TargetMode="External"/><Relationship Id="rId892" Type="http://schemas.openxmlformats.org/officeDocument/2006/relationships/hyperlink" Target="RESOLUCIONES_PASAJEROS/SOTRAMAGDALENA_S.A/SOTRAMAGDA_0144_2020.pdf" TargetMode="External"/><Relationship Id="rId906" Type="http://schemas.openxmlformats.org/officeDocument/2006/relationships/hyperlink" Target="RESOLUCIONES_PASAJEROS/ASOTRANSCHAIRA/ASOTRANSCH_3040006365_2020.pdf" TargetMode="External"/><Relationship Id="rId35" Type="http://schemas.openxmlformats.org/officeDocument/2006/relationships/hyperlink" Target="../../AppData/Roaming/AppData/Roaming/AppData/Roaming/AppData/Roaming/AppData/Roaming/AppData/Roaming/Microsoft/Excel/RESOLUCIONES%20PASAJ/COOLANCHEROS/COOLANCHER_3023_2004.pdf" TargetMode="External"/><Relationship Id="rId100" Type="http://schemas.openxmlformats.org/officeDocument/2006/relationships/hyperlink" Target="../../AppData/Roaming/AppData/Roaming/AppData/Roaming/AppData/Roaming/Microsoft/Excel/RESOLUCIONES_PASAJEROS/LAS_MERCEDES_S.A.S/TRMERCEDES_5034_2006.pdf" TargetMode="External"/><Relationship Id="rId338" Type="http://schemas.openxmlformats.org/officeDocument/2006/relationships/hyperlink" Target="../../AppData/Roaming/AppData/Roaming/AppData/Roaming/AppData/Roaming/Microsoft/Excel/RESOLUCIONES%20PASAJ/ASONAGUA/ASONAGU_0803_2006.pdf" TargetMode="External"/><Relationship Id="rId545" Type="http://schemas.openxmlformats.org/officeDocument/2006/relationships/hyperlink" Target="RESOLUCIONES_PASAJEROS/LF_VICHADAS_S.A.S/LINEASFLUV_0166_2017.pdf" TargetMode="External"/><Relationship Id="rId752" Type="http://schemas.openxmlformats.org/officeDocument/2006/relationships/hyperlink" Target="../../AppData/Roaming/AppData/Roaming/AppData/Roaming/AppData/Roaming/Microsoft/Excel/RESOLUCIONES%20PASAJ/H.J._VALLEJO/VALLEJ&amp;CIA_3488_2016.pdf" TargetMode="External"/><Relationship Id="rId184" Type="http://schemas.openxmlformats.org/officeDocument/2006/relationships/hyperlink" Target="../../AppData/Roaming/AppData/Roaming/AppData/Roaming/AppData/Roaming/AppData/Roaming/AppData/Roaming/Microsoft/Excel/RESOLUCIONES%20PASAJ/RIO&amp;MAR_LTDA/RIO&amp;MARLT_3530_2009.pdf" TargetMode="External"/><Relationship Id="rId391" Type="http://schemas.openxmlformats.org/officeDocument/2006/relationships/hyperlink" Target="../../AppData/Roaming/AppData/Roaming/AppData/Roaming/AppData/Roaming/AppData/Roaming/Microsoft/Excel/RESOLUCIONES%20PASAJ/COOTRANECHI/COOTRANECH_3169_2014.pdf" TargetMode="External"/><Relationship Id="rId405" Type="http://schemas.openxmlformats.org/officeDocument/2006/relationships/hyperlink" Target="../../AppData/Roaming/AppData/Roaming/AppData/Roaming/AppData/Roaming/AppData/Roaming/Microsoft/Excel/RESOLUCIONES%20PASAJ/AQUALAGO/AQUALAGO_0452_2015.pdf" TargetMode="External"/><Relationship Id="rId612" Type="http://schemas.openxmlformats.org/officeDocument/2006/relationships/hyperlink" Target="RESOLUCIONES_PASAJEROS\LUXURY_YATES\LUXURY_1701_2018.pdf" TargetMode="External"/><Relationship Id="rId1035" Type="http://schemas.openxmlformats.org/officeDocument/2006/relationships/hyperlink" Target="RESOLUCIONES_PASAJEROS/ECOOTRANSVIAS_LTDA/ECOOTRANSVIAS_3040019915_2021.pdf" TargetMode="External"/><Relationship Id="rId251" Type="http://schemas.openxmlformats.org/officeDocument/2006/relationships/hyperlink" Target="RESOLUCIONES_PASAJEROS\SAN_PABLO_LTDA\SANPABLOLT_0270_2011.pdf" TargetMode="External"/><Relationship Id="rId489" Type="http://schemas.openxmlformats.org/officeDocument/2006/relationships/hyperlink" Target="../../AppData/Roaming/AppData/Roaming/AppData/Roaming/AppData/Roaming/AppData/Roaming/AppData/Roaming/Microsoft/Excel/RESOLUCIONES%20PASAJ/EL_PANSEGUITA/PANSEGUITA_376_2016.pdf" TargetMode="External"/><Relationship Id="rId696" Type="http://schemas.openxmlformats.org/officeDocument/2006/relationships/hyperlink" Target="RESOLUCIONES_PASAJEROS/ESPECIALES_FSG_S.A.S/FSG_SAS_3793_2018.pdf" TargetMode="External"/><Relationship Id="rId917" Type="http://schemas.openxmlformats.org/officeDocument/2006/relationships/hyperlink" Target="RESOLUCIONES_PASAJEROS\COOLANCHEROS\COOLANCHER_0531_2020.pdf" TargetMode="External"/><Relationship Id="rId1102" Type="http://schemas.openxmlformats.org/officeDocument/2006/relationships/hyperlink" Target="RESOLUCIONES_PASAJEROS/SELVATOUR/SELVATOUR_3040029385_2021.pdf" TargetMode="External"/><Relationship Id="rId46" Type="http://schemas.openxmlformats.org/officeDocument/2006/relationships/hyperlink" Target="../../AppData/Roaming/AppData/Roaming/AppData/Roaming/AppData/Roaming/AppData/Roaming/AppData/AppData/AppData/AppData/Roaming/Mis%20documentos/BASE%20UNO/RESOLUCIONES%20PASAJ/COOMOTURAM/COOMOTURAM_1812_2005.pdf" TargetMode="External"/><Relationship Id="rId349" Type="http://schemas.openxmlformats.org/officeDocument/2006/relationships/hyperlink" Target="../../AppData/Roaming/AppData/Roaming/AppData/Roaming/AppData/Roaming/Microsoft/Excel/RESOLUCIONES_PASAJEROS/LIBERTADOR/LIBERTADOR_3690_2007.pdf" TargetMode="External"/><Relationship Id="rId556" Type="http://schemas.openxmlformats.org/officeDocument/2006/relationships/hyperlink" Target="RESOLUCIONES_PASAJEROS/NAVGUAVIO/NAVIERAGUA_1009_2017.pdf" TargetMode="External"/><Relationship Id="rId763" Type="http://schemas.openxmlformats.org/officeDocument/2006/relationships/hyperlink" Target="../../AppData/Roaming/Microsoft/Excel/RESOLUCIONES_PASAJEROS/ASTRAWIL/ASTRAWIL_0157_2008.pdf" TargetMode="External"/><Relationship Id="rId111" Type="http://schemas.openxmlformats.org/officeDocument/2006/relationships/hyperlink" Target="../../AppData/Roaming/AppData/Roaming/AppData/Roaming/AppData/Roaming/AppData/Roaming/AppData/AppData/AppData/AppData/Roaming/Mis%20documentos/BASE%20UNO/RESOLUCIONES%20PASAJ/ROJAS_MU&#209;OZ/ROJASMU&#209;OZ_5388_2006.pdf" TargetMode="External"/><Relationship Id="rId195" Type="http://schemas.openxmlformats.org/officeDocument/2006/relationships/hyperlink" Target="../../AppData/Roaming/Microsoft/Excel/RESOLUCIONES_PASAJEROS/AVIATUR_S.A/AVIATUR_SA_7330_2009.pdf" TargetMode="External"/><Relationship Id="rId209" Type="http://schemas.openxmlformats.org/officeDocument/2006/relationships/hyperlink" Target="../../AppData/Roaming/AppData/Roaming/AppData/Roaming/AppData/Roaming/Microsoft/Excel/RESOLUCIONES_PASAJEROS/GUAINIA_TOUR/GUAINIATOU_2586_2013.pdf" TargetMode="External"/><Relationship Id="rId416" Type="http://schemas.openxmlformats.org/officeDocument/2006/relationships/hyperlink" Target="../../AppData/Roaming/AppData/Roaming/AppData/Roaming/AppData/Roaming/Microsoft/Excel/RESOLUCIONES_PASAJEROS/TURISROCA/TURISROCA_1534_2015.pdf" TargetMode="External"/><Relationship Id="rId970" Type="http://schemas.openxmlformats.org/officeDocument/2006/relationships/hyperlink" Target="RESOLUCIONES_PASAJEROS/DIAZ_ALBORNOZ_S.A.S/ALBORNOZ_2848_2019.pdf" TargetMode="External"/><Relationship Id="rId1046" Type="http://schemas.openxmlformats.org/officeDocument/2006/relationships/hyperlink" Target="RESOLUCIONES_PASAJEROS/BARCASAS_YATES/BARCASAS_3040033455_2020.pdf" TargetMode="External"/><Relationship Id="rId623" Type="http://schemas.openxmlformats.org/officeDocument/2006/relationships/hyperlink" Target="RESOLUCIONES_PASAJEROS/TRANSMARYRIO_S.A.S/TRANSMARYR_3794_2018.pdf" TargetMode="External"/><Relationship Id="rId830" Type="http://schemas.openxmlformats.org/officeDocument/2006/relationships/hyperlink" Target="RESOLUCIONES_PASAJEROS/RIO%20LA%20MIEL/RIO_MIEL_4681_2018.pdf" TargetMode="External"/><Relationship Id="rId928" Type="http://schemas.openxmlformats.org/officeDocument/2006/relationships/hyperlink" Target="../../AppData/Roaming/Microsoft/Excel/RESOLUCIONES_PASAJEROS/COOTRAFLUCAP/COOTRAFLUC_0453_2015.pdf" TargetMode="External"/><Relationship Id="rId57" Type="http://schemas.openxmlformats.org/officeDocument/2006/relationships/hyperlink" Target="../../AppData/Roaming/AppData/Roaming/AppData/Roaming/AppData/Roaming/AppData/Roaming/Microsoft/Excel/RESOLUCIONES%20PASAJ/TRES_FRONTERAS_S.A.S/TRESFRONTE_2738_2009.pdf" TargetMode="External"/><Relationship Id="rId262" Type="http://schemas.openxmlformats.org/officeDocument/2006/relationships/hyperlink" Target="../../AppData/Roaming/AppData/Roaming/AppData/Roaming/AppData/Roaming/Microsoft/Excel/RESOLUCIONES_PASAJEROS/COOTRANSPI&#209;U&#209;A/CTRANPI&#209;U&#209;_1657_2002.pdf" TargetMode="External"/><Relationship Id="rId567" Type="http://schemas.openxmlformats.org/officeDocument/2006/relationships/hyperlink" Target="RESOLUCIONES_PASAJEROS/TF_SAN_JUAN_LTDA/TRANSFSANJ_2883_2017.pdf" TargetMode="External"/><Relationship Id="rId1113" Type="http://schemas.openxmlformats.org/officeDocument/2006/relationships/hyperlink" Target="RESOLUCIONES_PASAJEROS/COOTRANSMOR/COOTRANSMO_2471_2018.pdf" TargetMode="External"/><Relationship Id="rId122" Type="http://schemas.openxmlformats.org/officeDocument/2006/relationships/hyperlink" Target="../../AppData/Roaming/AppData/Roaming/AppData/Roaming/AppData/Roaming/AppData/Roaming/AppData/Roaming/Microsoft/Excel/RESOLUCIONES%20PASAJ/TRANSFLUV_SANJUAN/TRANSFSANJ_1947_2007.pdf" TargetMode="External"/><Relationship Id="rId774" Type="http://schemas.openxmlformats.org/officeDocument/2006/relationships/hyperlink" Target="RESOLUCIONES_PASAJEROS\TRANSFLUVSUR_LTDA\TRANSFLSUR_5043_2018.pdf" TargetMode="External"/><Relationship Id="rId981" Type="http://schemas.openxmlformats.org/officeDocument/2006/relationships/hyperlink" Target="RESOLUCIONES_PASAJEROS/SORANNY/SORANNY_GV_3402_2019.pdf" TargetMode="External"/><Relationship Id="rId1057" Type="http://schemas.openxmlformats.org/officeDocument/2006/relationships/hyperlink" Target="RESOLUCIONES_PASAJEROS/ECHEVERRY/ECHEVERRY_3040033445_2021.pdf" TargetMode="External"/><Relationship Id="rId427" Type="http://schemas.openxmlformats.org/officeDocument/2006/relationships/hyperlink" Target="../../AppData/Roaming/AppData/Roaming/AppData/Roaming/AppData/Roaming/AppData/Roaming/Microsoft/Excel/RESOLUCIONES%20PASAJ/ESPECIALES_FSG_S.A.S/FSG_E.U._2955_2015.pdf" TargetMode="External"/><Relationship Id="rId634" Type="http://schemas.openxmlformats.org/officeDocument/2006/relationships/hyperlink" Target="../../AppData/Roaming/AppData/Roaming/Microsoft/Excel/RESOLUCIONES_PASAJEROS/COOTRANSMOR/COOTRANSMO_2471_2018.pdf" TargetMode="External"/><Relationship Id="rId841" Type="http://schemas.openxmlformats.org/officeDocument/2006/relationships/hyperlink" Target="RESOLUCIONES_PASAJEROS/SANJUANE&#209;A_S.A.S/SANJUANE&#209;A_4663_2019.pdf" TargetMode="External"/><Relationship Id="rId273" Type="http://schemas.openxmlformats.org/officeDocument/2006/relationships/hyperlink" Target="https://mintransporte-my.sharepoint.com/:b:/g/personal/dducuara_mintransporte_gov_co/EZukKugyLs5Nhx5C_q4xwe8BwZPTGVcIBCsC18-nWPc-sw?e=br1XfL" TargetMode="External"/><Relationship Id="rId480" Type="http://schemas.openxmlformats.org/officeDocument/2006/relationships/hyperlink" Target="../../AppData/Roaming/AppData/Roaming/AppData/Roaming/AppData/Roaming/AppData/Roaming/Microsoft/Excel/RESOLUCIONES%20PASAJ/COOTRANSFLUCAN/COOTRANSFL_3294_2014.pdf" TargetMode="External"/><Relationship Id="rId701" Type="http://schemas.openxmlformats.org/officeDocument/2006/relationships/hyperlink" Target="../../AppData/Roaming/AppData/Roaming/AppData/Roaming/AppData/Roaming/Microsoft/Excel/RESOLUCIONES_PASAJEROS/COOMULTRAMAG/COOMULTRAM_0394_2011.pdf" TargetMode="External"/><Relationship Id="rId939" Type="http://schemas.openxmlformats.org/officeDocument/2006/relationships/hyperlink" Target="../../AppData/Roaming/Microsoft/Excel/RESOLUCIONES_PASAJEROS/SOLIS_GRUESO/SOLIS_GRUES_182_2018.pdf" TargetMode="External"/><Relationship Id="rId1124" Type="http://schemas.openxmlformats.org/officeDocument/2006/relationships/hyperlink" Target="https://mintransporte-my.sharepoint.com/:b:/g/personal/dducuara_mintransporte_gov_co/EXNwoqMt7phJoUYneH__k_0BrT12piZZpMK73Yd4Hhnx3A?e=uXrtOB" TargetMode="External"/><Relationship Id="rId68" Type="http://schemas.openxmlformats.org/officeDocument/2006/relationships/hyperlink" Target="../../AppData/Roaming/AppData/Roaming/AppData/Roaming/AppData/Roaming/Microsoft/Excel/RESOLUCIONES%20PASAJ/ASONAGUA/ASONAGU_6889_2012.pdf" TargetMode="External"/><Relationship Id="rId133" Type="http://schemas.openxmlformats.org/officeDocument/2006/relationships/hyperlink" Target="../../AppData/Roaming/AppData/Roaming/AppData/Roaming/AppData/Roaming/AppData/Roaming/AppData/AppData/AppData/AppData/Roaming/Mis%20documentos/BASE%20UNO/RESOLUCIONES%20PASAJ/VIASOTRAN/VIASOTRAN_1480_2007.pdf" TargetMode="External"/><Relationship Id="rId340" Type="http://schemas.openxmlformats.org/officeDocument/2006/relationships/hyperlink" Target="../../AppData/Roaming/AppData/Roaming/AppData/Roaming/AppData/Roaming/Microsoft/Excel/RESOLUCIONES_PASAJEROS/TRANSFPUERTO/EL_PUERTO_1010_2006.pdf" TargetMode="External"/><Relationship Id="rId578" Type="http://schemas.openxmlformats.org/officeDocument/2006/relationships/hyperlink" Target="../../AppData/Roaming/Microsoft/Excel/RESOLUCIONES_PASAJEROS/ASOTAXI/ASOTAXI_3640_2017.pdf" TargetMode="External"/><Relationship Id="rId785" Type="http://schemas.openxmlformats.org/officeDocument/2006/relationships/hyperlink" Target="RESOLUCIONES_PASAJEROS/TURISROCA/TURISROCA_2015_2019.pdf" TargetMode="External"/><Relationship Id="rId992" Type="http://schemas.openxmlformats.org/officeDocument/2006/relationships/hyperlink" Target="RESOLUCIONES_PASAJEROS/TRANSFLUVIALES_CAQUETA_S.A.S/TF_CAQUETA_3040021825_2020.pdf" TargetMode="External"/><Relationship Id="rId200" Type="http://schemas.openxmlformats.org/officeDocument/2006/relationships/hyperlink" Target="../../AppData/Roaming/AppData/Roaming/AppData/Roaming/AppData/Roaming/AppData/Roaming/AppData/Roaming/Microsoft/Excel/RESOLUCIONES%20PASAJ/NUEVO_LLORO/NUEVOLLORO_1807_2012.pdf" TargetMode="External"/><Relationship Id="rId438" Type="http://schemas.openxmlformats.org/officeDocument/2006/relationships/hyperlink" Target="../../AppData/Roaming/AppData/Roaming/AppData/Roaming/AppData/Roaming/Microsoft/Excel/RESOLUCIONES_PASAJEROS/ABOGUA/ABOGUA_3602_2015.pdf" TargetMode="External"/><Relationship Id="rId645" Type="http://schemas.openxmlformats.org/officeDocument/2006/relationships/hyperlink" Target="../../AppData/Roaming/Microsoft/Excel/RESOLUCIONES_PASAJEROS/TURES_PLAYA/TURESPLAYA_0627_2018.pdf" TargetMode="External"/><Relationship Id="rId852" Type="http://schemas.openxmlformats.org/officeDocument/2006/relationships/hyperlink" Target="RESOLUCIONES_PASAJEROS/GUAINIA_TOUR/GUAINIATOU_6466_2019.pdf" TargetMode="External"/><Relationship Id="rId1068" Type="http://schemas.openxmlformats.org/officeDocument/2006/relationships/hyperlink" Target="RESOLUCIONES_PASAJEROS/EL_PORTE&#209;O_LTDA/PORTE&#209;O_1450_2011.pdf" TargetMode="External"/><Relationship Id="rId284" Type="http://schemas.openxmlformats.org/officeDocument/2006/relationships/hyperlink" Target="RESOLUCIONES_PASAJEROS/TRANSUNION/TRANSUNION_1936_2004.pdf" TargetMode="External"/><Relationship Id="rId491" Type="http://schemas.openxmlformats.org/officeDocument/2006/relationships/hyperlink" Target="../../AppData/Roaming/AppData/Roaming/AppData/Roaming/AppData/Roaming/AppData/Roaming/AppData/Roaming/Microsoft/Excel/RESOLUCIONES%20PASAJ/ATRATO_CARIBE/ATRATOCARI_2744_2016.pdf" TargetMode="External"/><Relationship Id="rId505" Type="http://schemas.openxmlformats.org/officeDocument/2006/relationships/hyperlink" Target="RESOLUCIONES_PASAJEROS/ASOLAGO_TOTA/ASOLAGO_2743_2016.pdf" TargetMode="External"/><Relationship Id="rId712" Type="http://schemas.openxmlformats.org/officeDocument/2006/relationships/hyperlink" Target="..\..\AppData\Roaming\Microsoft\Excel\RESOLUCIONES_PASAJEROS\CTRANSPUERTOASIS\PUERTOASIS_3727_2009.pdf" TargetMode="External"/><Relationship Id="rId1135" Type="http://schemas.openxmlformats.org/officeDocument/2006/relationships/hyperlink" Target="RESOLUCIONES_PASAJEROS\ADAN_RODRIGUEZ\ADAN_R_R_3040000565_2022.pdf" TargetMode="External"/><Relationship Id="rId79" Type="http://schemas.openxmlformats.org/officeDocument/2006/relationships/hyperlink" Target="../../AppData/Roaming/AppData/Roaming/AppData/Roaming/AppData/Roaming/Microsoft/Excel/RESOLUCIONES_PASAJEROS/MAGDALENA_TOURS_EU/MAGDTOURS_3234_2008.pdf" TargetMode="External"/><Relationship Id="rId144" Type="http://schemas.openxmlformats.org/officeDocument/2006/relationships/hyperlink" Target="../../AppData/Roaming/AppData/Roaming/AppData/Roaming/AppData/Roaming/AppData/Roaming/AppData/AppData/AppData/AppData/Roaming/Mis%20documentos/BASE%20UNO/RESOLUCIONES%20PASAJ/ARISTIZABAL/ARISTIZABA_5736_2007.pdf" TargetMode="External"/><Relationship Id="rId589" Type="http://schemas.openxmlformats.org/officeDocument/2006/relationships/hyperlink" Target="../../AppData/Roaming/AppData/Roaming/AppData/Roaming/AppData/Roaming/AppData/Roaming/Microsoft/Excel/RESOLUCIONES%20PASAJ/TRAVEL_S.A.S/TRAVEL_4688_2017.pdf" TargetMode="External"/><Relationship Id="rId796" Type="http://schemas.openxmlformats.org/officeDocument/2006/relationships/hyperlink" Target="RESOLUCIONES_PASAJEROS/RIO_BAUDO_E.U/RIO_BAUDO_5132_2018.pdf" TargetMode="External"/><Relationship Id="rId351" Type="http://schemas.openxmlformats.org/officeDocument/2006/relationships/hyperlink" Target="../../AppData/Roaming/AppData/Roaming/AppData/Roaming/AppData/Roaming/AppData/Roaming/Microsoft/Excel/RESOLUCIONES%20PASAJ/EXPRESO_SOLANO_LTDA/EXPSOLANO_1092_2006.pdf" TargetMode="External"/><Relationship Id="rId449" Type="http://schemas.openxmlformats.org/officeDocument/2006/relationships/hyperlink" Target="../../AppData/Roaming/AppData/Roaming/AppData/Roaming/AppData/Roaming/AppData/Roaming/Microsoft/Excel/RESOLUCIONES%20PASAJ/TRAVEL_S.A.S/TRAVEL_5961_2015.pdf" TargetMode="External"/><Relationship Id="rId656" Type="http://schemas.openxmlformats.org/officeDocument/2006/relationships/hyperlink" Target="../../AppData/Roaming/Microsoft/Excel/RESOLUCIONES_PASAJEROS/AQUAPARK_GUATAPE_S.A.S/AQUAPARK_3041_2018.pdf" TargetMode="External"/><Relationship Id="rId863" Type="http://schemas.openxmlformats.org/officeDocument/2006/relationships/hyperlink" Target="../../AppData/Roaming/Microsoft/Excel/RESOLUCIONES_PASAJEROS/ESCOTRANSTOURS/ESCOTRANST_0856_2017.pdf" TargetMode="External"/><Relationship Id="rId1079" Type="http://schemas.openxmlformats.org/officeDocument/2006/relationships/hyperlink" Target="RESOLUCIONES_PASAJEROS/AGUAVENTURA_S.A.S/AGUAVENTURA_3040029445_2021.pdf" TargetMode="External"/><Relationship Id="rId211" Type="http://schemas.openxmlformats.org/officeDocument/2006/relationships/hyperlink" Target="../../AppData/Roaming/AppData/Roaming/AppData/Roaming/AppData/Roaming/Microsoft/Excel/RESOLUCIONES_PASAJEROS/ARVICAZ/ARVICAZ_249_2013.pdf" TargetMode="External"/><Relationship Id="rId295" Type="http://schemas.openxmlformats.org/officeDocument/2006/relationships/hyperlink" Target="..\..\AppData\Roaming\AppData\Roaming\AppData\Roaming\AppData\Roaming\Microsoft\Excel\RESOLUCIONES_PASAJEROS\SAN_PABLO_S.A\SANPABLOSA_2737_2009.pdf" TargetMode="External"/><Relationship Id="rId309" Type="http://schemas.openxmlformats.org/officeDocument/2006/relationships/hyperlink" Target="../../AppData/Roaming/Microsoft/Excel/RESOLUCIONES_PASAJEROS/GAVIOTAS/GAVIOTAS_4884_2009.pdf" TargetMode="External"/><Relationship Id="rId516" Type="http://schemas.openxmlformats.org/officeDocument/2006/relationships/hyperlink" Target="../../AppData/Roaming/AppData/Roaming/AppData/Roaming/AppData/Roaming/AppData/Roaming/Microsoft/Excel/RESOLUCIONES%20PASAJ/TRAVEL_S.A.S/TRAVEL_5195_2016.pdf" TargetMode="External"/><Relationship Id="rId723" Type="http://schemas.openxmlformats.org/officeDocument/2006/relationships/hyperlink" Target="RESOLUCIONES_PASAJEROS/TRAVEL_S.A.S/TRAVEL_3935_2018.pdf" TargetMode="External"/><Relationship Id="rId930" Type="http://schemas.openxmlformats.org/officeDocument/2006/relationships/hyperlink" Target="RESOLUCIONES_PASAJEROS\AQUAVIARIOS\AQUAVIARIO_3040000745_2020.pdf" TargetMode="External"/><Relationship Id="rId1006" Type="http://schemas.openxmlformats.org/officeDocument/2006/relationships/hyperlink" Target="RESOLUCIONES_PASAJEROS/ZARPE_NAUTICO/ZNAUTICO_3040031645_2020.pdf" TargetMode="External"/><Relationship Id="rId155" Type="http://schemas.openxmlformats.org/officeDocument/2006/relationships/hyperlink" Target="../../AppData/Roaming/AppData/Roaming/AppData/Roaming/AppData/Roaming/Microsoft/Excel/RESOLUCIONES_PASAJEROS/TRANS_ATRATO/TRANSATRAT_1158_2014.pdf" TargetMode="External"/><Relationship Id="rId362" Type="http://schemas.openxmlformats.org/officeDocument/2006/relationships/hyperlink" Target="../../AppData/Roaming/AppData/Roaming/Microsoft/Excel/RESOLUCIONES_PASAJEROS/TRANSFLUVIAL_NARE_LTDA/NARE_LTDA_5026_2007.pdf" TargetMode="External"/><Relationship Id="rId222" Type="http://schemas.openxmlformats.org/officeDocument/2006/relationships/hyperlink" Target="../../AppData/Roaming/AppData/Roaming/AppData/Roaming/AppData/Roaming/AppData/Roaming/Microsoft/Excel/RESOLUCIONES%20PASAJ/LA_CABERA/LACABERA_4868_2013%20%20.pdf" TargetMode="External"/><Relationship Id="rId667" Type="http://schemas.openxmlformats.org/officeDocument/2006/relationships/hyperlink" Target="RESOLUCIONES_PASAJEROS\OSORIO_OCAMPO\OSORIO_2714_2018.pdf" TargetMode="External"/><Relationship Id="rId874" Type="http://schemas.openxmlformats.org/officeDocument/2006/relationships/hyperlink" Target="RESOLUCIONES_PASAJEROS\COOTRANSFLUVIALES\CTRANSFLUV_0530_2020.pdf" TargetMode="External"/><Relationship Id="rId17" Type="http://schemas.openxmlformats.org/officeDocument/2006/relationships/hyperlink" Target="RESOLUCIONES_PASAJEROS/COOTRANSFLUMAR/COOTRANSFL_0410_2003.pdf" TargetMode="External"/><Relationship Id="rId527" Type="http://schemas.openxmlformats.org/officeDocument/2006/relationships/hyperlink" Target="../../AppData/Roaming/AppData/Roaming/AppData/Roaming/AppData/Roaming/Microsoft/Excel/RESOLUCIONES_PASAJEROS/COPETRAN/COPETRAN_109_2017.pdf" TargetMode="External"/><Relationship Id="rId734" Type="http://schemas.openxmlformats.org/officeDocument/2006/relationships/hyperlink" Target="RESOLUCIONES_PASAJEROS/COOTRAFLUCAP/COOTRAFLUC_3924_2018.pdf" TargetMode="External"/><Relationship Id="rId941" Type="http://schemas.openxmlformats.org/officeDocument/2006/relationships/hyperlink" Target="../../AppData/Roaming/Microsoft/Excel/RESOLUCIONES_PASAJEROS/SANJUANE&#209;A_S.A.S/SANJUANE&#209;A_4663_2019.pdf" TargetMode="External"/><Relationship Id="rId70" Type="http://schemas.openxmlformats.org/officeDocument/2006/relationships/hyperlink" Target="../../AppData/Roaming/AppData/Roaming/AppData/Roaming/AppData/Roaming/AppData/Roaming/AppData/Roaming/Microsoft/Excel/RESOLUCIONES%20PASAJ/EMP_FPUTUMAYO/PUTUMAYLTD_966_2006.pdf" TargetMode="External"/><Relationship Id="rId166" Type="http://schemas.openxmlformats.org/officeDocument/2006/relationships/hyperlink" Target="../../AppData/Roaming/AppData/Roaming/AppData/Roaming/AppData/Roaming/AppData/Roaming/Microsoft/Excel/RESOLUCIONES%20PASAJ/ASOJHONVAL/ASOJHONVAL_0518_2014.pdf" TargetMode="External"/><Relationship Id="rId373" Type="http://schemas.openxmlformats.org/officeDocument/2006/relationships/hyperlink" Target="../../AppData/Roaming/Microsoft/Excel/RESOLUCIONES_PASAJEROS/VIASOTRAN/VIASOTRAN_1480_2007.pdf" TargetMode="External"/><Relationship Id="rId580" Type="http://schemas.openxmlformats.org/officeDocument/2006/relationships/hyperlink" Target="../../AppData/Roaming/AppData/Roaming/AppData/Roaming/AppData/Roaming/Microsoft/Excel/RESOLUCIONES_PASAJEROS/TRANSFLUVSUR_LTDA/TRANSFLSUR_3642_2017.pdf" TargetMode="External"/><Relationship Id="rId801" Type="http://schemas.openxmlformats.org/officeDocument/2006/relationships/hyperlink" Target="RESOLUCIONES_PASAJEROS\ECOTURPE\ECOTURPE_3997_2019.pdf" TargetMode="External"/><Relationship Id="rId1017" Type="http://schemas.openxmlformats.org/officeDocument/2006/relationships/hyperlink" Target="RESOLUCIONES_PASAJEROS/COOTRAIMAG/COOTRAIMA_3040008755_2021.pdf" TargetMode="External"/><Relationship Id="rId1" Type="http://schemas.openxmlformats.org/officeDocument/2006/relationships/printerSettings" Target="../printerSettings/printerSettings3.bin"/><Relationship Id="rId233" Type="http://schemas.openxmlformats.org/officeDocument/2006/relationships/hyperlink" Target="../../AppData/Roaming/AppData/Roaming/AppData/Roaming/AppData/Roaming/AppData/Roaming/Microsoft/Excel/RESOLUCIONES%20PASAJ/LFLUVICHADA/LINEASFLUV_2143_2007.pdf" TargetMode="External"/><Relationship Id="rId440" Type="http://schemas.openxmlformats.org/officeDocument/2006/relationships/hyperlink" Target="RESOLUCIONES_PASAJEROS\COOMUTRAVI\COOMUTRAVI_4423_2015.pdf" TargetMode="External"/><Relationship Id="rId678" Type="http://schemas.openxmlformats.org/officeDocument/2006/relationships/hyperlink" Target="RESOLUCIONES_PASAJEROS/ADAN_RODRIGUEZ/ADAN_R_R_4704_2018.pdf" TargetMode="External"/><Relationship Id="rId885" Type="http://schemas.openxmlformats.org/officeDocument/2006/relationships/hyperlink" Target="..\..\AppData\Roaming\Microsoft\Excel\RESOLUCIONES_PASAJEROS\COOMULTRAMAG\COOMULTRAM_0156_2020.pdf" TargetMode="External"/><Relationship Id="rId1070" Type="http://schemas.openxmlformats.org/officeDocument/2006/relationships/hyperlink" Target="RESOLUCIONES_PASAJEROS/EL_PORTE&#209;O_LTDA/PORTE&#209;O_2295_2016.pdf" TargetMode="External"/><Relationship Id="rId28" Type="http://schemas.openxmlformats.org/officeDocument/2006/relationships/hyperlink" Target="../../AppData/Roaming/AppData/Roaming/AppData/Roaming/AppData/Roaming/AppData/Roaming/AppData/AppData/AppData/AppData/Roaming/Mis%20documentos/BASE%20UNO/RESOLUCIONES%20PASAJ/COOTRAFLUCAN/COOTRAFLUC_1928_2004.pdf" TargetMode="External"/><Relationship Id="rId300" Type="http://schemas.openxmlformats.org/officeDocument/2006/relationships/hyperlink" Target="../../AppData/Roaming/AppData/Roaming/Microsoft/Excel/RESOLUCIONES_PASAJEROS/TRIUNFO_S.A.S/TRIUNFO_1627_2014.pdf" TargetMode="External"/><Relationship Id="rId538" Type="http://schemas.openxmlformats.org/officeDocument/2006/relationships/hyperlink" Target="../../AppData/Roaming/AppData/Roaming/AppData/Roaming/AppData/Roaming/Microsoft/Excel/RESOLUCIONES_PASAJEROS/TRANS_ATRATO/TRANSATRAT_0401_2017.pdf" TargetMode="External"/><Relationship Id="rId745" Type="http://schemas.openxmlformats.org/officeDocument/2006/relationships/hyperlink" Target="RESOLUCIONES_PASAJEROS\MAJESTIC_S.A.S\MAJESTIC_S.A.S_1649_2019.pdf" TargetMode="External"/><Relationship Id="rId952" Type="http://schemas.openxmlformats.org/officeDocument/2006/relationships/hyperlink" Target="RESOLUCIONES_PASAJEROS/TRANSFLUVSUR_LTDA/TRANSFLSUR_0356_2020.pdf" TargetMode="External"/><Relationship Id="rId81" Type="http://schemas.openxmlformats.org/officeDocument/2006/relationships/hyperlink" Target="../../AppData/Roaming/Microsoft/Excel/RESOLUCIONES_PASAJEROS/MAGDALENA_TOURS_EU/MAGDTOURS_4567_2013.pdf" TargetMode="External"/><Relationship Id="rId177" Type="http://schemas.openxmlformats.org/officeDocument/2006/relationships/hyperlink" Target="../../AppData/Roaming/AppData/Roaming/AppData/Roaming/AppData/Roaming/AppData/Roaming/AppData/AppData/AppData/AppData/Roaming/Mis%20documentos/BASE%20UNO/RESOLUCIONES%20PASAJ/CORPROTUR/CORPROTUR_5043_2008.pdf" TargetMode="External"/><Relationship Id="rId384" Type="http://schemas.openxmlformats.org/officeDocument/2006/relationships/hyperlink" Target="../../AppData/Roaming/Microsoft/Excel/RESOLUCIONES_PASAJEROS/SOSTRAF_LTDA/SOSTRAF_2755_2014.pdf" TargetMode="External"/><Relationship Id="rId591" Type="http://schemas.openxmlformats.org/officeDocument/2006/relationships/hyperlink" Target="../../AppData/Roaming/AppData/Roaming/AppData/Roaming/AppData/Roaming/AppData/Roaming/AppData/Roaming/Microsoft/Excel/RESOLUCIONES%20PASAJ/ASOFLUTOTA/ASOFLUTOTA_4766_2017.pdf" TargetMode="External"/><Relationship Id="rId605" Type="http://schemas.openxmlformats.org/officeDocument/2006/relationships/hyperlink" Target="RESOLUCIONES_PASAJEROS/GUADUACOL/GUADUACOL_6238_2017.pdf" TargetMode="External"/><Relationship Id="rId812" Type="http://schemas.openxmlformats.org/officeDocument/2006/relationships/hyperlink" Target="../../AppData/Roaming/AppData/Roaming/AppData/Roaming/AppData/Roaming/Microsoft/Excel/RESOLUCIONES_PASAJEROS/TRANSGOLFO_JJ/TRANSGOLFO_3051_2019.pdf" TargetMode="External"/><Relationship Id="rId1028" Type="http://schemas.openxmlformats.org/officeDocument/2006/relationships/hyperlink" Target="RESOLUCIONES_PASAJEROS/EMTURPE_LTDA/EMTURPE_3040014715_2021.pdf" TargetMode="External"/><Relationship Id="rId244" Type="http://schemas.openxmlformats.org/officeDocument/2006/relationships/hyperlink" Target="RESOLUCIONES_PASAJEROS/COOMUTRAVI/COOMUTRAVI_3110_1999.pdf" TargetMode="External"/><Relationship Id="rId689" Type="http://schemas.openxmlformats.org/officeDocument/2006/relationships/hyperlink" Target="../../AppData/Roaming/Microsoft/Excel/RESOLUCIONES_PASAJEROS/COOTRANSFLUVIALES/CTRANSFLUV_3162_2018.pdf" TargetMode="External"/><Relationship Id="rId896" Type="http://schemas.openxmlformats.org/officeDocument/2006/relationships/hyperlink" Target="RESOLUCIONES_PASAJEROS\S%20Y%20L_FLUVIAL_S.A.S\S%20Y%20L_FLUVIAL_0532_2020.pdf" TargetMode="External"/><Relationship Id="rId1081" Type="http://schemas.openxmlformats.org/officeDocument/2006/relationships/hyperlink" Target="RESOLUCIONES_PASAJEROS/COOTRANSPALMA/COOTRANSPALMA_3739_2019.pdf" TargetMode="External"/><Relationship Id="rId39" Type="http://schemas.openxmlformats.org/officeDocument/2006/relationships/hyperlink" Target="../../AppData/Roaming/AppData/Roaming/AppData/Roaming/AppData/Roaming/Microsoft/Excel/RESOLUCIONES_PASAJEROS/COOLANCHEROS/COOLANCHER_1221_2014.pdf" TargetMode="External"/><Relationship Id="rId451" Type="http://schemas.openxmlformats.org/officeDocument/2006/relationships/hyperlink" Target="../../AppData/Roaming/AppData/Roaming/AppData/Roaming/AppData/Roaming/Microsoft/Excel/RESOLUCIONES_PASAJEROS/FAITUR_S.A.S/FAITUR_5930_2015.pdf" TargetMode="External"/><Relationship Id="rId549" Type="http://schemas.openxmlformats.org/officeDocument/2006/relationships/hyperlink" Target="../../AppData/Roaming/Microsoft/Excel/RESOLUCIONES_PASAJEROS/LAS_MERCEDES_S.A.S/TRMERCEDES_0795_2017.pdf" TargetMode="External"/><Relationship Id="rId756" Type="http://schemas.openxmlformats.org/officeDocument/2006/relationships/hyperlink" Target="RESOLUCIONES_PASAJEROS/DEL_PACIFICO_S.A.S/DEL_PACIFI_2296_2019.pdf" TargetMode="External"/><Relationship Id="rId104" Type="http://schemas.openxmlformats.org/officeDocument/2006/relationships/hyperlink" Target="../../AppData/Roaming/AppData/Roaming/AppData/Roaming/AppData/Roaming/AppData/Roaming/AppData/AppData/AppData/AppData/Roaming/Mis%20documentos/BASE%20UNO/RESOLUCIONES%20PASAJ/TRANSMARINOS/TRANSMARAN_5143_2006.pdf" TargetMode="External"/><Relationship Id="rId188" Type="http://schemas.openxmlformats.org/officeDocument/2006/relationships/hyperlink" Target="../../AppData/Roaming/AppData/Roaming/AppData/Roaming/Microsoft/Excel/RESOLUCIONES_PASAJEROS/EXPRESO_BAGADO_LTDA/BAGADOLTDA_3456_2009.pdf" TargetMode="External"/><Relationship Id="rId311" Type="http://schemas.openxmlformats.org/officeDocument/2006/relationships/hyperlink" Target="../../AppData/Roaming/Microsoft/Excel/RESOLUCIONES_PASAJEROS/GAVIOTAS/GAVIOTAS_4706_2011.pdf" TargetMode="External"/><Relationship Id="rId395" Type="http://schemas.openxmlformats.org/officeDocument/2006/relationships/hyperlink" Target="../../AppData/Roaming/AppData/Roaming/AppData/Roaming/AppData/Roaming/AppData/Roaming/Microsoft/Excel/RESOLUCIONES%20PASAJ/COOMULTRAMAG/COOMULTRAM_3525_2014.pdf" TargetMode="External"/><Relationship Id="rId409" Type="http://schemas.openxmlformats.org/officeDocument/2006/relationships/hyperlink" Target="../../AppData/Roaming/AppData/Roaming/AppData/Roaming/AppData/Roaming/AppData/Roaming/Microsoft/Excel/RESOLUCIONES%20PASAJ/COOTRANSFLUMAR/COOTRANSFL_7099_2009.pdf" TargetMode="External"/><Relationship Id="rId963" Type="http://schemas.openxmlformats.org/officeDocument/2006/relationships/hyperlink" Target="RESOLUCIONES_PASAJEROS/CELUTAXI_CITY_S.A.S/CELUTAXI_3040025865_2020.pdf" TargetMode="External"/><Relationship Id="rId1039" Type="http://schemas.openxmlformats.org/officeDocument/2006/relationships/hyperlink" Target="RESOLUCIONES_PASAJEROS/TRANES_S.A.S/TRANES_3040027515_2021.pdf" TargetMode="External"/><Relationship Id="rId92" Type="http://schemas.openxmlformats.org/officeDocument/2006/relationships/hyperlink" Target="../../AppData/Roaming/AppData/Roaming/AppData/Roaming/AppData/Roaming/AppData/Roaming/AppData/AppData/AppData/AppData/Roaming/Mis%20documentos/BASE%20UNO/RESOLUCIONES%20PASAJ/COOTRANSFLUSI/COOTRANSFL_2407_2006.pdf" TargetMode="External"/><Relationship Id="rId616" Type="http://schemas.openxmlformats.org/officeDocument/2006/relationships/hyperlink" Target="RESOLUCIONES_PASAJEROS/NAVGUAVIO/NAVIERAGUA_1743_2018.pdf" TargetMode="External"/><Relationship Id="rId823" Type="http://schemas.openxmlformats.org/officeDocument/2006/relationships/hyperlink" Target="RESOLUCIONES_PASAJEROS/GUATAPE_CRUISES_S.A.S/GUATAPE_CR_5004_2019.pdf" TargetMode="External"/><Relationship Id="rId255" Type="http://schemas.openxmlformats.org/officeDocument/2006/relationships/hyperlink" Target="../../AppData/Roaming/AppData/Roaming/AppData/Roaming/AppData/Roaming/Microsoft/Excel/RESOLUCIONES_PASAJEROS/COOTRANSFLUVIALES/CTRANSFLUV_4727_2009.pdf" TargetMode="External"/><Relationship Id="rId462" Type="http://schemas.openxmlformats.org/officeDocument/2006/relationships/hyperlink" Target="../../AppData/Roaming/AppData/Roaming/AppData/Roaming/AppData/Roaming/AppData/Roaming/Microsoft/Excel/RESOLUCIONES%20PASAJ/COOTRAFLURMAG/COOTRAFLUR_0742_2016.pdf" TargetMode="External"/><Relationship Id="rId1092" Type="http://schemas.openxmlformats.org/officeDocument/2006/relationships/hyperlink" Target="RESOLUCIONES_PASAJEROS/VIASOTRAN/VIASOTRAN_3040029415_2021.pdf" TargetMode="External"/><Relationship Id="rId1106" Type="http://schemas.openxmlformats.org/officeDocument/2006/relationships/hyperlink" Target="RESOLUCIONES_PASAJEROS/PROSERVIS_S.A.S/ANFIBIA_3040022105_2021.pdf" TargetMode="External"/><Relationship Id="rId115" Type="http://schemas.openxmlformats.org/officeDocument/2006/relationships/hyperlink" Target="../../AppData/Roaming/AppData/Roaming/AppData/Roaming/AppData/Roaming/Microsoft/Excel/RESOLUCIONES%20PASAJ/EXPRESO_SAN_JUAN_LTDA/EXPSANJUAN_1335_2010.pdf" TargetMode="External"/><Relationship Id="rId322" Type="http://schemas.openxmlformats.org/officeDocument/2006/relationships/hyperlink" Target="../../AppData/Roaming/AppData/Roaming/AppData/Roaming/AppData/Roaming/AppData/Roaming/AppData/AppData/AppData/AppData/Roaming/Microsoft/Excel/RESOLUCIONES%20PASAJ/EXP_SOLANO/EXPSOLANO_1092_2006.pdf" TargetMode="External"/><Relationship Id="rId767" Type="http://schemas.openxmlformats.org/officeDocument/2006/relationships/hyperlink" Target="../../AppData/Roaming/Microsoft/Excel/RESOLUCIONES_PASAJEROS/ASTRAWIL/ASTRAWIL_3822_2018.pdf" TargetMode="External"/><Relationship Id="rId974" Type="http://schemas.openxmlformats.org/officeDocument/2006/relationships/hyperlink" Target="../../AppData/Roaming/Microsoft/Excel/RESOLUCIONES_PASAJEROS/TRANSBORDAMOS_SINU_S.A.S/TRANSBORDA_3040008485_2020.pdf" TargetMode="External"/><Relationship Id="rId199" Type="http://schemas.openxmlformats.org/officeDocument/2006/relationships/hyperlink" Target="../../AppData/Roaming/AppData/Roaming/AppData/Roaming/AppData/Roaming/Microsoft/Excel/RESOLUCIONES_PASAJEROS/GIGANTE&#209;A/GIGANTE&#209;A_3880_2011.pdf" TargetMode="External"/><Relationship Id="rId627" Type="http://schemas.openxmlformats.org/officeDocument/2006/relationships/hyperlink" Target="RESOLUCIONES_PASAJEROS\AQUAVIARIOS\AQUAVIARIO_1717_2018.pdf" TargetMode="External"/><Relationship Id="rId834" Type="http://schemas.openxmlformats.org/officeDocument/2006/relationships/hyperlink" Target="RESOLUCIONES_PASAJEROS/TRANSFLUREG/TRANSFLURE_4661_2019.pdf" TargetMode="External"/><Relationship Id="rId266" Type="http://schemas.openxmlformats.org/officeDocument/2006/relationships/hyperlink" Target="../../AppData/Roaming/AppData/Roaming/AppData/Roaming/AppData/Roaming/Microsoft/Excel/RESOLUCIONES_PASAJEROS/COOTRANSPI&#209;U&#209;A/CTRANPI&#209;U&#209;_0268_2008.pdf" TargetMode="External"/><Relationship Id="rId473" Type="http://schemas.openxmlformats.org/officeDocument/2006/relationships/hyperlink" Target="RESOLUCIONES_PASAJEROS\RIO_CHICAGUA_S.A.S\CHICAGUA_1843_2016.pdf" TargetMode="External"/><Relationship Id="rId680" Type="http://schemas.openxmlformats.org/officeDocument/2006/relationships/hyperlink" Target="../../AppData/Roaming/AppData/Roaming/AppData/Roaming/AppData/Roaming/AppData/Roaming/Microsoft/Excel/RESOLUCIONES%20PASAJ/ESPECIALES_GB_S.A.S/ESPECIALES_0250_2015.pdf" TargetMode="External"/><Relationship Id="rId901" Type="http://schemas.openxmlformats.org/officeDocument/2006/relationships/hyperlink" Target="RESOLUCIONES_PASAJEROS/ASOFLUVIAL/ASOFLUVIAL_3040007945_2020.pdf" TargetMode="External"/><Relationship Id="rId1117" Type="http://schemas.openxmlformats.org/officeDocument/2006/relationships/hyperlink" Target="RESOLUCIONES_PASAJEROS/GUATAPE_AVENTURA_S.A.S/AVENTURA_3040038905_2021.pdf" TargetMode="External"/><Relationship Id="rId30" Type="http://schemas.openxmlformats.org/officeDocument/2006/relationships/hyperlink" Target="../../AppData/Roaming/Microsoft/Excel/RESOLUCIONES_PASAJEROS/COOTRAFLUCAN/COOTRAFLUC_3439_2012.pdf" TargetMode="External"/><Relationship Id="rId126" Type="http://schemas.openxmlformats.org/officeDocument/2006/relationships/hyperlink" Target="../../AppData/Roaming/AppData/Roaming/AppData/Roaming/AppData/Roaming/Microsoft/Excel/RESOLUCIONES%20PASAJ/TFLUV_SAN_JUAN_LTDA/TRANSFSANJ_0004_2014.pdf" TargetMode="External"/><Relationship Id="rId333" Type="http://schemas.openxmlformats.org/officeDocument/2006/relationships/hyperlink" Target="../../AppData/Roaming/AppData/Roaming/AppData/Roaming/AppData/Roaming/Microsoft/Excel/RESOLUCIONES_PASAJEROS/COOMOTURAM/COOMOTURAM_1812_2005.pdf" TargetMode="External"/><Relationship Id="rId540" Type="http://schemas.openxmlformats.org/officeDocument/2006/relationships/hyperlink" Target="../../AppData/Roaming/AppData/Roaming/AppData/Roaming/AppData/Roaming/Microsoft/Excel/RESOLUCIONES_PASAJEROS/RIO&amp;MAR_LTDA/RIO&amp;MARLT_432_2017.pdf" TargetMode="External"/><Relationship Id="rId778" Type="http://schemas.openxmlformats.org/officeDocument/2006/relationships/hyperlink" Target="RESOLUCIONES_PASAJEROS\S&amp;L_CATERING\S&amp;L_CATERING_3401_2019.pdf" TargetMode="External"/><Relationship Id="rId985" Type="http://schemas.openxmlformats.org/officeDocument/2006/relationships/hyperlink" Target="RESOLUCIONES_PASAJEROS/LIBERTADOR/LIBERTADOR_5867_2019.pdf" TargetMode="External"/><Relationship Id="rId638" Type="http://schemas.openxmlformats.org/officeDocument/2006/relationships/hyperlink" Target="RESOLUCIONES_PASAJEROS\COOMULTRAMAG\COOMULTRAM_0202_2018.pdf" TargetMode="External"/><Relationship Id="rId845" Type="http://schemas.openxmlformats.org/officeDocument/2006/relationships/hyperlink" Target="../../AppData/Roaming/Microsoft/Excel/RESOLUCIONES_PASAJEROS/ZAMBRANO_LTDA/ZAMBRANO_6464_2019.pdf" TargetMode="External"/><Relationship Id="rId1030" Type="http://schemas.openxmlformats.org/officeDocument/2006/relationships/hyperlink" Target="RESOLUCIONES_PASAJEROS/COOTRAFLUVSUC/COOTRAFLUS_5587_2018.pdf" TargetMode="External"/><Relationship Id="rId277" Type="http://schemas.openxmlformats.org/officeDocument/2006/relationships/hyperlink" Target="RESOLUCIONES_PASAJEROS\COOTRAIMAG\COOTRAIMA_05006_2009.pdf" TargetMode="External"/><Relationship Id="rId400" Type="http://schemas.openxmlformats.org/officeDocument/2006/relationships/hyperlink" Target="RESOLUCIONES_PASAJEROS\TRANSPRADOMAR\TRANSPRAD_0088_2015.pdf" TargetMode="External"/><Relationship Id="rId484" Type="http://schemas.openxmlformats.org/officeDocument/2006/relationships/hyperlink" Target="../../AppData/Roaming/AppData/Roaming/AppData/Roaming/AppData/Roaming/Microsoft/Excel/RESOLUCIONES_PASAJEROS/COOLANCHEROS/COOLANCHER_1790_2016.pdf" TargetMode="External"/><Relationship Id="rId705" Type="http://schemas.openxmlformats.org/officeDocument/2006/relationships/hyperlink" Target="RESOLUCIONES_PASAJEROS/NAVGUAVIO/NAVIERAGUA_0720_2008.pdf" TargetMode="External"/><Relationship Id="rId1128" Type="http://schemas.openxmlformats.org/officeDocument/2006/relationships/hyperlink" Target="RESOLUCIONES_PASAJEROS/TRES_FRONTERAS_S.A.S/TRESFRONTE_3040037725_2021.pdf" TargetMode="External"/><Relationship Id="rId137" Type="http://schemas.openxmlformats.org/officeDocument/2006/relationships/hyperlink" Target="../../AppData/Roaming/AppData/Roaming/AppData/Roaming/AppData/Roaming/AppData/Roaming/AppData/AppData/AppData/AppData/Roaming/Mis%20documentos/BASE%20UNO/RESOLUCIONES%20PASAJ/LIBERTADOR/LIBERTADOR_3690_2007.pdf" TargetMode="External"/><Relationship Id="rId344" Type="http://schemas.openxmlformats.org/officeDocument/2006/relationships/hyperlink" Target="../../AppData/Roaming/Microsoft/Excel/RESOLUCIONES_PASAJEROS/COOTRANSFLUSI/COOTRANSFL_2407_2006.pdf" TargetMode="External"/><Relationship Id="rId691" Type="http://schemas.openxmlformats.org/officeDocument/2006/relationships/hyperlink" Target="RESOLUCIONES_PASAJEROS/COOPAMER/COOPAMER_3494_2017.pdf" TargetMode="External"/><Relationship Id="rId789" Type="http://schemas.openxmlformats.org/officeDocument/2006/relationships/hyperlink" Target="RESOLUCIONES_PASAJEROS/TRANSUNION/TRANSUNION_2299_2019.pdf" TargetMode="External"/><Relationship Id="rId912" Type="http://schemas.openxmlformats.org/officeDocument/2006/relationships/hyperlink" Target="RESOLUCIONES_PASAJEROS/SAN_PABLO_LTDA/SANPABLOLT_5374_2019.pdf" TargetMode="External"/><Relationship Id="rId996" Type="http://schemas.openxmlformats.org/officeDocument/2006/relationships/hyperlink" Target="RESOLUCIONES_PASAJEROS/CASUARO_TOURS_S.A.S/CASUARO_T_3040021805_2020.pdf" TargetMode="External"/><Relationship Id="rId41" Type="http://schemas.openxmlformats.org/officeDocument/2006/relationships/hyperlink" Target="../../AppData/Roaming/AppData/Roaming/AppData/Roaming/AppData/Roaming/Microsoft/Excel/RESOLUCIONES_PASAJEROS/COOTRAFLUCAP/COOTRAFLUC_4437_2007.pdf" TargetMode="External"/><Relationship Id="rId551" Type="http://schemas.openxmlformats.org/officeDocument/2006/relationships/hyperlink" Target="../../AppData/Roaming/Microsoft/Excel/RESOLUCIONES_PASAJEROS/TF_RIO_SOGAMOSO/TFRIOSOGAMO_0858_2017.pdf" TargetMode="External"/><Relationship Id="rId649" Type="http://schemas.openxmlformats.org/officeDocument/2006/relationships/hyperlink" Target="../../AppData/Roaming/Microsoft/Excel/RESOLUCIONES_PASAJEROS/POSADA_LONDO&#209;O/POSADA_LON_1306_2018.pdf" TargetMode="External"/><Relationship Id="rId856" Type="http://schemas.openxmlformats.org/officeDocument/2006/relationships/hyperlink" Target="RESOLUCIONES_PASAJEROS/LF_VICHADAS_S.A.S/LINEASFLUV_3040003235_2020.pdf" TargetMode="External"/><Relationship Id="rId190" Type="http://schemas.openxmlformats.org/officeDocument/2006/relationships/hyperlink" Target="../../AppData/Roaming/Microsoft/Excel/RESOLUCIONES_PASAJEROS/COOTRANSCA/COOTRANSCA_4290_2010.pdf" TargetMode="External"/><Relationship Id="rId204" Type="http://schemas.openxmlformats.org/officeDocument/2006/relationships/hyperlink" Target="../../AppData/Roaming/AppData/Roaming/AppData/Roaming/AppData/Roaming/AppData/Roaming/AppData/Roaming/Microsoft/Excel/RESOLUCIONES%20PASAJ/EMTRAFLUSUR/EMTRAFLUS_10351_2012.pdf" TargetMode="External"/><Relationship Id="rId288" Type="http://schemas.openxmlformats.org/officeDocument/2006/relationships/hyperlink" Target="RESOLUCIONES_PASAJEROS/TRANSUNION/TRANSUNION_3851_2007.pdf" TargetMode="External"/><Relationship Id="rId411" Type="http://schemas.openxmlformats.org/officeDocument/2006/relationships/hyperlink" Target="../../AppData/Roaming/AppData/Roaming/AppData/Roaming/AppData/Roaming/AppData/Roaming/Microsoft/Excel/RESOLUCIONES%20PASAJ/COOTRANSFLUMAR/COOTRANSFL_4604_2012.pdf" TargetMode="External"/><Relationship Id="rId509" Type="http://schemas.openxmlformats.org/officeDocument/2006/relationships/hyperlink" Target="../../AppData/Roaming/Microsoft/Excel/RESOLUCIONES_PASAJEROS/COOTRANSFLUSI/COOTRANSFL_4718_2016.pdf" TargetMode="External"/><Relationship Id="rId1041" Type="http://schemas.openxmlformats.org/officeDocument/2006/relationships/hyperlink" Target="RESOLUCIONES_PASAJEROS/ASOFLUVIAL/ASOFLUVIAL_3040032505_2021.pdf" TargetMode="External"/><Relationship Id="rId1139" Type="http://schemas.openxmlformats.org/officeDocument/2006/relationships/hyperlink" Target="https://mintransporte-my.sharepoint.com/personal/dducuara_mintransporte_gov_co/Documents/Documentos/BASE%20DATOS%20%20EMPRESAS%20TRANSPORTE%20FLUVIAL/RESOLUCIONES_PASAJEROS/POZO_AZUL_S.A.S/POZO_AZUL_3797_2018.pdf" TargetMode="External"/><Relationship Id="rId495" Type="http://schemas.openxmlformats.org/officeDocument/2006/relationships/hyperlink" Target="RESOLUCIONES_PASAJEROS/EL_PANSEGUITA/PANSEGUITA_3492_2016.pdf" TargetMode="External"/><Relationship Id="rId716" Type="http://schemas.openxmlformats.org/officeDocument/2006/relationships/hyperlink" Target="RESOLUCIONES_PASAJEROS/NAVGUAVIO/NAVIERAGUA_4707_2018.pdf" TargetMode="External"/><Relationship Id="rId923" Type="http://schemas.openxmlformats.org/officeDocument/2006/relationships/hyperlink" Target="../../AppData/Roaming/AppData/Roaming/Microsoft/Excel/RESOLUCIONES_PASAJEROS/MARITIMO_ECOLOGICO/MARITIMO_5866_2019.pdf" TargetMode="External"/><Relationship Id="rId52" Type="http://schemas.openxmlformats.org/officeDocument/2006/relationships/hyperlink" Target="../../AppData/Roaming/AppData/Roaming/AppData/Roaming/AppData/Roaming/AppData/Roaming/Microsoft/Excel/RESOLUCIONES%20PASAJ/COMFAMHUILA/COMFAMILIA_1731_2009.pdf" TargetMode="External"/><Relationship Id="rId148" Type="http://schemas.openxmlformats.org/officeDocument/2006/relationships/hyperlink" Target="../../AppData/Roaming/AppData/Roaming/AppData/Roaming/AppData/Roaming/AppData/Roaming/AppData/AppData/AppData/AppData/Roaming/Mis%20documentos/BASE%20UNO/RESOLUCIONES%20PASAJ/PTO_BERRIO/PUERTO_BER_353_2008.pdf" TargetMode="External"/><Relationship Id="rId355" Type="http://schemas.openxmlformats.org/officeDocument/2006/relationships/hyperlink" Target="../../AppData/Roaming/AppData/Roaming/AppData/Roaming/AppData/Roaming/AppData/Roaming/AppData/Roaming/Microsoft/Excel/RESOLUCIONES%20PASAJ/STRIVERAS/RIVERAS_347_2009.pdf" TargetMode="External"/><Relationship Id="rId562" Type="http://schemas.openxmlformats.org/officeDocument/2006/relationships/hyperlink" Target="../../AppData/Roaming/AppData/Roaming/AppData/Roaming/AppData/Roaming/Microsoft/Excel/RESOLUCIONES_PASAJEROS/COOMULTRAMAG/COOMULTRAM_4028_2016.pdf" TargetMode="External"/><Relationship Id="rId215" Type="http://schemas.openxmlformats.org/officeDocument/2006/relationships/hyperlink" Target="../../AppData/Roaming/AppData/Roaming/AppData/Roaming/AppData/Roaming/AppData/Roaming/Microsoft/Excel/RESOLUCIONES%20PASAJ/RODRIGUEZ_ROJAS/RODRIGUEZR_5813_2013.pdf" TargetMode="External"/><Relationship Id="rId422" Type="http://schemas.openxmlformats.org/officeDocument/2006/relationships/hyperlink" Target="../../AppData/Roaming/AppData/Roaming/AppData/Roaming/AppData/Roaming/Microsoft/Excel/RESOLUCIONES_PASAJEROS/COOLANCHEROS/COOLANCHER_1688_2015.pdf" TargetMode="External"/><Relationship Id="rId867" Type="http://schemas.openxmlformats.org/officeDocument/2006/relationships/hyperlink" Target="RESOLUCIONES_PASAJEROS/RIO_CHICAGUA_S.A.S/CHICAGUA_3040003945_2020.pdf" TargetMode="External"/><Relationship Id="rId1052" Type="http://schemas.openxmlformats.org/officeDocument/2006/relationships/hyperlink" Target="RESOLUCIONES_PASAJEROS/AGUATAPE/AGUATAPE_3040026705_2021.pdf" TargetMode="External"/><Relationship Id="rId299" Type="http://schemas.openxmlformats.org/officeDocument/2006/relationships/hyperlink" Target="../../AppData/Roaming/AppData/Roaming/AppData/Roaming/AppData/Roaming/AppData/Roaming/Microsoft/Excel/RESOLUCIONES%20PASAJ/COOTRANECHI/COOTRANECH_1724_2010.pdf" TargetMode="External"/><Relationship Id="rId727" Type="http://schemas.openxmlformats.org/officeDocument/2006/relationships/hyperlink" Target="RESOLUCIONES_PASAJEROS/LOGISTICA_E.P/LOGISTICA_0511_2019.pdf" TargetMode="External"/><Relationship Id="rId934" Type="http://schemas.openxmlformats.org/officeDocument/2006/relationships/hyperlink" Target="RESOLUCIONES_PASAJEROS/COPETRAN/COPETRAN_0011_2020.pdf" TargetMode="External"/><Relationship Id="rId63" Type="http://schemas.openxmlformats.org/officeDocument/2006/relationships/hyperlink" Target="../../AppData/Roaming/AppData/Roaming/AppData/Roaming/AppData/Roaming/AppData/Roaming/AppData/AppData/AppData/AppData/Roaming/Mis%20documentos/BASE%20UNO/RESOLUCIONES%20PASAJ/LA%20LLOVISNA/LA_LLOVISN_197_2006.pdf" TargetMode="External"/><Relationship Id="rId159" Type="http://schemas.openxmlformats.org/officeDocument/2006/relationships/hyperlink" Target="../../AppData/Roaming/AppData/Roaming/AppData/Roaming/AppData/Roaming/AppData/Roaming/AppData/AppData/AppData/AppData/Roaming/Mis%20documentos/BASE%20UNO/RESOLUCIONES%20PASAJ/ATRATO_CARIBE/ATRATOCARI_1250_2008.pdf" TargetMode="External"/><Relationship Id="rId366" Type="http://schemas.openxmlformats.org/officeDocument/2006/relationships/hyperlink" Target="../../AppData/Roaming/AppData/Roaming/AppData/Roaming/AppData/Roaming/AppData/Roaming/Microsoft/Excel/RESOLUCIONES%20PASAJ/H.J._VALLEJO/VALLEJ&amp;CIA_4209_2010.pdf" TargetMode="External"/><Relationship Id="rId573" Type="http://schemas.openxmlformats.org/officeDocument/2006/relationships/hyperlink" Target="RESOLUCIONES_PASAJEROS/GAVIOTAS/GAVIOTAS_3497_2017.pdf" TargetMode="External"/><Relationship Id="rId780" Type="http://schemas.openxmlformats.org/officeDocument/2006/relationships/hyperlink" Target="RESOLUCIONES_PASAJEROS/NAVITUR/NAVITUR_2737_2019.pdf" TargetMode="External"/><Relationship Id="rId226" Type="http://schemas.openxmlformats.org/officeDocument/2006/relationships/hyperlink" Target="../../AppData/Roaming/AppData/Roaming/AppData/Roaming/AppData/Roaming/AppData/Roaming/AppData/AppData/AppData/AppData/Roaming/Mis%20documentos/BASE%20UNO/RESOLUCIONES%20PASAJ/MICROEMPRESA/PROPCANOAS_2308_2007.pdf" TargetMode="External"/><Relationship Id="rId433" Type="http://schemas.openxmlformats.org/officeDocument/2006/relationships/hyperlink" Target="RESOLUCIONES_PASAJEROS\TRANSPRADOMAR\TRANSPRAD_1085_2015.pdf" TargetMode="External"/><Relationship Id="rId878" Type="http://schemas.openxmlformats.org/officeDocument/2006/relationships/hyperlink" Target="../../AppData/Roaming/Microsoft/Excel/RESOLUCIONES_PASAJEROS/ASTRAWIL/ASTRAWIL_0272_2020.pdf" TargetMode="External"/><Relationship Id="rId1063" Type="http://schemas.openxmlformats.org/officeDocument/2006/relationships/hyperlink" Target="RESOLUCIONES_PASAJEROS/EL_PORTE&#209;O_LTDA" TargetMode="External"/><Relationship Id="rId640" Type="http://schemas.openxmlformats.org/officeDocument/2006/relationships/hyperlink" Target="../../AppData/Roaming/AppData/Roaming/AppData/Roaming/AppData/Roaming/Microsoft/Excel/RESOLUCIONES_PASAJEROS/TRANSMARINOS_S.A.S/TRANSMARIN_0310_2018.pdf" TargetMode="External"/><Relationship Id="rId738" Type="http://schemas.openxmlformats.org/officeDocument/2006/relationships/hyperlink" Target="RESOLUCIONES_PASAJEROS/TRANSAMAZONICOS/TRANSAMAZO_3262_2014.pdf" TargetMode="External"/><Relationship Id="rId945" Type="http://schemas.openxmlformats.org/officeDocument/2006/relationships/hyperlink" Target="../../AppData/Roaming/Microsoft/Excel/RESOLUCIONES_PASAJEROS/LOS_DELFINES/DELFINES_2473_2009.pdf" TargetMode="External"/><Relationship Id="rId74" Type="http://schemas.openxmlformats.org/officeDocument/2006/relationships/hyperlink" Target="../../AppData/Roaming/AppData/Roaming/AppData/Roaming/AppData/Roaming/AppData/Roaming/AppData/AppData/AppData/AppData/Roaming/Mis%20documentos/BASE%20UNO/RESOLUCIONES%20PASAJ/TRANSFPUERTO/EL_PUERTO_1010_2006.pdf" TargetMode="External"/><Relationship Id="rId377" Type="http://schemas.openxmlformats.org/officeDocument/2006/relationships/hyperlink" Target="../../AppData/Roaming/AppData/Roaming/AppData/Roaming/AppData/Roaming/Microsoft/Excel/RESOLUCIONES_PASAJEROS/COOMULTRAMAG/COOMULTRAM_0558_2014.pdf" TargetMode="External"/><Relationship Id="rId500" Type="http://schemas.openxmlformats.org/officeDocument/2006/relationships/hyperlink" Target="../../AppData/Roaming/AppData/Roaming/AppData/Roaming/AppData/Roaming/AppData/Roaming/AppData/Roaming/Microsoft/Excel/RESOLUCIONES%20PASAJ/ASOFLUTOTA/ASOFLUTOTA_3489_2016.pdf" TargetMode="External"/><Relationship Id="rId584" Type="http://schemas.openxmlformats.org/officeDocument/2006/relationships/hyperlink" Target="../../AppData/Roaming/Microsoft/Excel/RESOLUCIONES_PASAJEROS/COOTRANSFLUVIALES/CTRANSFLUV_4070_2017.pdf" TargetMode="External"/><Relationship Id="rId805" Type="http://schemas.openxmlformats.org/officeDocument/2006/relationships/hyperlink" Target="RESOLUCIONES_PASAJEROS\AQUAVIARIOS\AQUAVIARIO_4791_2019.pdf" TargetMode="External"/><Relationship Id="rId1130" Type="http://schemas.openxmlformats.org/officeDocument/2006/relationships/hyperlink" Target="RESOLUCIONES_PASAJEROS/ASONAGUA/ASONAGU_3040026125_2021.pdf" TargetMode="External"/><Relationship Id="rId5" Type="http://schemas.openxmlformats.org/officeDocument/2006/relationships/hyperlink" Target="../../AppData/Roaming/AppData/Roaming/AppData/Roaming/AppData/Roaming/Microsoft/Excel/RESOLUCIONES_PASAJEROS/TRANSAMAZONICOS/TRANSAMAZO_2410_2006.pdf" TargetMode="External"/><Relationship Id="rId237" Type="http://schemas.openxmlformats.org/officeDocument/2006/relationships/hyperlink" Target="../../AppData/Roaming/AppData/Roaming/AppData/Roaming/AppData/Roaming/AppData/Roaming/AppData/AppData/AppData/AppData/Roaming/Mis%20documentos/BASE%20UNO/RESOLUCIONES%20PASAJ/LFLUVICHADA/LINEASFLUV_2974_2010.pdf" TargetMode="External"/><Relationship Id="rId791" Type="http://schemas.openxmlformats.org/officeDocument/2006/relationships/hyperlink" Target="../../AppData/Roaming/Microsoft/Excel/RESOLUCIONES_PASAJEROS/H.J._VALLEJO/VALLEJ&amp;CIA_0248_2019.pdf" TargetMode="External"/><Relationship Id="rId889" Type="http://schemas.openxmlformats.org/officeDocument/2006/relationships/hyperlink" Target="../../AppData/Roaming/Microsoft/Excel/RESOLUCIONES_PASAJEROS/COOTRANSFLUALSINU/COOFLSINU_00302_2020.pdf" TargetMode="External"/><Relationship Id="rId1074" Type="http://schemas.openxmlformats.org/officeDocument/2006/relationships/hyperlink" Target="RESOLUCIONES_PASAJEROS/EL_PORTE&#209;O_LTDA/PORTE&#209;O_6290_2019.pdf" TargetMode="External"/><Relationship Id="rId444" Type="http://schemas.openxmlformats.org/officeDocument/2006/relationships/hyperlink" Target="RESOLUCIONES_PASAJEROS/NAVGUAVIO/NAVIERAGUA_5512_2015.pdf" TargetMode="External"/><Relationship Id="rId651" Type="http://schemas.openxmlformats.org/officeDocument/2006/relationships/hyperlink" Target="../../AppData/Roaming/AppData/Roaming/AppData/Roaming/AppData/Roaming/AppData/Roaming/Microsoft/Excel/RESOLUCIONES%20PASAJ/ESPECIALES_GB_S.A.S/ESPECIALES_0250_2015.pdf" TargetMode="External"/><Relationship Id="rId749" Type="http://schemas.openxmlformats.org/officeDocument/2006/relationships/hyperlink" Target="RESOLUCIONES_PASAJEROS\ECOTURPE\ECOTURPE_2327_2011.pdf" TargetMode="External"/><Relationship Id="rId290" Type="http://schemas.openxmlformats.org/officeDocument/2006/relationships/hyperlink" Target="../../AppData/Roaming/AppData/Roaming/AppData/Roaming/AppData/Roaming/AppData/Roaming/Microsoft/Excel/RESOLUCIONES%20PASAJ/TRANSUNION/TRANSUNION_1152_2012.pdf" TargetMode="External"/><Relationship Id="rId304" Type="http://schemas.openxmlformats.org/officeDocument/2006/relationships/hyperlink" Target="../../AppData/Roaming/AppData/Roaming/AppData/Roaming/AppData/Roaming/AppData/Roaming/AppData/AppData/AppData/AppData/Roaming/Mis%20documentos/BASE%20UNO/RESOLUCIONES%20PASAJ/TULIOCARMONA/CARMONATUL_1948_2007.pdf" TargetMode="External"/><Relationship Id="rId388" Type="http://schemas.openxmlformats.org/officeDocument/2006/relationships/hyperlink" Target="../../AppData/Roaming/AppData/Roaming/AppData/Roaming/AppData/Roaming/Microsoft/Excel/RESOLUCIONES_PASAJEROS/ASOPASEROS/ASOPASEROS_5175_2007.pdf" TargetMode="External"/><Relationship Id="rId511" Type="http://schemas.openxmlformats.org/officeDocument/2006/relationships/hyperlink" Target="../../AppData/Roaming/AppData/Roaming/AppData/Roaming/AppData/Roaming/Microsoft/Excel/RESOLUCIONES_PASAJEROS/TURES_PLAYA/TURESPLAYA_4783_2016.pdf" TargetMode="External"/><Relationship Id="rId609" Type="http://schemas.openxmlformats.org/officeDocument/2006/relationships/hyperlink" Target="http://mintransporte/" TargetMode="External"/><Relationship Id="rId956" Type="http://schemas.openxmlformats.org/officeDocument/2006/relationships/hyperlink" Target="RESOLUCIONES_PASAJEROS/TRANSGOLFO_JJ/TRANSGOLFO_3040010645_2020.pdf" TargetMode="External"/><Relationship Id="rId1141" Type="http://schemas.openxmlformats.org/officeDocument/2006/relationships/hyperlink" Target="https://mintransporte-my.sharepoint.com/:f:/g/personal/dducuara_mintransporte_gov_co/EhjxHq-JudNLrSo_7hvlYXgBfvRffwniRI7zsuDcYNtOJw?e=WKhgFv" TargetMode="External"/><Relationship Id="rId85" Type="http://schemas.openxmlformats.org/officeDocument/2006/relationships/hyperlink" Target="../../AppData/Roaming/AppData/Roaming/AppData/Roaming/AppData/Roaming/AppData/Roaming/AppData/AppData/AppData/AppData/Roaming/Mis%20documentos/BASE%20UNO/RESOLUCIONES%20PASAJ/TRANSFLUVSUR/TRANSFLSUR_1017_2006.pdf" TargetMode="External"/><Relationship Id="rId150" Type="http://schemas.openxmlformats.org/officeDocument/2006/relationships/hyperlink" Target="../../AppData/Roaming/AppData/Roaming/AppData/Roaming/AppData/Roaming/AppData/Roaming/AppData/AppData/AppData/AppData/Roaming/Mis%20documentos/BASE%20UNO/RESOLUCIONES%20PASAJ/TRANS_ATRATO/TRANSATRAT_352_2008.pdf" TargetMode="External"/><Relationship Id="rId595" Type="http://schemas.openxmlformats.org/officeDocument/2006/relationships/hyperlink" Target="RESOLUCIONES_PASAJEROS/ATRATO_CARIBE/ATRATOCARI_4147_2017.pdf" TargetMode="External"/><Relationship Id="rId816" Type="http://schemas.openxmlformats.org/officeDocument/2006/relationships/hyperlink" Target="RESOLUCIONES_PASAJEROS/AVIAJAR_S.A/AVIAJAR_5294_2019.pdf" TargetMode="External"/><Relationship Id="rId1001" Type="http://schemas.openxmlformats.org/officeDocument/2006/relationships/hyperlink" Target="RESOLUCIONES_PASAJEROS\AQUAVIARIOS\AQUAVIARIO_3040005335_2021.pdf" TargetMode="External"/><Relationship Id="rId248" Type="http://schemas.openxmlformats.org/officeDocument/2006/relationships/hyperlink" Target="RESOLUCIONES_PASAJEROS\SAN_PABLO_LTDA\SANPABLOLT_3380_2000.pdf" TargetMode="External"/><Relationship Id="rId455" Type="http://schemas.openxmlformats.org/officeDocument/2006/relationships/hyperlink" Target="../../AppData/Roaming/AppData/Roaming/AppData/Roaming/AppData/Roaming/Microsoft/Excel/RESOLUCIONES_PASAJEROS/COOLANCHEROS/COOLANCHER_3535_2015.pdf" TargetMode="External"/><Relationship Id="rId662" Type="http://schemas.openxmlformats.org/officeDocument/2006/relationships/hyperlink" Target="RESOLUCIONES_PASAJEROS/ASOMOTP/ASOMOTP_2470_2018.pdf" TargetMode="External"/><Relationship Id="rId1085" Type="http://schemas.openxmlformats.org/officeDocument/2006/relationships/hyperlink" Target="RESOLUCIONES_PASAJEROS/COOMUTRAVI/COOMUTRAVI_3040031855_2021.pdf" TargetMode="External"/><Relationship Id="rId12" Type="http://schemas.openxmlformats.org/officeDocument/2006/relationships/hyperlink" Target="../../AppData/Roaming/AppData/Roaming/AppData/Roaming/AppData/Roaming/AppData/Roaming/Microsoft/Excel/RESOLUCIONES%20PASAJ/COOTRAFLUVSUC/COOTRAFLUS_0607_2004.pdf" TargetMode="External"/><Relationship Id="rId108" Type="http://schemas.openxmlformats.org/officeDocument/2006/relationships/hyperlink" Target="../../AppData/Roaming/AppData/Roaming/AppData/Roaming/AppData/Roaming/Microsoft/Excel/RESOLUCIONES_PASAJEROS/TRANSMARINOS_S.A.S/TRANSMARIN_9217_2012.pdf" TargetMode="External"/><Relationship Id="rId315" Type="http://schemas.openxmlformats.org/officeDocument/2006/relationships/hyperlink" Target="../../AppData/Roaming/Microsoft/Excel/RESOLUCIONES_PASAJEROS/GAVIOTAS/GAVIOTAS_1995_2014%20%20.pdf" TargetMode="External"/><Relationship Id="rId522" Type="http://schemas.openxmlformats.org/officeDocument/2006/relationships/hyperlink" Target="../../AppData/Roaming/AppData/Roaming/AppData/Roaming/AppData/Roaming/Microsoft/Excel/RESOLUCIONES_PASAJEROS/COOTRANSFLUVIALES/CTRANSFLUV_5406_2016.pdf" TargetMode="External"/><Relationship Id="rId967" Type="http://schemas.openxmlformats.org/officeDocument/2006/relationships/hyperlink" Target="RESOLUCIONES_PASAJEROS/CTRANSPUERTOASIS/PUERTOASIS_3040015535_2020.pdf" TargetMode="External"/><Relationship Id="rId96" Type="http://schemas.openxmlformats.org/officeDocument/2006/relationships/hyperlink" Target="../../AppData/Roaming/AppData/Roaming/AppData/Roaming/AppData/Roaming/AppData/Roaming/AppData/AppData/AppData/AppData/Roaming/Mis%20documentos/BASE%20UNO/RESOLUCIONES%20PASAJ/COOTRAFLURMAG/COOTRAFLUR_4410_2006.pdf" TargetMode="External"/><Relationship Id="rId161" Type="http://schemas.openxmlformats.org/officeDocument/2006/relationships/hyperlink" Target="../../AppData/Roaming/AppData/Roaming/AppData/Roaming/AppData/Roaming/AppData/Roaming/AppData/Roaming/Microsoft/Excel/RESOLUCIONES%20PASAJ/ATRATO_CARIBE/ATRATOCARI_1439_2009.pdf" TargetMode="External"/><Relationship Id="rId399" Type="http://schemas.openxmlformats.org/officeDocument/2006/relationships/hyperlink" Target="RESOLUCIONES_PASAJEROS/COROMOTO_S.A.S/CARMONATUL_4301_2014.pdf" TargetMode="External"/><Relationship Id="rId827" Type="http://schemas.openxmlformats.org/officeDocument/2006/relationships/hyperlink" Target="RESOLUCIONES_PASAJEROS\ECOTURPE\ECOTURPE_5827_2019.pdf" TargetMode="External"/><Relationship Id="rId1012" Type="http://schemas.openxmlformats.org/officeDocument/2006/relationships/hyperlink" Target="RESOLUCIONES_PASAJEROS/NAUTICA_GUATAPE_S.A.S/NAUTICA_3040006865_2021.pdf" TargetMode="External"/><Relationship Id="rId259" Type="http://schemas.openxmlformats.org/officeDocument/2006/relationships/hyperlink" Target="../../AppData/Roaming/AppData/Roaming/AppData/Roaming/AppData/Roaming/Microsoft/Excel/RESOLUCIONES_PASAJEROS/COOTRAGAM/COOTRAGAM_1223_2007.pdf" TargetMode="External"/><Relationship Id="rId466" Type="http://schemas.openxmlformats.org/officeDocument/2006/relationships/hyperlink" Target="../../AppData/Roaming/AppData/Roaming/AppData/Roaming/AppData/Roaming/Microsoft/Excel/RESOLUCIONES_PASAJEROS/TRANSUNION/TRANSUNION_1246_2016.pdf" TargetMode="External"/><Relationship Id="rId673" Type="http://schemas.openxmlformats.org/officeDocument/2006/relationships/hyperlink" Target="RESOLUCIONES_PASAJEROS\TRANSFLUVIALES_CAQUETA_S.A.S\TF_CAQUETA_2462_2018.pdf" TargetMode="External"/><Relationship Id="rId880" Type="http://schemas.openxmlformats.org/officeDocument/2006/relationships/hyperlink" Target="../../AppData/Roaming/Microsoft/Excel/RESOLUCIONES_PASAJEROS/EL_%20BORAL/EL_BORAL_0259_2020.pdf" TargetMode="External"/><Relationship Id="rId1096" Type="http://schemas.openxmlformats.org/officeDocument/2006/relationships/hyperlink" Target="RESOLUCIONES_PASAJEROS/CORPROTUR/CORPROTUR_0305_2020.pdf" TargetMode="External"/><Relationship Id="rId23" Type="http://schemas.openxmlformats.org/officeDocument/2006/relationships/hyperlink" Target="../../AppData/Roaming/AppData/Roaming/AppData/Roaming/AppData/Roaming/Microsoft/Excel/RESOLUCIONES_PASAJEROS/ASOTAXI/ASOTAXI_1810_2005.pdf" TargetMode="External"/><Relationship Id="rId119" Type="http://schemas.openxmlformats.org/officeDocument/2006/relationships/hyperlink" Target="../../AppData/Roaming/AppData/Roaming/AppData/Roaming/AppData/Roaming/AppData/Roaming/AppData/AppData/AppData/AppData/Roaming/Mis%20documentos/BASE%20UNO/RESOLUCIONES%20PASAJ/COOTRANSFLUREMO/COOTRANSFL_1199_2007.pdf" TargetMode="External"/><Relationship Id="rId326" Type="http://schemas.openxmlformats.org/officeDocument/2006/relationships/hyperlink" Target="RESOLUCIONES_PASAJEROS/LF_VICHADAS_S.A.S/LINEASFLUV_2143_2007.pdf" TargetMode="External"/><Relationship Id="rId533" Type="http://schemas.openxmlformats.org/officeDocument/2006/relationships/hyperlink" Target="RESOLUCIONES_PASAJEROS/NAVGUAVIO/NAVIERAGUA_3070_2004.pdf" TargetMode="External"/><Relationship Id="rId978" Type="http://schemas.openxmlformats.org/officeDocument/2006/relationships/hyperlink" Target="RESOLUCIONES_PASAJEROS/TF_RIO_SOGAMOSO/TFRIOSOGAMO_3040010365_2021%20(1).pdf" TargetMode="External"/><Relationship Id="rId740" Type="http://schemas.openxmlformats.org/officeDocument/2006/relationships/hyperlink" Target="RESOLUCIONES_PASAJEROS\LINEAS%20AMAZONAS\LINEASAMAZ_2736_2009.pdf" TargetMode="External"/><Relationship Id="rId838" Type="http://schemas.openxmlformats.org/officeDocument/2006/relationships/hyperlink" Target="RESOLUCIONES_PASAJEROS/EXPRESO_SAN_JUAN_LTDA/EXPSANJUAN-3992_2019.pdf" TargetMode="External"/><Relationship Id="rId1023" Type="http://schemas.openxmlformats.org/officeDocument/2006/relationships/hyperlink" Target="RESOLUCIONES_PASAJEROS\JUANTHOSA_RED_S.A.S\JUANTHOSA_3138_2019.pdf" TargetMode="External"/><Relationship Id="rId172" Type="http://schemas.openxmlformats.org/officeDocument/2006/relationships/hyperlink" Target="../../AppData/Roaming/Microsoft/Excel/RESOLUCIONES_PASAJEROS/SERVIFLUPRADO_S.A/SSERVIFLUP-3519_2010.pdf" TargetMode="External"/><Relationship Id="rId477" Type="http://schemas.openxmlformats.org/officeDocument/2006/relationships/hyperlink" Target="../../AppData/Roaming/Microsoft/Excel/RESOLUCIONES_PASAJEROS/ZAMBRANO_LTDA/ZAMBRANO_1844_2016.pdf" TargetMode="External"/><Relationship Id="rId600" Type="http://schemas.openxmlformats.org/officeDocument/2006/relationships/hyperlink" Target="../../AppData/Roaming/AppData/Roaming/AppData/Roaming/AppData/Roaming/AppData/Roaming/AppData/Roaming/Microsoft/Excel/RESOLUCIONES%20PASAJ/PRONTICOURIER/PRONTICOUR_2283_2017.pdf" TargetMode="External"/><Relationship Id="rId684" Type="http://schemas.openxmlformats.org/officeDocument/2006/relationships/hyperlink" Target="../../AppData/Roaming/AppData/Roaming/AppData/Roaming/Microsoft/Excel/RESOLUCIONES_PASAJEROS/TRANSGOLFO_JJ/TRANSGOLFO_3495_2017.pdf" TargetMode="External"/><Relationship Id="rId337" Type="http://schemas.openxmlformats.org/officeDocument/2006/relationships/hyperlink" Target="../../AppData/Roaming/AppData/Roaming/Microsoft/Excel/RESOLUCIONES_PASAJEROS/LA%20LLOVISNA/LA_LLOVISN_197_2006.pdf" TargetMode="External"/><Relationship Id="rId891" Type="http://schemas.openxmlformats.org/officeDocument/2006/relationships/hyperlink" Target="RESOLUCIONES_PASAJEROS/COOTRANSFLUALSINU/COOFLSINU_00302_2020.pdf" TargetMode="External"/><Relationship Id="rId905" Type="http://schemas.openxmlformats.org/officeDocument/2006/relationships/hyperlink" Target="RESOLUCIONES_PASAJEROS/HOSTERIA_MARINA/HOSTERIA_3040001985_2020.pdf" TargetMode="External"/><Relationship Id="rId989" Type="http://schemas.openxmlformats.org/officeDocument/2006/relationships/hyperlink" Target="RESOLUCIONES_PASAJEROS/TRANSFLUVIALES_CAQUETA_S.A.S/TF_CAQUETA_3040021835_2020.pdf" TargetMode="External"/><Relationship Id="rId34" Type="http://schemas.openxmlformats.org/officeDocument/2006/relationships/hyperlink" Target="../../AppData/Roaming/AppData/Roaming/AppData/Roaming/AppData/Roaming/Microsoft/Excel/RESOLUCIONES_PASAJEROS/TRANSFLUREG/TRANSFLURE_2901_2004.pdf" TargetMode="External"/><Relationship Id="rId544" Type="http://schemas.openxmlformats.org/officeDocument/2006/relationships/hyperlink" Target="..\..\AppData\Roaming\AppData\Roaming\AppData\Roaming\AppData\Roaming\Microsoft\Excel\RESOLUCIONES_PASAJEROS\GUAINIA_TOUR\GUAINIATOU_4300_2016.pdf" TargetMode="External"/><Relationship Id="rId751" Type="http://schemas.openxmlformats.org/officeDocument/2006/relationships/hyperlink" Target="../../AppData/Roaming/AppData/Roaming/AppData/Roaming/AppData/Roaming/Microsoft/Excel/RESOLUCIONES%20PASAJ/H.J._VALLEJO/VALLEJ&amp;CIA_0557_2014.pdf" TargetMode="External"/><Relationship Id="rId849" Type="http://schemas.openxmlformats.org/officeDocument/2006/relationships/hyperlink" Target="../../AppData/Roaming/AppData/Roaming/Microsoft/Excel/RESOLUCIONES_PASAJEROS/TRANSTOPOCORO/TRANSTOPOCORO_4662_2019.pdf" TargetMode="External"/><Relationship Id="rId183" Type="http://schemas.openxmlformats.org/officeDocument/2006/relationships/hyperlink" Target="../../AppData/Roaming/AppData/Roaming/AppData/Roaming/AppData/Roaming/AppData/Roaming/AppData/AppData/AppData/AppData/Roaming/Mis%20documentos/BASE%20UNO/RESOLUCIONES%20PASAJ/ALDINEBER/ALDINEBER_346_2009.pdf" TargetMode="External"/><Relationship Id="rId390" Type="http://schemas.openxmlformats.org/officeDocument/2006/relationships/hyperlink" Target="../../AppData/Roaming/Microsoft/Excel/RESOLUCIONES_PASAJEROS/COOPETRANSFLUVIAL/PTOBOYACA_2939_2014.pdf" TargetMode="External"/><Relationship Id="rId404" Type="http://schemas.openxmlformats.org/officeDocument/2006/relationships/hyperlink" Target="../../AppData/Roaming/AppData/Roaming/AppData/Roaming/AppData/Roaming/Microsoft/Excel/RESOLUCIONES_PASAJEROS/ASOTRANSCHAIRA/ASOTRANSCH_4371_2014.pdf" TargetMode="External"/><Relationship Id="rId611" Type="http://schemas.openxmlformats.org/officeDocument/2006/relationships/hyperlink" Target="../../AppData/Roaming/AppData/Roaming/AppData/Roaming/AppData/Roaming/Microsoft/Excel/RESOLUCIONES_PASAJEROS/H.J._VALLEJO/VALLEJ&amp;CIA_0447_2018.pdf" TargetMode="External"/><Relationship Id="rId1034" Type="http://schemas.openxmlformats.org/officeDocument/2006/relationships/hyperlink" Target="RESOLUCIONES_PASAJEROS/SAN_PABLO_S.A/SANPABLOSA_3040029435_2021.pdf" TargetMode="External"/><Relationship Id="rId250" Type="http://schemas.openxmlformats.org/officeDocument/2006/relationships/hyperlink" Target="RESOLUCIONES_PASAJEROS\SAN_PABLO_LTDA\SANPABLOLT_5841_2007.pdf" TargetMode="External"/><Relationship Id="rId488" Type="http://schemas.openxmlformats.org/officeDocument/2006/relationships/hyperlink" Target="../../AppData/Roaming/AppData/Roaming/AppData/Roaming/AppData/Roaming/AppData/Roaming/AppData/Roaming/Microsoft/Excel/RESOLUCIONES%20PASAJ/TRANSUNION/TRANSUNION_376_2016.pdf" TargetMode="External"/><Relationship Id="rId695" Type="http://schemas.openxmlformats.org/officeDocument/2006/relationships/hyperlink" Target="RESOLUCIONES_PASAJEROS/DEL_PUTUMAYO_LTDA/PUTUMAYO_LTDA_3795_2018.pdf" TargetMode="External"/><Relationship Id="rId709" Type="http://schemas.openxmlformats.org/officeDocument/2006/relationships/hyperlink" Target="../../AppData/Roaming/AppData/Roaming/AppData/Roaming/AppData/Roaming/Microsoft/Excel/RESOLUCIONES_PASAJEROS/CTRANSPUERTOASIS/PUERTOASIS_2858_2014.pdf" TargetMode="External"/><Relationship Id="rId916" Type="http://schemas.openxmlformats.org/officeDocument/2006/relationships/hyperlink" Target="RESOLUCIONES_PASAJEROS/TRANSAMAZONICOS/TRANSAMAZO_3252_2014.pdf" TargetMode="External"/><Relationship Id="rId1101" Type="http://schemas.openxmlformats.org/officeDocument/2006/relationships/hyperlink" Target="RESOLUCIONES_PASAJEROS/TRANSBORDAMOS_SINU_S.A.S/TRANSBORDA_3040008485_2020.pdf" TargetMode="External"/><Relationship Id="rId45" Type="http://schemas.openxmlformats.org/officeDocument/2006/relationships/hyperlink" Target="../../AppData/Roaming/AppData/Roaming/AppData/Roaming/AppData/Roaming/AppData/Roaming/AppData/AppData/AppData/AppData/Roaming/Mis%20documentos/BASE%20UNO/RESOLUCIONES%20PASAJ/COOMOTURAM/COOMOTURAM_1812_2005.pdf" TargetMode="External"/><Relationship Id="rId110" Type="http://schemas.openxmlformats.org/officeDocument/2006/relationships/hyperlink" Target="../../AppData/Roaming/AppData/Roaming/AppData/Roaming/AppData/Roaming/AppData/Roaming/AppData/AppData/AppData/AppData/Roaming/Microsoft/AppData/Roaming/Microsoft/Documents/BASE%20UNO/RESOLUCIONES%20PASAJ/TRANSMARINOS/TRANSMARAN_3293_2013.pdf" TargetMode="External"/><Relationship Id="rId348" Type="http://schemas.openxmlformats.org/officeDocument/2006/relationships/hyperlink" Target="../../AppData/Roaming/Microsoft/Excel/RESOLUCIONES_PASAJEROS/LOS_DELFINES/DELFINES_4768_2008.pdf" TargetMode="External"/><Relationship Id="rId555" Type="http://schemas.openxmlformats.org/officeDocument/2006/relationships/hyperlink" Target="RESOLUCIONES_PASAJEROS\AQUAVIARIOS\AQUAVIARIO_4032_2016.pdf" TargetMode="External"/><Relationship Id="rId762" Type="http://schemas.openxmlformats.org/officeDocument/2006/relationships/hyperlink" Target="../../AppData/Roaming/Microsoft/Excel/RESOLUCIONES_PASAJEROS/DIRY_ESTER/DIRY_ESTER_0444_2018.pdf" TargetMode="External"/><Relationship Id="rId194" Type="http://schemas.openxmlformats.org/officeDocument/2006/relationships/hyperlink" Target="../../AppData/Roaming/AppData/Roaming/AppData/Roaming/AppData/Roaming/AppData/Roaming/AppData/AppData/AppData/AppData/Roaming/Microsoft/Excel/RESOLUCIONES%20PASAJ/H.J._VALLEJO/VALLEJ&amp;CIA_4209_2010.pdf" TargetMode="External"/><Relationship Id="rId208" Type="http://schemas.openxmlformats.org/officeDocument/2006/relationships/hyperlink" Target="../../AppData/Roaming/AppData/Roaming/AppData/Roaming/AppData/Roaming/Microsoft/Excel/RESOLUCIONES_PASAJEROS/GUAINIA_TOUR/GUAINIATOU_2093_2013.pdf" TargetMode="External"/><Relationship Id="rId415" Type="http://schemas.openxmlformats.org/officeDocument/2006/relationships/hyperlink" Target="../../AppData/Roaming/AppData/Roaming/AppData/Roaming/AppData/Roaming/AppData/Roaming/AppData/AppData/AppData/AppData/Roaming/Microsoft/Documents/BASE%20UNO/RESOLUCIONES%20PASAJ/NAVIERA_AGROMINERA/NAV_AGROM_162_2015.pdf" TargetMode="External"/><Relationship Id="rId622" Type="http://schemas.openxmlformats.org/officeDocument/2006/relationships/hyperlink" Target="../../AppData/Roaming/AppData/Roaming/AppData/Roaming/AppData/Roaming/AppData/Roaming/AppData/Roaming/Microsoft/Excel/RESOLUCIONES%20PASAJ/TRANS_ATRATO/TRANSATRAT_0812_2018.pdf" TargetMode="External"/><Relationship Id="rId1045" Type="http://schemas.openxmlformats.org/officeDocument/2006/relationships/hyperlink" Target="RESOLUCIONES_PASAJEROS/GUATAPE_AVENTURA_S.A.S/AVENTURA_3040014315_2021.pdf" TargetMode="External"/><Relationship Id="rId261" Type="http://schemas.openxmlformats.org/officeDocument/2006/relationships/hyperlink" Target="../../AppData/Roaming/AppData/Roaming/AppData/Roaming/AppData/Roaming/Microsoft/Excel/RESOLUCIONES_PASAJEROS/COOTRAGAM/COOTRAGAM_4867_2013.pdf" TargetMode="External"/><Relationship Id="rId499" Type="http://schemas.openxmlformats.org/officeDocument/2006/relationships/hyperlink" Target="../../AppData/Roaming/AppData/Roaming/AppData/Roaming/AppData/Roaming/Microsoft/Excel/RESOLUCIONES_PASAJEROS/COOMULTRAMAG/COOMULTRAM_4025_2016.pdf" TargetMode="External"/><Relationship Id="rId927" Type="http://schemas.openxmlformats.org/officeDocument/2006/relationships/hyperlink" Target="../../AppData/Roaming/Microsoft/Excel/RESOLUCIONES_PASAJEROS/TURIVAN/TURIVAN_0966_2019.pdf" TargetMode="External"/><Relationship Id="rId1112" Type="http://schemas.openxmlformats.org/officeDocument/2006/relationships/hyperlink" Target="RESOLUCIONES_PASAJEROS/TRANSPORTE_LEBRIJA_LTDA/LEBRIJA_1863_2018.pdf" TargetMode="External"/><Relationship Id="rId56" Type="http://schemas.openxmlformats.org/officeDocument/2006/relationships/hyperlink" Target="../../AppData/Roaming/AppData/Roaming/AppData/Roaming/AppData/Roaming/AppData/Roaming/Microsoft/Excel/RESOLUCIONES%20PASAJ/TRES_FRONTERAS_S.A.S/TRESFRONTE_3066_2005.pdf" TargetMode="External"/><Relationship Id="rId359" Type="http://schemas.openxmlformats.org/officeDocument/2006/relationships/hyperlink" Target="../../AppData/Roaming/AppData/Roaming/AppData/Roaming/AppData/Roaming/Microsoft/Excel/RESOLUCIONES_PASAJEROS/TRANSMARINOS_S.A.S/TRANSMARIN_5143_2006.pdf" TargetMode="External"/><Relationship Id="rId566" Type="http://schemas.openxmlformats.org/officeDocument/2006/relationships/hyperlink" Target="../../AppData/Roaming/AppData/Roaming/AppData/Roaming/AppData/Roaming/Microsoft/Excel/RESOLUCIONES_PASAJEROS/TRANS_ATRATO/TRANSATRAT_2396_2017.pdf" TargetMode="External"/><Relationship Id="rId773" Type="http://schemas.openxmlformats.org/officeDocument/2006/relationships/hyperlink" Target="RESOLUCIONES_PASAJEROS\DIAZ_ALBORNOZ_S.A.S\ALBORNOZ_2848_2019.pdf" TargetMode="External"/><Relationship Id="rId121" Type="http://schemas.openxmlformats.org/officeDocument/2006/relationships/hyperlink" Target="RESOLUCIONES_PASAJEROS/COOTRANSFLUREMO/COOTRANSFL_2503_2011.pdf" TargetMode="External"/><Relationship Id="rId219" Type="http://schemas.openxmlformats.org/officeDocument/2006/relationships/hyperlink" Target="RESOLUCIONES_PASAJEROS\CORDOBA_ANGEL\CORDOBABAL_4869_2013.pdf" TargetMode="External"/><Relationship Id="rId426" Type="http://schemas.openxmlformats.org/officeDocument/2006/relationships/hyperlink" Target="../../AppData/Roaming/AppData/Roaming/AppData/Roaming/AppData/Roaming/Microsoft/Excel/RESOLUCIONES_PASAJEROS/ASOTAXI/ASOTAXI_0422_2015.pdf" TargetMode="External"/><Relationship Id="rId633" Type="http://schemas.openxmlformats.org/officeDocument/2006/relationships/hyperlink" Target="RESOLUCIONES_PASAJEROS/ASOLAGO_TOTA/ASOLAGO_3295_2018%20%20%20.pdf" TargetMode="External"/><Relationship Id="rId980" Type="http://schemas.openxmlformats.org/officeDocument/2006/relationships/hyperlink" Target="RESOLUCIONES_PASAJEROS\COOTRAFLUVSUC\COOTRAFLUS_3405_2019.pdf" TargetMode="External"/><Relationship Id="rId1056" Type="http://schemas.openxmlformats.org/officeDocument/2006/relationships/hyperlink" Target="RESOLUCIONES_PASAJEROS\VILLAVIEJA_EAT\VILLAVIEJA_3040036405_2021.pdf" TargetMode="External"/><Relationship Id="rId840" Type="http://schemas.openxmlformats.org/officeDocument/2006/relationships/hyperlink" Target="../../AppData/Roaming/AppData/Roaming/AppData/Roaming/Microsoft/Excel/RESOLUCIONES_PASAJEROS/EXPRESO_BAGADO_LTDA/BAGADOLTDA_3796_2009.pdf" TargetMode="External"/><Relationship Id="rId938" Type="http://schemas.openxmlformats.org/officeDocument/2006/relationships/hyperlink" Target="RESOLUCIONES_PASAJEROS/EXPRESO_SOLANO_LTDA/EXPSOLANO_6036_2018.pdf" TargetMode="External"/><Relationship Id="rId67" Type="http://schemas.openxmlformats.org/officeDocument/2006/relationships/hyperlink" Target="../../AppData/Roaming/AppData/Roaming/AppData/Roaming/AppData/Roaming/Microsoft/Excel/RESOLUCIONES%20PASAJ/ASONAGUA/ASONAGU_4061_2011.pdf" TargetMode="External"/><Relationship Id="rId272" Type="http://schemas.openxmlformats.org/officeDocument/2006/relationships/hyperlink" Target="../../AppData/Roaming/AppData/Roaming/AppData/Roaming/AppData/Roaming/Microsoft/Excel/RESOLUCIONES_PASAJEROS/LA_PIRAGUA_EAT/LA_PIRAGUA_1710_2011.pdf" TargetMode="External"/><Relationship Id="rId577" Type="http://schemas.openxmlformats.org/officeDocument/2006/relationships/hyperlink" Target="..\..\AppData\Roaming\AppData\Roaming\AppData\Roaming\AppData\Roaming\Microsoft\Excel\RESOLUCIONES%20PASAJ\CALIMARINA\CALIMARINA_3603_2017.pdf" TargetMode="External"/><Relationship Id="rId700" Type="http://schemas.openxmlformats.org/officeDocument/2006/relationships/hyperlink" Target="../../AppData/Roaming/AppData/Roaming/AppData/Roaming/AppData/Roaming/Microsoft/Excel/RESOLUCIONES_PASAJEROS/COOMULTRAMAG/COOMULTRAM_4520_2007.pdf" TargetMode="External"/><Relationship Id="rId1123" Type="http://schemas.openxmlformats.org/officeDocument/2006/relationships/hyperlink" Target="RESOLUCIONES_PASAJEROS/TIMON_GUATAPE_S.A.S/TIMON_3040057725_2021.pdf" TargetMode="External"/><Relationship Id="rId132" Type="http://schemas.openxmlformats.org/officeDocument/2006/relationships/hyperlink" Target="../../AppData/Roaming/AppData/Roaming/AppData/Roaming/AppData/Roaming/AppData/Roaming/AppData/AppData/AppData/AppData/Roaming/Mis%20documentos/BASE%20UNO/RESOLUCIONES%20PASAJ/VIASOTRAN/VIASOTRAN_1480_2007.pdf" TargetMode="External"/><Relationship Id="rId784" Type="http://schemas.openxmlformats.org/officeDocument/2006/relationships/hyperlink" Target="RESOLUCIONES_PASAJEROS/COROMOTO_S.A.S/COROMOTO_1651_2019.pdf" TargetMode="External"/><Relationship Id="rId991" Type="http://schemas.openxmlformats.org/officeDocument/2006/relationships/hyperlink" Target="RESOLUCIONES_PASAJEROS/TRANSFLUVIALES_CAQUETA_S.A.S/TF_CAQUETA_3040021815_2020.pdf" TargetMode="External"/><Relationship Id="rId1067" Type="http://schemas.openxmlformats.org/officeDocument/2006/relationships/hyperlink" Target="RESOLUCIONES_PASAJEROS/EL_PORTE&#209;O_LTDA/PORTE&#209;O_3595_2010.pdf" TargetMode="External"/><Relationship Id="rId437" Type="http://schemas.openxmlformats.org/officeDocument/2006/relationships/hyperlink" Target="../../AppData/Roaming/Microsoft/Excel/RESOLUCIONES_PASAJEROS/EXPRESO_SOLANO_LTDA/EXPSOLANO_3533_2015.pdf" TargetMode="External"/><Relationship Id="rId644" Type="http://schemas.openxmlformats.org/officeDocument/2006/relationships/hyperlink" Target="RESOLUCIONES_PASAJEROS/COROMOTO_S.A.S/COROMOTO_0595_2018.pdf" TargetMode="External"/><Relationship Id="rId851" Type="http://schemas.openxmlformats.org/officeDocument/2006/relationships/hyperlink" Target="../../AppData/Roaming/AppData/Roaming/Microsoft/Excel/RESOLUCIONES_PASAJEROS/HYDROPARKE_II/HYDROPARKE_0859_2017.pdf" TargetMode="External"/><Relationship Id="rId283" Type="http://schemas.openxmlformats.org/officeDocument/2006/relationships/hyperlink" Target="RESOLUCIONES_PASAJEROS/TRANSUNION/TRANSUNION_0069_2003.pdf" TargetMode="External"/><Relationship Id="rId490" Type="http://schemas.openxmlformats.org/officeDocument/2006/relationships/hyperlink" Target="RESOLUCIONES_PASAJEROS\RIO_CHICAGUA_S.A.S\CHICAGUA_3434_2016.pdf" TargetMode="External"/><Relationship Id="rId504" Type="http://schemas.openxmlformats.org/officeDocument/2006/relationships/hyperlink" Target="../../AppData/Roaming/Microsoft/Excel/RESOLUCIONES_PASAJEROS/DIANA_S.A.S/EXP_DIANA_2443_2016.pdf" TargetMode="External"/><Relationship Id="rId711" Type="http://schemas.openxmlformats.org/officeDocument/2006/relationships/hyperlink" Target="../../AppData/Roaming/AppData/Roaming/AppData/Roaming/AppData/Roaming/Microsoft/Excel/RESOLUCIONES_PASAJEROS/CTRANSPUERTOASIS/PUERTOASIS_5731_2010.pdf" TargetMode="External"/><Relationship Id="rId949" Type="http://schemas.openxmlformats.org/officeDocument/2006/relationships/hyperlink" Target="RESOLUCIONES_PASAJEROS/AGUAVENTURA_S.A.S/AGUAVENTURA_3040030795_2020.pdf" TargetMode="External"/><Relationship Id="rId1134" Type="http://schemas.openxmlformats.org/officeDocument/2006/relationships/hyperlink" Target="RESOLUCIONES_PASAJEROS\ZARPE_NAUTICO\ZNAUTICO_3040000575_2022.pdf" TargetMode="External"/><Relationship Id="rId78" Type="http://schemas.openxmlformats.org/officeDocument/2006/relationships/hyperlink" Target="../../AppData/Roaming/AppData/Roaming/AppData/Roaming/AppData/Roaming/AppData/Roaming/AppData/AppData/AppData/AppData/Roaming/Mis%20documentos/BASE%20UNO/RESOLUCIONES%20PASAJ/MAGDALENATOURS/MAGDTOURS_1541_2006.pdf" TargetMode="External"/><Relationship Id="rId143" Type="http://schemas.openxmlformats.org/officeDocument/2006/relationships/hyperlink" Target="../../AppData/Roaming/AppData/Roaming/AppData/Roaming/AppData/Roaming/AppData/Roaming/AppData/AppData/AppData/AppData/Roaming/Mis%20documentos/BASE%20UNO/RESOLUCIONES%20PASAJ/ECOTURPE/ECOTURPE_5737_2007.pdf" TargetMode="External"/><Relationship Id="rId350" Type="http://schemas.openxmlformats.org/officeDocument/2006/relationships/hyperlink" Target="../../AppData/Roaming/AppData/Roaming/AppData/Roaming/AppData/Roaming/Microsoft/Excel/RESOLUCIONES%20PASAJ/EXPRESO_SAN_JUAN_LTDA/EXPSANJUAN_0280_2007.pdf" TargetMode="External"/><Relationship Id="rId588" Type="http://schemas.openxmlformats.org/officeDocument/2006/relationships/hyperlink" Target="../../AppData/Roaming/Microsoft/Excel/RESOLUCIONES_PASAJEROS/TRANSFLUVIAM/TRANSFLUVI_4883_2017.pdf" TargetMode="External"/><Relationship Id="rId795" Type="http://schemas.openxmlformats.org/officeDocument/2006/relationships/hyperlink" Target="RESOLUCIONES_PASAJEROS/RIO_BAUDO_E.U/RIO_BAUDO_4705_2018.pdf" TargetMode="External"/><Relationship Id="rId809" Type="http://schemas.openxmlformats.org/officeDocument/2006/relationships/hyperlink" Target="../../AppData/Roaming/Microsoft/Excel/RESOLUCIONES_PASAJEROS/TRANSBORDAMOS_SINU_S.A.S/TRANSBORDA_4660_2019.pdf" TargetMode="External"/><Relationship Id="rId9" Type="http://schemas.openxmlformats.org/officeDocument/2006/relationships/hyperlink" Target="../../AppData/Roaming/AppData/Roaming/AppData/Roaming/AppData/Roaming/Microsoft/Excel/RESOLUCIONES_PASAJEROS/TRANSAMAZONICOS/TRANSAMAZO_4451_2011.pdf" TargetMode="External"/><Relationship Id="rId210" Type="http://schemas.openxmlformats.org/officeDocument/2006/relationships/hyperlink" Target="../../AppData/Roaming/AppData/Roaming/AppData/Roaming/AppData/Roaming/AppData/Roaming/AppData/Roaming/Microsoft/Excel/RESOLUCIONES%20PASAJ/TRANS_ARVICAZ/ARVICAZ_4605_2012.pdf" TargetMode="External"/><Relationship Id="rId448" Type="http://schemas.openxmlformats.org/officeDocument/2006/relationships/hyperlink" Target="../../AppData/Roaming/Microsoft/Excel/RESOLUCIONES_PASAJEROS/TRIUNFO_S.A.S/TRIUNFO_5329_2015.pdf" TargetMode="External"/><Relationship Id="rId655" Type="http://schemas.openxmlformats.org/officeDocument/2006/relationships/hyperlink" Target="..\..\AppData\Roaming\Microsoft\Excel\RESOLUCIONES_PASAJEROS\COOTRANSFLUALSINU\COOFLSINU_05193_2018.pdf" TargetMode="External"/><Relationship Id="rId862" Type="http://schemas.openxmlformats.org/officeDocument/2006/relationships/hyperlink" Target="../../AppData/Roaming/AppData/Roaming/Microsoft/Excel/RESOLUCIONES_PASAJEROS/ESCOTRANSTOURS/ESCOTRANST_856_2017.pdf" TargetMode="External"/><Relationship Id="rId1078" Type="http://schemas.openxmlformats.org/officeDocument/2006/relationships/hyperlink" Target="RESOLUCIONES_PASAJEROS/LOS%20CARDONA/LOS_CARDONA_3040024295_2021.pdf" TargetMode="External"/><Relationship Id="rId294" Type="http://schemas.openxmlformats.org/officeDocument/2006/relationships/hyperlink" Target="../../AppData/Roaming/AppData/Roaming/AppData/Roaming/AppData/Roaming/Microsoft/Excel/RESOLUCIONES_PASAJEROS/SAN_PABLO_S.A/SANPABLOSA_4910_2006.pdf" TargetMode="External"/><Relationship Id="rId308" Type="http://schemas.openxmlformats.org/officeDocument/2006/relationships/hyperlink" Target="../../AppData/Roaming/AppData/Roaming/AppData/Roaming/AppData/Roaming/AppData/Roaming/AppData/AppData/AppData/AppData/Roaming/Mis%20documentos/BASE%20UNO/RESOLUCIONES%20PASAJ/GAVIOTAS/GAVIOTAS_3689_2007.pdf" TargetMode="External"/><Relationship Id="rId515" Type="http://schemas.openxmlformats.org/officeDocument/2006/relationships/hyperlink" Target="../../AppData/Roaming/AppData/Roaming/AppData/Roaming/AppData/Roaming/Microsoft/Excel/RESOLUCIONES_PASAJEROS/TRANSMARINOS_S.A.S/TRANSMARIN_5051_2016.pdf" TargetMode="External"/><Relationship Id="rId722" Type="http://schemas.openxmlformats.org/officeDocument/2006/relationships/hyperlink" Target="../../AppData/Roaming/AppData/Roaming/AppData/Roaming/AppData/Roaming/Microsoft/Excel/RESOLUCIONES_PASAJEROS/TRANSFLUVSUR_LTDA/TRANSFLSUR_1263_2012.pdf" TargetMode="External"/><Relationship Id="rId1145" Type="http://schemas.openxmlformats.org/officeDocument/2006/relationships/comments" Target="../comments2.xml"/><Relationship Id="rId89" Type="http://schemas.openxmlformats.org/officeDocument/2006/relationships/hyperlink" Target="../../AppData/Roaming/AppData/Roaming/AppData/Roaming/AppData/Roaming/Microsoft/Excel/RESOLUCIONES_PASAJEROS/TRANS-ORIENTE/TRANSORIEN_4412_2006.pdf" TargetMode="External"/><Relationship Id="rId154" Type="http://schemas.openxmlformats.org/officeDocument/2006/relationships/hyperlink" Target="../../AppData/Roaming/AppData/Roaming/AppData/Roaming/AppData/Roaming/Microsoft/Excel/RESOLUCIONES_PASAJEROS/TRANS_ATRATO/TRANSATRAT_0005_2014.pdf" TargetMode="External"/><Relationship Id="rId361" Type="http://schemas.openxmlformats.org/officeDocument/2006/relationships/hyperlink" Target="../../AppData/Roaming/AppData/Roaming/AppData/Roaming/AppData/Roaming/Microsoft/Excel/RESOLUCIONES_PASAJEROS/TRANS-ORIENTE/TRANSORIEN_2518_2006.pdf" TargetMode="External"/><Relationship Id="rId599" Type="http://schemas.openxmlformats.org/officeDocument/2006/relationships/hyperlink" Target="../../AppData/Roaming/AppData/Roaming/AppData/Roaming/AppData/Roaming/AppData/Roaming/Microsoft/Excel/RESOLUCIONES%20PASAJ/ASOFLUTOTA/ASOFLUTOTA_6073_2017.pdf" TargetMode="External"/><Relationship Id="rId1005" Type="http://schemas.openxmlformats.org/officeDocument/2006/relationships/hyperlink" Target="RESOLUCIONES_PASAJEROS/ZARPE_NAUTICO/ZNAUTICO_3040000255_2020.pdf" TargetMode="External"/><Relationship Id="rId459" Type="http://schemas.openxmlformats.org/officeDocument/2006/relationships/hyperlink" Target="../../AppData/Roaming/AppData/Roaming/AppData/Roaming/AppData/Roaming/AppData/Roaming/AppData/Roaming/Microsoft/Excel/RESOLUCIONES%20PASAJ/RIO&amp;MAR_LTDA/RIO&amp;MARLT_638_2016.pdf" TargetMode="External"/><Relationship Id="rId666" Type="http://schemas.openxmlformats.org/officeDocument/2006/relationships/hyperlink" Target="../../AppData/Roaming/Microsoft/Excel/RESOLUCIONES_PASAJEROS/IRIS_TURS_ARCOS/IRIS_TURS_1031_2017.pdf" TargetMode="External"/><Relationship Id="rId873" Type="http://schemas.openxmlformats.org/officeDocument/2006/relationships/hyperlink" Target="RESOLUCIONES_PASAJEROS/COOTRAIMAG/COOTRAIMA_3040006645_2020.pdf" TargetMode="External"/><Relationship Id="rId1089" Type="http://schemas.openxmlformats.org/officeDocument/2006/relationships/hyperlink" Target="RESOLUCIONES_PASAJEROS/TRANS-ORIENTE/TRANSORIEN_0382_2020.pdf" TargetMode="External"/><Relationship Id="rId16" Type="http://schemas.openxmlformats.org/officeDocument/2006/relationships/hyperlink" Target="../../AppData/Roaming/AppData/Roaming/AppData/Roaming/AppData/Roaming/AppData/Roaming/Microsoft/Excel/RESOLUCIONES%20PASAJ/COOTRAFLUVSUC/COOTRAFLUS_1626_2013.pdf" TargetMode="External"/><Relationship Id="rId221" Type="http://schemas.openxmlformats.org/officeDocument/2006/relationships/hyperlink" Target="../../AppData/Roaming/AppData/Roaming/AppData/Roaming/AppData/Roaming/AppData/Roaming/Microsoft/Excel/RESOLUCIONES%20PASAJ/LA_CABERA/LACABERA_3800_2013%20%20.pdf" TargetMode="External"/><Relationship Id="rId319" Type="http://schemas.openxmlformats.org/officeDocument/2006/relationships/hyperlink" Target="RESOLUCIONES_PASAJEROS/LF_VICHADAS_S.A.S/LINEASFLUV_5437_2013.pdf" TargetMode="External"/><Relationship Id="rId526" Type="http://schemas.openxmlformats.org/officeDocument/2006/relationships/hyperlink" Target="RESOLUCIONES_PASAJEROS\COOTRAFLUVSUC\COOTRAFLUS_0145_2017.pdf" TargetMode="External"/><Relationship Id="rId733" Type="http://schemas.openxmlformats.org/officeDocument/2006/relationships/hyperlink" Target="RESOLUCIONES_PASAJEROS\TRANSFLUVSUR_LTDA\TRANSFLSUR_4708_2018.pdf" TargetMode="External"/><Relationship Id="rId940" Type="http://schemas.openxmlformats.org/officeDocument/2006/relationships/hyperlink" Target="RESOLUCIONES_PASAJEROS/MARULAPIA_S.A.S/MARULAPIA_5498_2018.pdf" TargetMode="External"/><Relationship Id="rId1016" Type="http://schemas.openxmlformats.org/officeDocument/2006/relationships/hyperlink" Target="RESOLUCIONES_PASAJEROS/COOTRAIMAG/COOTRAIMA_3040010665_2020.pdf" TargetMode="External"/><Relationship Id="rId165" Type="http://schemas.openxmlformats.org/officeDocument/2006/relationships/hyperlink" Target="../../AppData/Roaming/AppData/Roaming/AppData/Roaming/AppData/Roaming/AppData/Roaming/Microsoft/Excel/RESOLUCIONES%20PASAJ/ASOJHONVAL/ASOJHONVAL_4551_2013.pdf" TargetMode="External"/><Relationship Id="rId372" Type="http://schemas.openxmlformats.org/officeDocument/2006/relationships/hyperlink" Target="..\..\AppData\Roaming\AppData\Roaming\AppData\Roaming\AppData\Roaming\Microsoft\Excel\RESOLUCIONES_PASAJEROS\EMTURPE_LTDA\EMTURPELTD_3710_2007.pdf" TargetMode="External"/><Relationship Id="rId677" Type="http://schemas.openxmlformats.org/officeDocument/2006/relationships/hyperlink" Target="../../AppData/Roaming/Microsoft/Excel/RESOLUCIONES_PASAJEROS/ASOTRANSCHAIRA/ASOTRANSCH_3163_2018.pdf" TargetMode="External"/><Relationship Id="rId800" Type="http://schemas.openxmlformats.org/officeDocument/2006/relationships/hyperlink" Target="RESOLUCIONES_PASAJEROS/NAVGUAVIO/NAVIERAGUA_3126_2019.pdf" TargetMode="External"/><Relationship Id="rId232" Type="http://schemas.openxmlformats.org/officeDocument/2006/relationships/hyperlink" Target="..\..\AppData\Roaming\Microsoft\Excel\RESOLUCIONES_PASAJEROS\COOPETRANSFLUVIAL\PTOBOYACA_1509_2011.pdf" TargetMode="External"/><Relationship Id="rId884" Type="http://schemas.openxmlformats.org/officeDocument/2006/relationships/hyperlink" Target="RESOLUCIONES_PASAJEROS/COOMULTRAMAG/COOMULTRAM_0528_2020.pdf" TargetMode="External"/><Relationship Id="rId27" Type="http://schemas.openxmlformats.org/officeDocument/2006/relationships/hyperlink" Target="../../AppData/Roaming/AppData/Roaming/AppData/Roaming/AppData/Roaming/AppData/Roaming/AppData/Roaming/Microsoft/Excel/RESOLUCIONES%20PASAJ/COOTRAFLUCAN/COOTRAFLUC_1928_2004.pdf" TargetMode="External"/><Relationship Id="rId537" Type="http://schemas.openxmlformats.org/officeDocument/2006/relationships/hyperlink" Target="../../AppData/Roaming/AppData/Roaming/Microsoft/Excel/RESOLUCIONES_PASAJEROS/RODRIGUEZ_ROJAS/RODRIGUEZR_220_2017.pdf" TargetMode="External"/><Relationship Id="rId744" Type="http://schemas.openxmlformats.org/officeDocument/2006/relationships/hyperlink" Target="RESOLUCIONES_PASAJEROS/DIAZ_ALBORNOZ_S.A.S/ALBORNOZ_1601_2019.pdf" TargetMode="External"/><Relationship Id="rId951" Type="http://schemas.openxmlformats.org/officeDocument/2006/relationships/hyperlink" Target="..\..\AppData\Roaming\Microsoft\Excel\RESOLUCIONES_PASAJEROS\SORANNY\SORANNY_GV_2745_2016.pdf" TargetMode="External"/><Relationship Id="rId80" Type="http://schemas.openxmlformats.org/officeDocument/2006/relationships/hyperlink" Target="../../AppData/Roaming/AppData/Roaming/AppData/Roaming/AppData/Roaming/Microsoft/Excel/RESOLUCIONES_PASAJEROS/MAGDALENA_TOURS_EU/MAGDTOURS_4469_2010.pdf" TargetMode="External"/><Relationship Id="rId176" Type="http://schemas.openxmlformats.org/officeDocument/2006/relationships/hyperlink" Target="../../AppData/Roaming/AppData/Roaming/AppData/Roaming/AppData/Roaming/AppData/Roaming/AppData/AppData/AppData/AppData/Roaming/Mis%20documentos/BASE%20UNO/RESOLUCIONES%20PASAJ/CORPROTUR/CORPROTUR_5043_2008.pdf" TargetMode="External"/><Relationship Id="rId383" Type="http://schemas.openxmlformats.org/officeDocument/2006/relationships/hyperlink" Target="../../AppData/Roaming/Microsoft/Excel/RESOLUCIONES_PASAJEROS/RIO%20LA%20MIEL/RIO_MIEL_2738_2014.pdf" TargetMode="External"/><Relationship Id="rId590" Type="http://schemas.openxmlformats.org/officeDocument/2006/relationships/hyperlink" Target="../../AppData/Roaming/AppData/Roaming/AppData/Roaming/AppData/Roaming/Microsoft/Excel/RESOLUCIONES_PASAJEROS/FAITUR_S.A.S/FAITUR_5312_2017.pdf" TargetMode="External"/><Relationship Id="rId604" Type="http://schemas.openxmlformats.org/officeDocument/2006/relationships/hyperlink" Target="../../AppData/Roaming/AppData/Roaming/AppData/Roaming/Microsoft/Excel/RESOLUCIONES_PASAJEROS/SANJUANE&#209;A_S.A.S/SANJUANE&#209;A_3386_2017.pdf" TargetMode="External"/><Relationship Id="rId811" Type="http://schemas.openxmlformats.org/officeDocument/2006/relationships/hyperlink" Target="../../AppData/Roaming/Microsoft/Excel/RESOLUCIONES_PASAJEROS/COOTRANSFLUCAN/COOTRANSFL_3178_2015.pdf" TargetMode="External"/><Relationship Id="rId1027" Type="http://schemas.openxmlformats.org/officeDocument/2006/relationships/hyperlink" Target="RESOLUCIONES_PASAJEROS/ASTRAWIL/ASTRAWIL_3040009885.pdf" TargetMode="External"/><Relationship Id="rId243" Type="http://schemas.openxmlformats.org/officeDocument/2006/relationships/hyperlink" Target="RESOLUCIONES_PASAJEROS/NAVGUAVIO/NAVIERAGUA_1027_2014.pdf" TargetMode="External"/><Relationship Id="rId450" Type="http://schemas.openxmlformats.org/officeDocument/2006/relationships/hyperlink" Target="RESOLUCIONES_PASAJEROS\COOTRAIMAG\COOTRAIMA_05935_2015.pdf" TargetMode="External"/><Relationship Id="rId688" Type="http://schemas.openxmlformats.org/officeDocument/2006/relationships/hyperlink" Target="RESOLUCIONES_PASAJEROS/DEL_PACIFICO_S.A.S/DEL_PACIFI_0440_2019.pdf" TargetMode="External"/><Relationship Id="rId895" Type="http://schemas.openxmlformats.org/officeDocument/2006/relationships/hyperlink" Target="RESOLUCIONES_PASAJEROS/TRANSTOPOCORO/TRANSTOPOCORO_4662_2019.pdf" TargetMode="External"/><Relationship Id="rId909" Type="http://schemas.openxmlformats.org/officeDocument/2006/relationships/hyperlink" Target="RESOLUCIONES_PASAJEROS/LAS_A_PIZARRO/A_PIZARRO_6371_2019.pdf" TargetMode="External"/><Relationship Id="rId1080" Type="http://schemas.openxmlformats.org/officeDocument/2006/relationships/hyperlink" Target="RESOLUCIONES_PASAJEROS\COOTRANSPALMA\COOTRANSPALMA_3739_2019.pdf" TargetMode="External"/><Relationship Id="rId38" Type="http://schemas.openxmlformats.org/officeDocument/2006/relationships/hyperlink" Target="../../AppData/Roaming/AppData/Roaming/AppData/Roaming/AppData/Roaming/Microsoft/Excel/RESOLUCIONES_PASAJEROS/COOLANCHEROS/COOLANCHER_1393_2011.pdf" TargetMode="External"/><Relationship Id="rId103" Type="http://schemas.openxmlformats.org/officeDocument/2006/relationships/hyperlink" Target="../../AppData/Roaming/AppData/Roaming/AppData/Roaming/AppData/Roaming/AppData/Roaming/AppData/AppData/AppData/AppData/Roaming/Mis%20documentos/BASE%20UNO/RESOLUCIONES%20PASAJ/TRANS_MARY/TRANSMARY_4924_2006.pdf" TargetMode="External"/><Relationship Id="rId310" Type="http://schemas.openxmlformats.org/officeDocument/2006/relationships/hyperlink" Target="../../AppData/Roaming/Microsoft/Excel/RESOLUCIONES_PASAJEROS/GAVIOTAS/GAVIOTAS_3825_2010.pdf" TargetMode="External"/><Relationship Id="rId548" Type="http://schemas.openxmlformats.org/officeDocument/2006/relationships/hyperlink" Target="../../AppData/Roaming/AppData/Roaming/AppData/Roaming/AppData/Roaming/Microsoft/Excel/RESOLUCIONES_PASAJEROS/TRANSPORCOL/TRANSPORCOL_646_2017.pdf" TargetMode="External"/><Relationship Id="rId755" Type="http://schemas.openxmlformats.org/officeDocument/2006/relationships/hyperlink" Target="RESOLUCIONES_PASAJEROS/DIANA_S.A.S/EXP_DIANA_3049_2019.pdf" TargetMode="External"/><Relationship Id="rId962" Type="http://schemas.openxmlformats.org/officeDocument/2006/relationships/hyperlink" Target="RESOLUCIONES_PASAJEROS/TIPAL_S.A.S/TIPAL_3040013045_2020.pdf" TargetMode="External"/><Relationship Id="rId91" Type="http://schemas.openxmlformats.org/officeDocument/2006/relationships/hyperlink" Target="../../AppData/Roaming/AppData/Roaming/AppData/Roaming/AppData/Roaming/Microsoft/Excel/RESOLUCIONES_PASAJEROS/TRANS-ORIENTE/TRANSORIEN_5441_2013.pdf" TargetMode="External"/><Relationship Id="rId187" Type="http://schemas.openxmlformats.org/officeDocument/2006/relationships/hyperlink" Target="../../AppData/Roaming/AppData/Roaming/AppData/Roaming/AppData/Roaming/AppData/Roaming/AppData/Roaming/Microsoft/Excel/RESOLUCIONES%20PASAJ/RIO&amp;MAR_LTDA/RIO&amp;MARLT_10951_2012.pdf" TargetMode="External"/><Relationship Id="rId394" Type="http://schemas.openxmlformats.org/officeDocument/2006/relationships/hyperlink" Target="../../AppData/Roaming/AppData/Roaming/AppData/Roaming/AppData/Roaming/Microsoft/Excel/RESOLUCIONES%20PASAJ/CALIMARINA/CALIMARINA_5830_2009.pdf" TargetMode="External"/><Relationship Id="rId408" Type="http://schemas.openxmlformats.org/officeDocument/2006/relationships/hyperlink" Target="../../AppData/Roaming/AppData/Roaming/AppData/Roaming/AppData/Roaming/AppData/Roaming/Microsoft/Excel/RESOLUCIONES%20PASAJ/COOTRANSFLUMAR/COOTRANSFL_1947_2008.pdf" TargetMode="External"/><Relationship Id="rId615" Type="http://schemas.openxmlformats.org/officeDocument/2006/relationships/hyperlink" Target="RESOLUCIONES_PASAJEROS/NAVGUAVIO/NAVIERAGUA_1897_2018.pdf" TargetMode="External"/><Relationship Id="rId822" Type="http://schemas.openxmlformats.org/officeDocument/2006/relationships/hyperlink" Target="RESOLUCIONES_PASAJEROS/COOTRANSTAME_LTDA/COOTRANSTA_0145_2020.pdf" TargetMode="External"/><Relationship Id="rId1038" Type="http://schemas.openxmlformats.org/officeDocument/2006/relationships/hyperlink" Target="RESOLUCIONES_PASAJEROS/IBIZA_GUATAPE_S.A.S/IBIZA_GUATAPE_3040019885_2021.pdf" TargetMode="External"/><Relationship Id="rId254" Type="http://schemas.openxmlformats.org/officeDocument/2006/relationships/hyperlink" Target="../../AppData/Roaming/AppData/Roaming/AppData/Roaming/AppData/Roaming/Microsoft/Excel/RESOLUCIONES_PASAJEROS/COOMULTRAMAG/COOMULTRAM_1689_2011.pdf" TargetMode="External"/><Relationship Id="rId699" Type="http://schemas.openxmlformats.org/officeDocument/2006/relationships/hyperlink" Target="../../AppData/Roaming/AppData/Roaming/AppData/Roaming/AppData/Roaming/Microsoft/Excel/RESOLUCIONES_PASAJEROS/COOMULTRAMAG/COOMULTRAM_7130_2003.pdf" TargetMode="External"/><Relationship Id="rId1091" Type="http://schemas.openxmlformats.org/officeDocument/2006/relationships/hyperlink" Target="RESOLUCIONES_PASAJEROS/COOTRANSFLUCAN/COOTRANSFL_3040026805_2020.pdf" TargetMode="External"/><Relationship Id="rId1105" Type="http://schemas.openxmlformats.org/officeDocument/2006/relationships/hyperlink" Target="RESOLUCIONES_PASAJEROS/ASOLAGO_TOTA/ASOLAGO_4080_2015.pdf" TargetMode="External"/><Relationship Id="rId49" Type="http://schemas.openxmlformats.org/officeDocument/2006/relationships/hyperlink" Target="../../AppData/Roaming/AppData/Roaming/AppData/Roaming/AppData/Roaming/Microsoft/Excel/RESOLUCIONES_PASAJEROS/COOMOTURAM/COOMOTURAM_4878_2011.pdf" TargetMode="External"/><Relationship Id="rId114" Type="http://schemas.openxmlformats.org/officeDocument/2006/relationships/hyperlink" Target="../../AppData/Roaming/AppData/Roaming/AppData/Roaming/AppData/Roaming/AppData/Roaming/AppData/AppData/AppData/AppData/Roaming/Mis%20documentos/BASE%20UNO/RESOLUCIONES%20PASAJ/EXPRESOSANJ/EXPSANJUAN_280_2007.pdf" TargetMode="External"/><Relationship Id="rId461" Type="http://schemas.openxmlformats.org/officeDocument/2006/relationships/hyperlink" Target="../../AppData/Roaming/Microsoft/Excel/RESOLUCIONES_PASAJEROS/ASOTRANSFLUVIAL/ASOTRANSFL_0743_2016.pdf" TargetMode="External"/><Relationship Id="rId559" Type="http://schemas.openxmlformats.org/officeDocument/2006/relationships/hyperlink" Target="../../AppData/Roaming/AppData/Roaming/AppData/Roaming/AppData/Roaming/Microsoft/Excel/RESOLUCIONES_PASAJEROS/ABOGUA/ABOGUA_1540_2006.pdf" TargetMode="External"/><Relationship Id="rId766" Type="http://schemas.openxmlformats.org/officeDocument/2006/relationships/hyperlink" Target="../../AppData/Roaming/Microsoft/Excel/RESOLUCIONES_PASAJEROS/ASTRAWIL/ASTRAWIL_0290_2018.pdf" TargetMode="External"/><Relationship Id="rId198" Type="http://schemas.openxmlformats.org/officeDocument/2006/relationships/hyperlink" Target="../../AppData/Roaming/AppData/Roaming/AppData/Roaming/AppData/Roaming/Microsoft/Excel/RESOLUCIONES_PASAJEROS/RIVERSIDE/RIVERSIDE_5958_2009.pdf" TargetMode="External"/><Relationship Id="rId321" Type="http://schemas.openxmlformats.org/officeDocument/2006/relationships/hyperlink" Target="../../AppData/Roaming/AppData/Roaming/AppData/Roaming/AppData/Roaming/Microsoft/Excel/RESOLUCIONES_PASAJEROS/TRANSBORDAMOS_SINU_S.A.S/TRANSBORDA_1993_2014.pdf" TargetMode="External"/><Relationship Id="rId419" Type="http://schemas.openxmlformats.org/officeDocument/2006/relationships/hyperlink" Target="../../AppData/Roaming/Microsoft/Excel/RESOLUCIONES_PASAJEROS/COOTRANSFLUCAN/COOTRANSFL_1743_2015.pdf" TargetMode="External"/><Relationship Id="rId626" Type="http://schemas.openxmlformats.org/officeDocument/2006/relationships/hyperlink" Target="RESOLUCIONES_PASAJEROS\AQUAVIARIOS\AQUAVIARIO_2430_2018.pdf" TargetMode="External"/><Relationship Id="rId973" Type="http://schemas.openxmlformats.org/officeDocument/2006/relationships/hyperlink" Target="../../AppData/Roaming/Microsoft/Excel/RESOLUCIONES_PASAJEROS/TRANSBORDAMOS_SINU_S.A.S/TRANSBORDA_3040008485_2020.pdf" TargetMode="External"/><Relationship Id="rId1049" Type="http://schemas.openxmlformats.org/officeDocument/2006/relationships/hyperlink" Target="RESOLUCIONES_PASAJEROS/AGUATAPE/AGUATAPE_3040033435_2020.pdf" TargetMode="External"/><Relationship Id="rId833" Type="http://schemas.openxmlformats.org/officeDocument/2006/relationships/hyperlink" Target="RESOLUCIONES_PASAJEROS/NAVIERAS_S.A.S/NAVES_5862_2019.pdf" TargetMode="External"/><Relationship Id="rId1116" Type="http://schemas.openxmlformats.org/officeDocument/2006/relationships/hyperlink" Target="RESOLUCIONES_PASAJEROS/COROMOTO_S.A.S/COROMOTO_0093_2015.pdf" TargetMode="External"/><Relationship Id="rId265" Type="http://schemas.openxmlformats.org/officeDocument/2006/relationships/hyperlink" Target="../../AppData/Roaming/AppData/Roaming/AppData/Roaming/AppData/Roaming/Microsoft/Excel/RESOLUCIONES_PASAJEROS/COOTRANSPI&#209;U&#209;A/CTRANPI&#209;U&#209;_0106_2008.pdf" TargetMode="External"/><Relationship Id="rId472" Type="http://schemas.openxmlformats.org/officeDocument/2006/relationships/hyperlink" Target="RESOLUCIONES_PASAJEROS\COOTRAIMAG\COOTRAIMA_01818_2016.pdf" TargetMode="External"/><Relationship Id="rId900" Type="http://schemas.openxmlformats.org/officeDocument/2006/relationships/hyperlink" Target="RESOLUCIONES_PASAJEROS/AGUATAPE/AGUATAPE_3040007985_2020.pdf" TargetMode="External"/><Relationship Id="rId125" Type="http://schemas.openxmlformats.org/officeDocument/2006/relationships/hyperlink" Target="../../AppData/Roaming/AppData/Roaming/AppData/Roaming/AppData/Roaming/Microsoft/Excel/RESOLUCIONES%20PASAJ/TFLUV_SAN_JUAN_LTDA/TRANSFSANJ_3197_2010.pdf" TargetMode="External"/><Relationship Id="rId332" Type="http://schemas.openxmlformats.org/officeDocument/2006/relationships/hyperlink" Target="../../AppData/Roaming/AppData/Roaming/AppData/Roaming/AppData/Roaming/AppData/Roaming/AppData/AppData/AppData/AppData/Roaming/Microsoft/AppData/Mis%20documentos/BASE%20UNO/RESOLUCIONES%20PASAJ/COOTRANECHI/COOTRANECH_308_2005.pdf" TargetMode="External"/><Relationship Id="rId777" Type="http://schemas.openxmlformats.org/officeDocument/2006/relationships/hyperlink" Target="..\..\AppData\Roaming\Microsoft\Excel\RESOLUCIONES_PASAJEROS\JUANTHOSA_RED_S.A.S\JUANTHOSA_3138_2019.pdf" TargetMode="External"/><Relationship Id="rId984" Type="http://schemas.openxmlformats.org/officeDocument/2006/relationships/hyperlink" Target="../../AppData/Roaming/Microsoft/Excel/RESOLUCIONES_PASAJEROS/COOTRANSUNIDOS/CTRANSUNID_5335_2019.pdf" TargetMode="External"/><Relationship Id="rId637" Type="http://schemas.openxmlformats.org/officeDocument/2006/relationships/hyperlink" Target="RESOLUCIONES_PASAJEROS/HYDROPARKE_II/HYDROPARKE_3641_2017.pdf" TargetMode="External"/><Relationship Id="rId844" Type="http://schemas.openxmlformats.org/officeDocument/2006/relationships/hyperlink" Target="../../AppData/Roaming/Microsoft/Excel/RESOLUCIONES_PASAJEROS/ASOPASEROS/Resolucion%20No.%200005594%20del%2011%20de%20diciembre%20de%202019%20+%20notificacion.pdf" TargetMode="External"/><Relationship Id="rId276" Type="http://schemas.openxmlformats.org/officeDocument/2006/relationships/hyperlink" Target="RESOLUCIONES_PASAJEROS\COOTRAIMAG\COOTRAIMA_01481_2008.pdf" TargetMode="External"/><Relationship Id="rId483" Type="http://schemas.openxmlformats.org/officeDocument/2006/relationships/hyperlink" Target="../../AppData/Roaming/AppData/Roaming/AppData/Roaming/AppData/Roaming/Microsoft/Excel/RESOLUCIONES_PASAJEROS/ABOGUA/ABOGUA_1789_2016.pdf" TargetMode="External"/><Relationship Id="rId690" Type="http://schemas.openxmlformats.org/officeDocument/2006/relationships/hyperlink" Target="RESOLUCIONES_PASAJEROS/COOMOTURAM/COOMOTURAM_3296_2018.pdf" TargetMode="External"/><Relationship Id="rId704" Type="http://schemas.openxmlformats.org/officeDocument/2006/relationships/hyperlink" Target="../../AppData/Roaming/AppData/Roaming/AppData/Roaming/AppData/Roaming/AppData/Roaming/AppData/Roaming/Microsoft/Excel/RESOLUCIONES%20PASAJ/NAVGUAVIO/NAVIERAGUA_720_2008.pdf" TargetMode="External"/><Relationship Id="rId911" Type="http://schemas.openxmlformats.org/officeDocument/2006/relationships/hyperlink" Target="../../AppData/Roaming/Microsoft/Excel/RESOLUCIONES_PASAJEROS/ROJAS_MU&#209;OZ/ROJASMU&#209;OZ_5388_2006.pdf" TargetMode="External"/><Relationship Id="rId1127" Type="http://schemas.openxmlformats.org/officeDocument/2006/relationships/hyperlink" Target="RESOLUCIONES_PASAJEROS/AGUAVENTURA_S.A.S/AGUAVENTURA_3040024305_2021.pdf" TargetMode="External"/><Relationship Id="rId40" Type="http://schemas.openxmlformats.org/officeDocument/2006/relationships/hyperlink" Target="../../AppData/Roaming/AppData/Roaming/AppData/Roaming/AppData/Roaming/Microsoft/Excel/RESOLUCIONES_PASAJEROS/COOTRAFLUCAP/COOTRAFLUC_0905_2005.pdf" TargetMode="External"/><Relationship Id="rId136" Type="http://schemas.openxmlformats.org/officeDocument/2006/relationships/hyperlink" Target="../../AppData/Roaming/AppData/Roaming/AppData/Roaming/AppData/Roaming/AppData/Roaming/AppData/AppData/AppData/AppData/Roaming/Mis%20documentos/BASE%20UNO/RESOLUCIONES%20PASAJ/LIBERTADOR/LIBERTADOR_3690_2007.pdf" TargetMode="External"/><Relationship Id="rId343" Type="http://schemas.openxmlformats.org/officeDocument/2006/relationships/hyperlink" Target="../../AppData/Roaming/AppData/Roaming/AppData/Roaming/AppData/Roaming/Microsoft/Excel/RESOLUCIONES_PASAJEROS/HINCAPIE/HINCAPIE_1997_2008.pdf" TargetMode="External"/><Relationship Id="rId550" Type="http://schemas.openxmlformats.org/officeDocument/2006/relationships/hyperlink" Target="../../AppData/Roaming/AppData/Roaming/Microsoft/Excel/RESOLUCIONES_PASAJEROS/COOMULTRAMAG/COOMULTRAM_0796_2017.pdf" TargetMode="External"/><Relationship Id="rId788" Type="http://schemas.openxmlformats.org/officeDocument/2006/relationships/hyperlink" Target="RESOLUCIONES_PASAJEROS/LOS_DELFINES/DELFINES_2118_2019.pdf" TargetMode="External"/><Relationship Id="rId995" Type="http://schemas.openxmlformats.org/officeDocument/2006/relationships/hyperlink" Target="RESOLUCIONES_PASAJEROS/LA_CAPITANA_S.A.S/CAPITANA_3938_2018.pdf" TargetMode="External"/><Relationship Id="rId203" Type="http://schemas.openxmlformats.org/officeDocument/2006/relationships/hyperlink" Target="../../AppData/Roaming/Microsoft/Excel/RESOLUCIONES_PASAJEROS/COOTRANSFLUALSINU/COOFLSINU_10950_2012.pdf" TargetMode="External"/><Relationship Id="rId648" Type="http://schemas.openxmlformats.org/officeDocument/2006/relationships/hyperlink" Target="../../AppData/Roaming/Microsoft/Excel/RESOLUCIONES_PASAJEROS/ASONAGUA/ASONAGU_0813_2018.pdf" TargetMode="External"/><Relationship Id="rId855" Type="http://schemas.openxmlformats.org/officeDocument/2006/relationships/hyperlink" Target="RESOLUCIONES_PASAJEROS/TRANS_RENACER/TRANSRENACE_3040003285_2020.pdf" TargetMode="External"/><Relationship Id="rId1040" Type="http://schemas.openxmlformats.org/officeDocument/2006/relationships/hyperlink" Target="RESOLUCIONES_PASAJEROS/VIP_GUATAPE_S.A.S/VIP_GUATAPE_3040034265_2021.pdf" TargetMode="External"/><Relationship Id="rId287" Type="http://schemas.openxmlformats.org/officeDocument/2006/relationships/hyperlink" Target="RESOLUCIONES_PASAJEROS/TRANSUNION/TRANSUNION_5948_2006.pdf" TargetMode="External"/><Relationship Id="rId410" Type="http://schemas.openxmlformats.org/officeDocument/2006/relationships/hyperlink" Target="../../AppData/Roaming/AppData/Roaming/AppData/Roaming/AppData/Roaming/AppData/Roaming/Microsoft/Excel/RESOLUCIONES%20PASAJ/COOTRANSFLUMAR/COOTRANSFL_215_2012.pdf" TargetMode="External"/><Relationship Id="rId494" Type="http://schemas.openxmlformats.org/officeDocument/2006/relationships/hyperlink" Target="../../AppData/Roaming/AppData/Roaming/AppData/Roaming/AppData/Roaming/AppData/Roaming/AppData/Roaming/Microsoft/Excel/RESOLUCIONES%20PASAJ/PTO_BARRANQUILLA/PTO_BARRAN_2188_2014.pdf" TargetMode="External"/><Relationship Id="rId508" Type="http://schemas.openxmlformats.org/officeDocument/2006/relationships/hyperlink" Target="RESOLUCIONES_PASAJEROS\SAN_PABLO_S.A\SANPABLOSA_4262_2016.pdf" TargetMode="External"/><Relationship Id="rId715" Type="http://schemas.openxmlformats.org/officeDocument/2006/relationships/hyperlink" Target="RESOLUCIONES_PASAJEROS\COOTRANSPI&#209;U&#209;A\CTRANPI&#209;U&#209;_3937_2018.pdf" TargetMode="External"/><Relationship Id="rId922" Type="http://schemas.openxmlformats.org/officeDocument/2006/relationships/hyperlink" Target="../../AppData/Roaming/AppData/Roaming/Microsoft/Excel/RESOLUCIONES_PASAJEROS/MARITIMO_ECOLOGICO/MARITIMO_5866_2019.pdf" TargetMode="External"/><Relationship Id="rId1138" Type="http://schemas.openxmlformats.org/officeDocument/2006/relationships/hyperlink" Target="https://mintransporte-my.sharepoint.com/personal/dducuara_mintransporte_gov_co/Documents/Documentos/BASE%20DATOS%20%20EMPRESAS%20TRANSPORTE%20FLUVIAL/RESOLUCIONES_PASAJEROS/POZO_AZUL_S.A.S/POZO_AZUL_3797_2018.pdf" TargetMode="External"/><Relationship Id="rId147" Type="http://schemas.openxmlformats.org/officeDocument/2006/relationships/hyperlink" Target="../../AppData/Roaming/AppData/Roaming/AppData/Roaming/AppData/Roaming/AppData/Roaming/AppData/AppData/AppData/AppData/Roaming/Mis%20documentos/BASE%20UNO/RESOLUCIONES%20PASAJ/PTO_BERRIO/PUERTO_BER_353_2008.pdf" TargetMode="External"/><Relationship Id="rId354" Type="http://schemas.openxmlformats.org/officeDocument/2006/relationships/hyperlink" Target="../../AppData/Roaming/Microsoft/Excel/RESOLUCIONES_PASAJEROS/SERVIFLUPRADO_S.A/SSERVIFLUP-3256_2008.pdf" TargetMode="External"/><Relationship Id="rId799" Type="http://schemas.openxmlformats.org/officeDocument/2006/relationships/hyperlink" Target="RESOLUCIONES_PASAJEROS\ASONAGUA\ASONAGU_3902_2019.pdf" TargetMode="External"/><Relationship Id="rId51" Type="http://schemas.openxmlformats.org/officeDocument/2006/relationships/hyperlink" Target="../../AppData/Roaming/AppData/Roaming/AppData/Roaming/AppData/Roaming/AppData/Roaming/AppData/AppData/AppData/AppData/Roaming/Mis%20documentos/BASE%20UNO/RESOLUCIONES%20PASAJ/COMFAMHUILA/COMFAMILIA_2473_2005.pdf" TargetMode="External"/><Relationship Id="rId561" Type="http://schemas.openxmlformats.org/officeDocument/2006/relationships/hyperlink" Target="../../AppData/Roaming/AppData/Roaming/AppData/Roaming/AppData/Roaming/AppData/Roaming/AppData/Roaming/Microsoft/Excel/RESOLUCIONES%20PASAJ/ASOPASEROS/ASOPASEROS_5175_2007.pdf" TargetMode="External"/><Relationship Id="rId659" Type="http://schemas.openxmlformats.org/officeDocument/2006/relationships/hyperlink" Target="RESOLUCIONES_PASAJEROS/LA_REPRESA_S.A.S/LA_REPRESA_1747_2018.pdf" TargetMode="External"/><Relationship Id="rId866" Type="http://schemas.openxmlformats.org/officeDocument/2006/relationships/hyperlink" Target="RESOLUCIONES_PASAJEROS/RIO_CHICAGUA_S.A.S/CHICAGUA_5868_2019.pdf" TargetMode="External"/><Relationship Id="rId214" Type="http://schemas.openxmlformats.org/officeDocument/2006/relationships/hyperlink" Target="RESOLUCIONES_PASAJEROS\TRANSPRADOMAR\TRANSPRAD_4553_2013.pdf" TargetMode="External"/><Relationship Id="rId298" Type="http://schemas.openxmlformats.org/officeDocument/2006/relationships/hyperlink" Target="../../AppData/Roaming/AppData/Roaming/AppData/Roaming/AppData/Roaming/AppData/Roaming/AppData/Roaming/Microsoft/Excel/RESOLUCIONES%20PASAJ/COOTRANECHI/COOTRANECH_308_2005.pdf" TargetMode="External"/><Relationship Id="rId421" Type="http://schemas.openxmlformats.org/officeDocument/2006/relationships/hyperlink" Target="../../AppData/Roaming/Microsoft/Excel/RESOLUCIONES_PASAJEROS/COOTRANSUNIDOS/CTRANSUNID_2851_2015.pdf" TargetMode="External"/><Relationship Id="rId519" Type="http://schemas.openxmlformats.org/officeDocument/2006/relationships/hyperlink" Target="../../AppData/Roaming/Microsoft/Excel/RESOLUCIONES_PASAJEROS/COOTRANSCA/COOTRANSCA_5752_2016.pdf" TargetMode="External"/><Relationship Id="rId1051" Type="http://schemas.openxmlformats.org/officeDocument/2006/relationships/hyperlink" Target="RESOLUCIONES_PASAJEROS/AGUATAPE/AGUATAPE_3040024265_2021.pdf" TargetMode="External"/><Relationship Id="rId158" Type="http://schemas.openxmlformats.org/officeDocument/2006/relationships/hyperlink" Target="../../AppData/Roaming/AppData/Roaming/AppData/Roaming/AppData/Roaming/AppData/Roaming/AppData/Roaming/Microsoft/Excel/RESOLUCIONES%20PASAJ/CHIVATERA/CHIVATERA_1512_2011.pdf" TargetMode="External"/><Relationship Id="rId726" Type="http://schemas.openxmlformats.org/officeDocument/2006/relationships/hyperlink" Target="../../AppData/Roaming/Microsoft/Excel/RESOLUCIONES_PASAJEROS/LOS_DELFINES/DELFINES_0438_2019.pdf" TargetMode="External"/><Relationship Id="rId933" Type="http://schemas.openxmlformats.org/officeDocument/2006/relationships/hyperlink" Target="RESOLUCIONES_PASAJEROS/AGUATAPE/AGUATAPE_3040015525_2020.pdf" TargetMode="External"/><Relationship Id="rId1009" Type="http://schemas.openxmlformats.org/officeDocument/2006/relationships/hyperlink" Target="RESOLUCIONES_PASAJEROS/SINERGIA_FLUVIAL/SINERGIA_3040001975_2020.pdf" TargetMode="External"/><Relationship Id="rId62" Type="http://schemas.openxmlformats.org/officeDocument/2006/relationships/hyperlink" Target="../../AppData/Roaming/AppData/Roaming/AppData/Roaming/AppData/Roaming/AppData/Roaming/AppData/AppData/AppData/AppData/Roaming/Mis%20documentos/BASE%20UNO/RESOLUCIONES%20PASAJ/LA%20LLOVISNA/LA_LLOVISN_197_2006.pdf" TargetMode="External"/><Relationship Id="rId365" Type="http://schemas.openxmlformats.org/officeDocument/2006/relationships/hyperlink" Target="../../AppData/Roaming/AppData/Roaming/AppData/Roaming/AppData/Roaming/AppData/Roaming/AppData/Roaming/Microsoft/Excel/RESOLUCIONES%20PASAJ/CHIVATERA/CHIVATERA_870_2008.pdf" TargetMode="External"/><Relationship Id="rId572" Type="http://schemas.openxmlformats.org/officeDocument/2006/relationships/hyperlink" Target="../../AppData/Roaming/Microsoft/Excel/RESOLUCIONES_PASAJEROS/TRANSRIOMAGDALENA/TRANSRIOMA_3309_2017.pdf" TargetMode="External"/><Relationship Id="rId225" Type="http://schemas.openxmlformats.org/officeDocument/2006/relationships/hyperlink" Target="../../AppData/Roaming/Microsoft/Excel/RESOLUCIONES_PASAJEROS/RIO%20LA%20MIEL/RIO_MIEL_1185_2014.pdf" TargetMode="External"/><Relationship Id="rId432" Type="http://schemas.openxmlformats.org/officeDocument/2006/relationships/hyperlink" Target="../../AppData/Roaming/AppData/Roaming/Microsoft/Excel/RESOLUCIONES_PASAJEROS/TRANSFLUVIAL_NARE_LTDA/NARE_LTDA_3503_2015.pdf" TargetMode="External"/><Relationship Id="rId877" Type="http://schemas.openxmlformats.org/officeDocument/2006/relationships/hyperlink" Target="../../AppData/Roaming/Microsoft/Excel/RESOLUCIONES_PASAJEROS/ASTRAWIL/ASTRAWIL_2159%20%202016.pdf" TargetMode="External"/><Relationship Id="rId1062" Type="http://schemas.openxmlformats.org/officeDocument/2006/relationships/hyperlink" Target="RESOLUCIONES_PASAJEROS\COMFANDI\COMFANDI_3403_2019.pdf" TargetMode="External"/><Relationship Id="rId737" Type="http://schemas.openxmlformats.org/officeDocument/2006/relationships/hyperlink" Target="RESOLUCIONES_PASAJEROS/TUPLAN_GUATAPE_S.A.S/TUPLAN_1181_2019.pdf" TargetMode="External"/><Relationship Id="rId944" Type="http://schemas.openxmlformats.org/officeDocument/2006/relationships/hyperlink" Target="../../AppData/Roaming/Microsoft/Excel/RESOLUCIONES_PASAJEROS/ASTRAWIL/ASTRAWIL_0258_2020.pdf" TargetMode="External"/><Relationship Id="rId73" Type="http://schemas.openxmlformats.org/officeDocument/2006/relationships/hyperlink" Target="../../AppData/Roaming/AppData/Roaming/AppData/Roaming/AppData/Roaming/AppData/Roaming/AppData/AppData/AppData/AppData/Roaming/Microsoft/Excel/RESOLUCIONES%20PASAJ/TRANSFPUERTO/EL_PUERTO_1010_2006.pdf" TargetMode="External"/><Relationship Id="rId169" Type="http://schemas.openxmlformats.org/officeDocument/2006/relationships/hyperlink" Target="../../AppData/Roaming/AppData/Roaming/AppData/Roaming/AppData/Roaming/Microsoft/Excel/RESOLUCIONES_PASAJEROS/HINCAPIE/HINCAPIE_1264_2012.pdf" TargetMode="External"/><Relationship Id="rId376" Type="http://schemas.openxmlformats.org/officeDocument/2006/relationships/hyperlink" Target="../../AppData/Roaming/AppData/Roaming/AppData/Roaming/AppData/Roaming/Microsoft/Excel/RESOLUCIONES_PASAJEROS/CORPROTUR/CORPROTUR_5043_2008.pdf" TargetMode="External"/><Relationship Id="rId583" Type="http://schemas.openxmlformats.org/officeDocument/2006/relationships/hyperlink" Target="RESOLUCIONES_PASAJEROS/COOTRANSFLUMAR/COOTRANSFL_2292_2017.pdf" TargetMode="External"/><Relationship Id="rId790" Type="http://schemas.openxmlformats.org/officeDocument/2006/relationships/hyperlink" Target="../../AppData/Roaming/AppData/Roaming/AppData/Roaming/AppData/Roaming/Microsoft/Excel/RESOLUCIONES_PASAJEROS/COOTRAFLURMAG/COOTRAFLUR_2693_2019.pdf" TargetMode="External"/><Relationship Id="rId804" Type="http://schemas.openxmlformats.org/officeDocument/2006/relationships/hyperlink" Target="RESOLUCIONES_PASAJEROS\AQUAVIARIOS\AQUAVIARIO_4643_2018.pdf" TargetMode="External"/><Relationship Id="rId4" Type="http://schemas.openxmlformats.org/officeDocument/2006/relationships/hyperlink" Target="../../AppData/Roaming/AppData/Roaming/AppData/Roaming/AppData/Roaming/Microsoft/Excel/RESOLUCIONES_PASAJEROS/TRANSAMAZONICOS/TRANSAMAZO_2095_2005.pdf" TargetMode="External"/><Relationship Id="rId236" Type="http://schemas.openxmlformats.org/officeDocument/2006/relationships/hyperlink" Target="../../AppData/Roaming/AppData/Roaming/AppData/Roaming/AppData/Roaming/AppData/Roaming/AppData/Roaming/Microsoft/Excel/RESOLUCIONES%20PASAJ/LFLUVICHADA" TargetMode="External"/><Relationship Id="rId443" Type="http://schemas.openxmlformats.org/officeDocument/2006/relationships/hyperlink" Target="../../AppData/Roaming/Microsoft/Excel/RESOLUCIONES_PASAJEROS/TRANSCOMUNITARIA/TRANSCOMUN_160_2015.pdf" TargetMode="External"/><Relationship Id="rId650" Type="http://schemas.openxmlformats.org/officeDocument/2006/relationships/hyperlink" Target="RESOLUCIONES_PASAJEROS\LA_PIRAGUA_EAT\LA_PIRAGUA_1307_2018.pdf" TargetMode="External"/><Relationship Id="rId888" Type="http://schemas.openxmlformats.org/officeDocument/2006/relationships/hyperlink" Target="RESOLUCIONES_PASAJEROS/COOTRANSFLUSI/COOTRANSFL_0155_2020.pdf" TargetMode="External"/><Relationship Id="rId1073" Type="http://schemas.openxmlformats.org/officeDocument/2006/relationships/hyperlink" Target="RESOLUCIONES_PASAJEROS/EL_PORTE&#209;O_LTDA/PORTE&#209;O_1800_2019.pdf" TargetMode="External"/><Relationship Id="rId303" Type="http://schemas.openxmlformats.org/officeDocument/2006/relationships/hyperlink" Target="RESOLUCIONES_PASAJEROS/COROMOTO_S.A.S/CARMONATUL_0130_1999.pdf" TargetMode="External"/><Relationship Id="rId748" Type="http://schemas.openxmlformats.org/officeDocument/2006/relationships/hyperlink" Target="../../AppData/Roaming/AppData/Roaming/AppData/Roaming/AppData/Roaming/Microsoft/Excel/RESOLUCIONES%20PASAJ/ROJAS_MU&#209;OZ/ROJASMU&#209;OZ_5388_2006.pdf" TargetMode="External"/><Relationship Id="rId955" Type="http://schemas.openxmlformats.org/officeDocument/2006/relationships/hyperlink" Target="..\..\AppData\Roaming\Microsoft\Excel\RESOLUCIONES_PASAJEROS\TRANSO\TRANSO_0735_2020.pdf" TargetMode="External"/><Relationship Id="rId1140" Type="http://schemas.openxmlformats.org/officeDocument/2006/relationships/hyperlink" Target="RESOLUCIONES_PASAJEROS/POZO_AZUL_S.A.S/POZO_AZUL_3797_2018.pdf" TargetMode="External"/><Relationship Id="rId84" Type="http://schemas.openxmlformats.org/officeDocument/2006/relationships/hyperlink" Target="../../AppData/Roaming/AppData/Roaming/AppData/Roaming/AppData/Roaming/AppData/Roaming/AppData/AppData/AppData/AppData/Roaming/Mis%20documentos/BASE%20UNO/RESOLUCIONES%20PASAJ/TRANSFLUVSUR/TRANSFLSUR_1017_2006.pdf" TargetMode="External"/><Relationship Id="rId387" Type="http://schemas.openxmlformats.org/officeDocument/2006/relationships/hyperlink" Target="../../AppData/Roaming/Microsoft/Excel/RESOLUCIONES_PASAJEROS/TRANSPORMAR/TRANSPORMA_2754_2014.pdf" TargetMode="External"/><Relationship Id="rId510" Type="http://schemas.openxmlformats.org/officeDocument/2006/relationships/hyperlink" Target="../../AppData/Roaming/Microsoft/Excel/RESOLUCIONES_PASAJEROS/TRANSFLUREG/TRANSFLURE_4782_2016.pdf" TargetMode="External"/><Relationship Id="rId594" Type="http://schemas.openxmlformats.org/officeDocument/2006/relationships/hyperlink" Target="RESOLUCIONES_PASAJEROS/TRANSPORTUR_S.A.S/TRANSPORTU_4765_2017.pdf" TargetMode="External"/><Relationship Id="rId608" Type="http://schemas.openxmlformats.org/officeDocument/2006/relationships/hyperlink" Target="../../AppData/Roaming/Microsoft/Excel/RESOLUCIONES_PASAJEROS/SOSTRAF_LTDA/SOSTRAF_0349_2018.pdf" TargetMode="External"/><Relationship Id="rId815" Type="http://schemas.openxmlformats.org/officeDocument/2006/relationships/hyperlink" Target="RESOLUCIONES_PASAJEROS/TUPLAN_GUATAPE_S.A.S/TUPLAN_4790_2019.pdf" TargetMode="External"/><Relationship Id="rId247" Type="http://schemas.openxmlformats.org/officeDocument/2006/relationships/hyperlink" Target="RESOLUCIONES_PASAJEROS/COOMUTRAVI/COOMUTRAVI_1495_2014.pdf" TargetMode="External"/><Relationship Id="rId899" Type="http://schemas.openxmlformats.org/officeDocument/2006/relationships/hyperlink" Target="RESOLUCIONES_PASAJEROS/ANGULO_LOPEZ/ANGULOL_3040000755_2020.pdf" TargetMode="External"/><Relationship Id="rId1000" Type="http://schemas.openxmlformats.org/officeDocument/2006/relationships/hyperlink" Target="RESOLUCIONES_PASAJEROS/SOSTRAF_LTDA/SOSTRAF_3040021845_2020.pdf" TargetMode="External"/><Relationship Id="rId1084" Type="http://schemas.openxmlformats.org/officeDocument/2006/relationships/hyperlink" Target="RESOLUCIONES_PASAJEROS/NAVGUAVIO/NAVIERAGUA_2525_2018.pdf" TargetMode="External"/><Relationship Id="rId107" Type="http://schemas.openxmlformats.org/officeDocument/2006/relationships/hyperlink" Target="../../AppData/Roaming/AppData/Roaming/AppData/Roaming/AppData/Roaming/Microsoft/Excel/RESOLUCIONES_PASAJEROS/TRANSMARINOS_S.A.S/TRANSMARIN_1115_2010.pdf" TargetMode="External"/><Relationship Id="rId454" Type="http://schemas.openxmlformats.org/officeDocument/2006/relationships/hyperlink" Target="../../AppData/Roaming/AppData/Roaming/AppData/Roaming/AppData/Roaming/Microsoft/Excel/RESOLUCIONES_PASAJEROS/COOTRANSPI&#209;U&#209;A/CTRANPI&#209;U&#209;_3100_2015.pdf" TargetMode="External"/><Relationship Id="rId661" Type="http://schemas.openxmlformats.org/officeDocument/2006/relationships/hyperlink" Target="..\..\AppData\Roaming\AppData\Roaming\AppData\Roaming\AppData\Roaming\Microsoft\Excel\RESOLUCIONES_PASAJEROS\ABOGUA\ABOGUA_1882_2018.pdf" TargetMode="External"/><Relationship Id="rId759" Type="http://schemas.openxmlformats.org/officeDocument/2006/relationships/hyperlink" Target="../../AppData/Roaming/AppData/Roaming/AppData/Roaming/AppData/Roaming/Microsoft/Excel/RESOLUCIONES%20PASAJ/EL_DORADO/EL_DORADO_2321_2015.pdf" TargetMode="External"/><Relationship Id="rId966" Type="http://schemas.openxmlformats.org/officeDocument/2006/relationships/hyperlink" Target="RESOLUCIONES_PASAJEROS/MOORE/MOORE_3040020635_2020.pdf" TargetMode="External"/><Relationship Id="rId11" Type="http://schemas.openxmlformats.org/officeDocument/2006/relationships/hyperlink" Target="../../AppData/Roaming/AppData/Roaming/AppData/Roaming/AppData/Roaming/AppData/Roaming/Microsoft/Excel/RESOLUCIONES%20PASAJ/COOTRAFLUVSUC/COOTRAFLUS_5253_2003.pdf" TargetMode="External"/><Relationship Id="rId314" Type="http://schemas.openxmlformats.org/officeDocument/2006/relationships/hyperlink" Target="../../AppData/Roaming/AppData/Roaming/AppData/Roaming/AppData/Roaming/Microsoft/Excel/RESOLUCIONES_PASAJEROS/ASOCANOAS/ASOCANOAS_1496_2014.pdf" TargetMode="External"/><Relationship Id="rId398" Type="http://schemas.openxmlformats.org/officeDocument/2006/relationships/hyperlink" Target="../../AppData/Roaming/AppData/Roaming/AppData/Roaming/AppData/Roaming/Microsoft/Excel/RESOLUCIONES_PASAJEROS/COOMULTRAMAG/COOMULTRAM_3604_2014.pdf" TargetMode="External"/><Relationship Id="rId521" Type="http://schemas.openxmlformats.org/officeDocument/2006/relationships/hyperlink" Target="../../AppData/Roaming/AppData/Roaming/AppData/Roaming/AppData/Roaming/AppData/Roaming/AppData/AppData/Roaming/Microsoft/Excel/RESOLUCIONES%20PASAJ/MICROEMPRESA/PROPCANOAS_5772_2016.pdf" TargetMode="External"/><Relationship Id="rId619" Type="http://schemas.openxmlformats.org/officeDocument/2006/relationships/hyperlink" Target="RESOLUCIONES_PASAJEROS/TRANSMARYRIO_S.A.S/TRANSMARYR_2725_2018.pdf" TargetMode="External"/><Relationship Id="rId95" Type="http://schemas.openxmlformats.org/officeDocument/2006/relationships/hyperlink" Target="../../AppData/Roaming/Microsoft/Excel/RESOLUCIONES_PASAJEROS/COOTRANSFLUSI/COOTRANSFL_2867_2013.pdf" TargetMode="External"/><Relationship Id="rId160" Type="http://schemas.openxmlformats.org/officeDocument/2006/relationships/hyperlink" Target="../../AppData/Roaming/AppData/Roaming/AppData/Roaming/AppData/Roaming/AppData/Roaming/AppData/AppData/AppData/AppData/Roaming/Mis%20documentos/BASE%20UNO/RESOLUCIONES%20PASAJ/ATRATO_CARIBE/ATRATOCARI_1250_2008.pdf" TargetMode="External"/><Relationship Id="rId826" Type="http://schemas.openxmlformats.org/officeDocument/2006/relationships/hyperlink" Target="RESOLUCIONES_PASAJEROS/ANCLAR_S.A.S/MUELLE_3148_2019.pdf" TargetMode="External"/><Relationship Id="rId1011" Type="http://schemas.openxmlformats.org/officeDocument/2006/relationships/hyperlink" Target="RESOLUCIONES_PASAJEROS/NAUTICA_GUATAPE_S.A.S/NAUTICA_3040020095_2021.pdf" TargetMode="External"/><Relationship Id="rId1109" Type="http://schemas.openxmlformats.org/officeDocument/2006/relationships/hyperlink" Target="RESOLUCIONES_PASAJEROS/ESPECIALIZADOS_JR_S.A.S/ESPEC_JR_5042_2018.pdf" TargetMode="External"/><Relationship Id="rId258" Type="http://schemas.openxmlformats.org/officeDocument/2006/relationships/hyperlink" Target="../../AppData/Roaming/AppData/Roaming/AppData/Roaming/AppData/Roaming/Microsoft/Excel/RESOLUCIONES_PASAJEROS/COOTRAGAM/COOTRAGAM_0561_2003.pdf" TargetMode="External"/><Relationship Id="rId465" Type="http://schemas.openxmlformats.org/officeDocument/2006/relationships/hyperlink" Target="../../AppData/Roaming/AppData/Roaming/AppData/Roaming/AppData/Roaming/Microsoft/Excel/RESOLUCIONES_PASAJEROS/TRANSMARINOS_S.A.S/TRANSMARIN_0945_2016.pdf" TargetMode="External"/><Relationship Id="rId672" Type="http://schemas.openxmlformats.org/officeDocument/2006/relationships/hyperlink" Target="RESOLUCIONES_PASAJEROS\TRANSFLUVIALES_CAQUETA_S.A.S\TF_CAQUETA_1738_2018.pdf" TargetMode="External"/><Relationship Id="rId1095" Type="http://schemas.openxmlformats.org/officeDocument/2006/relationships/hyperlink" Target="RESOLUCIONES_PASAJEROS/LOS_DELFINES/DELFINES_3040012645_2021.pdf" TargetMode="External"/><Relationship Id="rId22" Type="http://schemas.openxmlformats.org/officeDocument/2006/relationships/hyperlink" Target="../../AppData/Roaming/AppData/Roaming/AppData/Roaming/AppData/Roaming/Microsoft/Excel/RESOLUCIONES_PASAJEROS/ASOTAXI/ASOTAXI_9924_2003.pdf" TargetMode="External"/><Relationship Id="rId118" Type="http://schemas.openxmlformats.org/officeDocument/2006/relationships/hyperlink" Target="../../AppData/Roaming/AppData/Roaming/AppData/Roaming/AppData/Roaming/Microsoft/Excel/RESOLUCIONES_PASAJEROS/NAVITUR/NAVITUR_1663_2012.pdf" TargetMode="External"/><Relationship Id="rId325" Type="http://schemas.openxmlformats.org/officeDocument/2006/relationships/hyperlink" Target="RESOLUCIONES_PASAJEROS/LF_VICHADAS_S.A.S/LINEASFLUV_0129_1999.pdf" TargetMode="External"/><Relationship Id="rId532" Type="http://schemas.openxmlformats.org/officeDocument/2006/relationships/hyperlink" Target="../../AppData/Roaming/AppData/Roaming/AppData/Roaming/AppData/Roaming/Microsoft/Excel/RESOLUCIONES_PASAJEROS/TRANS-ORIENTE/TRANSORIEN_0434_2017.pdf" TargetMode="External"/><Relationship Id="rId977" Type="http://schemas.openxmlformats.org/officeDocument/2006/relationships/hyperlink" Target="RESOLUCIONES_PASAJEROS/COOTRANSFLUCAN/COOTRANSFL_3040026475_2020.pdf" TargetMode="External"/><Relationship Id="rId171" Type="http://schemas.openxmlformats.org/officeDocument/2006/relationships/hyperlink" Target="../../AppData/Roaming/AppData/Roaming/AppData/Roaming/AppData/Roaming/AppData/Roaming/AppData/AppData/AppData/AppData/Roaming/Mis%20documentos/BASE%20UNO/RESOLUCIONES%20PASAJ/SERVIFLUPRADO/SSERVIFLUP-3256_2008.pdf" TargetMode="External"/><Relationship Id="rId837" Type="http://schemas.openxmlformats.org/officeDocument/2006/relationships/hyperlink" Target="../../AppData/Roaming/Microsoft/Excel/RESOLUCIONES_PASAJEROS/ASOCANOAS/ASOCANOAS_4289_2017.pdf" TargetMode="External"/><Relationship Id="rId1022" Type="http://schemas.openxmlformats.org/officeDocument/2006/relationships/hyperlink" Target="RESOLUCIONES_PASAJEROS/ECOTURPE/ECOTURPE_3040018825_2020.pdf" TargetMode="External"/><Relationship Id="rId269" Type="http://schemas.openxmlformats.org/officeDocument/2006/relationships/hyperlink" Target="../../AppData/Roaming/AppData/Roaming/AppData/Roaming/AppData/Roaming/Microsoft/Excel/RESOLUCIONES_PASAJEROS/LA_PIRAGUA_EAT/LA_PIRAGUA_0423_2003.pdf" TargetMode="External"/><Relationship Id="rId476" Type="http://schemas.openxmlformats.org/officeDocument/2006/relationships/hyperlink" Target="../../AppData/Roaming/AppData/Roaming/Microsoft/Excel/RESOLUCIONES_PASAJEROS/SERVIEZ/SERVIEZ_1792_2016.pdf" TargetMode="External"/><Relationship Id="rId683" Type="http://schemas.openxmlformats.org/officeDocument/2006/relationships/hyperlink" Target="../../AppData/Roaming/AppData/Roaming/AppData/Roaming/AppData/Roaming/AppData/Roaming/Microsoft/Excel/RESOLUCIONES%20PASAJ/TRANSGOLFO_JJ/TRANSGOLFO_2460_2017.pdf" TargetMode="External"/><Relationship Id="rId890" Type="http://schemas.openxmlformats.org/officeDocument/2006/relationships/hyperlink" Target="../../AppData/Roaming/Microsoft/Excel/RESOLUCIONES_PASAJEROS/COOTRANSFLUALSINU/COOFLSINU_00142_2020.pdf" TargetMode="External"/><Relationship Id="rId904" Type="http://schemas.openxmlformats.org/officeDocument/2006/relationships/hyperlink" Target="RESOLUCIONES_PASAJEROS/MARITIMO_ECOLOGICO/MARITIMO_4656_2019.pdf" TargetMode="External"/><Relationship Id="rId33" Type="http://schemas.openxmlformats.org/officeDocument/2006/relationships/hyperlink" Target="../../AppData/Roaming/AppData/Roaming/AppData/Roaming/AppData/Roaming/AppData/Roaming/AppData/Roaming/Microsoft/Excel/RESOLUCIONES%20PASAJ/EXPRESO%20FELIZ/EXPRESOFEL_1950_2007.pdf" TargetMode="External"/><Relationship Id="rId129" Type="http://schemas.openxmlformats.org/officeDocument/2006/relationships/hyperlink" Target="../../AppData/Roaming/AppData/Roaming/AppData/Roaming/AppData/Roaming/AppData/Roaming/AppData/AppData/AppData/AppData/Roaming/Mis%20documentos/BASE%20UNO/RESOLUCIONES%20PASAJ/COOTRANSFLUCAN/COOTRANSFL_2816_2007.pdf" TargetMode="External"/><Relationship Id="rId336" Type="http://schemas.openxmlformats.org/officeDocument/2006/relationships/hyperlink" Target="../../AppData/Roaming/AppData/Roaming/AppData/Roaming/AppData/Roaming/Microsoft/Excel/RESOLUCIONES%20PASAJ/CALIMARINA/CALIMARINA_4504_2005.pdf" TargetMode="External"/><Relationship Id="rId543" Type="http://schemas.openxmlformats.org/officeDocument/2006/relationships/hyperlink" Target="RESOLUCIONES_PASAJEROS/NAVGUAVIO/NAVIERAGUA_0538_2017.pdf" TargetMode="External"/><Relationship Id="rId988" Type="http://schemas.openxmlformats.org/officeDocument/2006/relationships/hyperlink" Target="RESOLUCIONES_PASAJEROS\TRANSUNION\TRANSUNION_0593_2020.pdf" TargetMode="External"/><Relationship Id="rId182" Type="http://schemas.openxmlformats.org/officeDocument/2006/relationships/hyperlink" Target="../../AppData/Roaming/AppData/Roaming/AppData/Roaming/AppData/Roaming/AppData/Roaming/AppData/AppData/AppData/AppData/Roaming/Mis%20documentos/BASE%20UNO/RESOLUCIONES%20PASAJ/STRIVERAS/RIVERAS_10006_2012.pdf" TargetMode="External"/><Relationship Id="rId403" Type="http://schemas.openxmlformats.org/officeDocument/2006/relationships/hyperlink" Target="../../AppData/Roaming/Microsoft/Excel/RESOLUCIONES_PASAJEROS/LAS_MERCEDES_S.A.S/TRMERCEDES_0025_2015.pdf" TargetMode="External"/><Relationship Id="rId750" Type="http://schemas.openxmlformats.org/officeDocument/2006/relationships/hyperlink" Target="../../AppData/Roaming/AppData/Roaming/AppData/Roaming/AppData/Roaming/Microsoft/Excel/RESOLUCIONES%20PASAJ/H.J._VALLEJO/VALLEJ&amp;CIA_4209_2010.pdf" TargetMode="External"/><Relationship Id="rId848" Type="http://schemas.openxmlformats.org/officeDocument/2006/relationships/hyperlink" Target="../../AppData/Roaming/AppData/Roaming/Microsoft/Excel/RESOLUCIONES_PASAJEROS/HERMEZA_GOLD_S.A.S/HERMEZA_4954_2016.pdf" TargetMode="External"/><Relationship Id="rId1033" Type="http://schemas.openxmlformats.org/officeDocument/2006/relationships/hyperlink" Target="RESOLUCIONES_PASAJEROS\GUATAPE_CRUISES_S.A.S\GUATAPE_CR_3040_2018.pdf" TargetMode="External"/><Relationship Id="rId487" Type="http://schemas.openxmlformats.org/officeDocument/2006/relationships/hyperlink" Target="../../AppData/Roaming/Microsoft/Excel/RESOLUCIONES_PASAJEROS/COOTRAFLUCAN/COOTRAFLUC_2746_2016.pdf" TargetMode="External"/><Relationship Id="rId610" Type="http://schemas.openxmlformats.org/officeDocument/2006/relationships/hyperlink" Target="RESOLUCIONES_PASAJEROS/SELVATOUR/SELVATOUR_0449_2018.pdf" TargetMode="External"/><Relationship Id="rId694" Type="http://schemas.openxmlformats.org/officeDocument/2006/relationships/hyperlink" Target="RESOLUCIONES_PASAJEROS/LLANORINOQUIA/LLANORINOQ_4691_2018.pdf" TargetMode="External"/><Relationship Id="rId708" Type="http://schemas.openxmlformats.org/officeDocument/2006/relationships/hyperlink" Target="../../AppData/Roaming/AppData/Roaming/AppData/Roaming/AppData/Roaming/AppData/Roaming/Microsoft/Excel/RESOLUCIONES%20PASAJ/TRES_FRONTERAS_S.A.S/TRESFRONTE_2408_2006.pdf" TargetMode="External"/><Relationship Id="rId915" Type="http://schemas.openxmlformats.org/officeDocument/2006/relationships/hyperlink" Target="RESOLUCIONES_PASAJEROS\SAN_PABLO_S.A\SANPABLOSA_4786_2019.pdf" TargetMode="External"/><Relationship Id="rId347" Type="http://schemas.openxmlformats.org/officeDocument/2006/relationships/hyperlink" Target="RESOLUCIONES_PASAJEROS\ECOTURPE\ECOTURPE_5737_2007.pdf" TargetMode="External"/><Relationship Id="rId999" Type="http://schemas.openxmlformats.org/officeDocument/2006/relationships/hyperlink" Target="RESOLUCIONES_PASAJEROS/NAVITUR/NAVITUR_3040021225_2021.pdf" TargetMode="External"/><Relationship Id="rId1100" Type="http://schemas.openxmlformats.org/officeDocument/2006/relationships/hyperlink" Target="RESOLUCIONES_PASAJEROS/RIO%20LA%20MIEL/RIO_MIEL_4681_2018.pdf" TargetMode="External"/><Relationship Id="rId44" Type="http://schemas.openxmlformats.org/officeDocument/2006/relationships/hyperlink" Target="../../AppData/Roaming/Microsoft/Excel/RESOLUCIONES_PASAJEROS/ZAMBRANO_LTDA/ZAMBRANO_0121_2013.pdf" TargetMode="External"/><Relationship Id="rId554" Type="http://schemas.openxmlformats.org/officeDocument/2006/relationships/hyperlink" Target="../../AppData/Roaming/AppData/Roaming/AppData/Roaming/AppData/Roaming/Microsoft/Excel/RESOLUCIONES_PASAJEROS/COOTRAGAM/COOTRAGAM_0398_2017.pdf" TargetMode="External"/><Relationship Id="rId761" Type="http://schemas.openxmlformats.org/officeDocument/2006/relationships/hyperlink" Target="RESOLUCIONES_PASAJEROS\CASUARO_TOURS_S.A.S\CASUARO_T_3310_2017.pdf" TargetMode="External"/><Relationship Id="rId859" Type="http://schemas.openxmlformats.org/officeDocument/2006/relationships/hyperlink" Target="../../AppData/Roaming/Microsoft/Excel/RESOLUCIONES_PASAJEROS/POSADA_LONDO&#209;O/POSADA_LON_3040007995_2020.pdf" TargetMode="External"/><Relationship Id="rId193" Type="http://schemas.openxmlformats.org/officeDocument/2006/relationships/hyperlink" Target="../../AppData/Roaming/AppData/Roaming/AppData/Roaming/AppData/Roaming/AppData/Roaming/Microsoft/Excel/RESOLUCIONES%20PASAJ/H.J._VALLEJO/VALLEJ&amp;CIA_7102_2009.pdf" TargetMode="External"/><Relationship Id="rId207" Type="http://schemas.openxmlformats.org/officeDocument/2006/relationships/hyperlink" Target="../../AppData/Roaming/AppData/Roaming/AppData/Roaming/AppData/Roaming/AppData/Roaming/Microsoft/Excel/RESOLUCIONES%20PASAJ/ZAMORENA/ZAMORENA_2321_2013.pdf" TargetMode="External"/><Relationship Id="rId414" Type="http://schemas.openxmlformats.org/officeDocument/2006/relationships/hyperlink" Target="../../AppData/Roaming/AppData/Roaming/AppData/Roaming/AppData/Roaming/AppData/Roaming/AppData/AppData/AppData/AppData/Roaming/Microsoft/Documents/BASE%20UNO/RESOLUCIONES%20PASAJ/NAVIERA_AGROMINERA/NAV_AGROM_162_2015.pdf" TargetMode="External"/><Relationship Id="rId498" Type="http://schemas.openxmlformats.org/officeDocument/2006/relationships/hyperlink" Target="../../AppData/Roaming/AppData/Roaming/AppData/Roaming/AppData/Roaming/AppData/Roaming/AppData/AppData/AppData/Roaming/Microsoft/Excel/RESOLUCIONES%20PASAJ/COOMULTRAMAG/COOMULTRAM_3525_2014.pdf" TargetMode="External"/><Relationship Id="rId621" Type="http://schemas.openxmlformats.org/officeDocument/2006/relationships/hyperlink" Target="RESOLUCIONES_PASAJEROS\AQUAVIARIOS\AQUAVIARIO_3303_2018.pdf" TargetMode="External"/><Relationship Id="rId1044" Type="http://schemas.openxmlformats.org/officeDocument/2006/relationships/hyperlink" Target="RESOLUCIONES_PASAJEROS/LUXURY_YATES/LUXURY_3040023105_2021.pdf" TargetMode="External"/><Relationship Id="rId260" Type="http://schemas.openxmlformats.org/officeDocument/2006/relationships/hyperlink" Target="../../AppData/Roaming/AppData/Roaming/AppData/Roaming/AppData/Roaming/Microsoft/Excel/RESOLUCIONES_PASAJEROS/COOTRAGAM/COOTRAGAM_2082_2010.pdf" TargetMode="External"/><Relationship Id="rId719" Type="http://schemas.openxmlformats.org/officeDocument/2006/relationships/hyperlink" Target="RESOLUCIONES_PASAJEROS/BARCASAS_YATES/BARCASAS_0008_2019.pdf" TargetMode="External"/><Relationship Id="rId926" Type="http://schemas.openxmlformats.org/officeDocument/2006/relationships/hyperlink" Target="RESOLUCIONES_PASAJEROS/TURES_PLAYA/TURESPLAYA_0592_2020.pdf" TargetMode="External"/><Relationship Id="rId1111" Type="http://schemas.openxmlformats.org/officeDocument/2006/relationships/hyperlink" Target="RESOLUCIONES_PASAJEROS/TRANSFLUVIAM/TRANSFLUVI_3040010395_2021.pdf" TargetMode="External"/><Relationship Id="rId55" Type="http://schemas.openxmlformats.org/officeDocument/2006/relationships/hyperlink" Target="RESOLUCIONES_PASAJEROS/EMASTRINCONSAR/EMASTRINCON_864_2006.pdf" TargetMode="External"/><Relationship Id="rId120" Type="http://schemas.openxmlformats.org/officeDocument/2006/relationships/hyperlink" Target="../../AppData/Roaming/AppData/Roaming/AppData/Roaming/AppData/Roaming/AppData/Roaming/AppData/AppData/AppData/AppData/Roaming/Mis%20documentos/BASE%20UNO/RESOLUCIONES%20PASAJ/COOTRANSFLUREMO/COOTRANSFL_1199_2007.pdf" TargetMode="External"/><Relationship Id="rId358" Type="http://schemas.openxmlformats.org/officeDocument/2006/relationships/hyperlink" Target="../../AppData/Roaming/AppData/Roaming/AppData/Roaming/AppData/Roaming/Microsoft/Excel/RESOLUCIONES%20PASAJ/TFLUV_SAN_JUAN_LTDA/TRANSFSANJ_1947_2007.pdf" TargetMode="External"/><Relationship Id="rId565" Type="http://schemas.openxmlformats.org/officeDocument/2006/relationships/hyperlink" Target="../../AppData/Roaming/Microsoft/Excel/RESOLUCIONES_PASAJEROS/DIANA_S.A.S/EXP_DIANA_2181_2017.pdf" TargetMode="External"/><Relationship Id="rId772" Type="http://schemas.openxmlformats.org/officeDocument/2006/relationships/hyperlink" Target="RESOLUCIONES_PASAJEROS/ADAN_RODRIGUEZ/ADAN_R_R_5499_2018.pdf" TargetMode="External"/><Relationship Id="rId218" Type="http://schemas.openxmlformats.org/officeDocument/2006/relationships/hyperlink" Target="../../AppData/Roaming/Microsoft/Excel/RESOLUCIONES_PASAJEROS/CORDOBA_ANGEL/CORDOBABAL_3848_2013.pdf" TargetMode="External"/><Relationship Id="rId425" Type="http://schemas.openxmlformats.org/officeDocument/2006/relationships/hyperlink" Target="../../AppData/Roaming/Microsoft/Excel/RESOLUCIONES_PASAJEROS/COOTRANECHI/COOTRANECH_2320_2015.pdf" TargetMode="External"/><Relationship Id="rId632" Type="http://schemas.openxmlformats.org/officeDocument/2006/relationships/hyperlink" Target="RESOLUCIONES_PASAJEROS/TRES_FRONTERAS_S.A.S/TRESFRONTE_3171_2018.pdf" TargetMode="External"/><Relationship Id="rId1055" Type="http://schemas.openxmlformats.org/officeDocument/2006/relationships/hyperlink" Target="RESOLUCIONES_PASAJEROS/NAUTICA_GUATAPE_S.A.S/NAUTICA_3040036805_2021.pdf" TargetMode="External"/><Relationship Id="rId271" Type="http://schemas.openxmlformats.org/officeDocument/2006/relationships/hyperlink" Target="../../AppData/Roaming/AppData/Roaming/AppData/Roaming/AppData/Roaming/Microsoft/Excel/RESOLUCIONES_PASAJEROS/LA_PIRAGUA_EAT/LA_PIRAGUA_0742_2011.pdf" TargetMode="External"/><Relationship Id="rId937" Type="http://schemas.openxmlformats.org/officeDocument/2006/relationships/hyperlink" Target="../../AppData/Roaming/Microsoft/Excel/RESOLUCIONES_PASAJEROS/LIBERTADOR/LIBERTADOR_5615_2019.pdf" TargetMode="External"/><Relationship Id="rId1122" Type="http://schemas.openxmlformats.org/officeDocument/2006/relationships/hyperlink" Target="RESOLUCIONES_PASAJEROS/COLORES_S.A.S/COLORES_3040057695_2021.pdf" TargetMode="External"/><Relationship Id="rId66" Type="http://schemas.openxmlformats.org/officeDocument/2006/relationships/hyperlink" Target="../../AppData/Roaming/AppData/Roaming/AppData/Roaming/AppData/Roaming/Microsoft/Excel/RESOLUCIONES%20PASAJ/ASONAGUA/ASONAGU_3450_2009.pdf" TargetMode="External"/><Relationship Id="rId131" Type="http://schemas.openxmlformats.org/officeDocument/2006/relationships/hyperlink" Target="../../AppData/Roaming/AppData/Roaming/AppData/Roaming/AppData/Roaming/Microsoft/Excel/RESOLUCIONES_PASAJEROS/COOTRANSFLUCAN/COOTRANSFL_3652_2011.pdf" TargetMode="External"/><Relationship Id="rId369" Type="http://schemas.openxmlformats.org/officeDocument/2006/relationships/hyperlink" Target="../../AppData/Roaming/AppData/Roaming/AppData/Roaming/AppData/Roaming/Microsoft/Excel/RESOLUCIONES_PASAJEROS/TRANS_MARY/TRANSMARY_4924_2006.pdf" TargetMode="External"/><Relationship Id="rId576" Type="http://schemas.openxmlformats.org/officeDocument/2006/relationships/hyperlink" Target="../../AppData/Roaming/AppData/Roaming/Microsoft/Excel/RESOLUCIONES_PASAJEROS/HYDROPARKE_II/HYDROPARKE_1794_2017.pdf" TargetMode="External"/><Relationship Id="rId783" Type="http://schemas.openxmlformats.org/officeDocument/2006/relationships/hyperlink" Target="../../AppData/Roaming/Microsoft/Excel/RESOLUCIONES_PASAJEROS/LIBERTADOR/LIBERTADOR_1602_2019.pdf" TargetMode="External"/><Relationship Id="rId990" Type="http://schemas.openxmlformats.org/officeDocument/2006/relationships/hyperlink" Target="RESOLUCIONES_PASAJEROS\TRANSFLUVIALES_CAQUETA_S.A.S\TF_CAQUETA_3040016895_2020.pdf" TargetMode="External"/><Relationship Id="rId229" Type="http://schemas.openxmlformats.org/officeDocument/2006/relationships/hyperlink" Target="../../AppData/Roaming/AppData/Roaming/Microsoft/Excel/RESOLUCIONES_PASAJEROS/COOPETRANSFLUVIAL/PTOBOYACA_9923_2003.pdf" TargetMode="External"/><Relationship Id="rId436" Type="http://schemas.openxmlformats.org/officeDocument/2006/relationships/hyperlink" Target="../../AppData/Roaming/AppData/Roaming/AppData/Roaming/AppData/Roaming/Microsoft/Excel/RESOLUCIONES_PASAJEROS/TRANSFLUVSUR_LTDA/TRANSFLSUR_3538_2015.pdf" TargetMode="External"/><Relationship Id="rId643" Type="http://schemas.openxmlformats.org/officeDocument/2006/relationships/hyperlink" Target="RESOLUCIONES_PASAJEROS/COROMOTO_S.A.S/CARMONATUL_2884_2010.pdf" TargetMode="External"/><Relationship Id="rId1066" Type="http://schemas.openxmlformats.org/officeDocument/2006/relationships/hyperlink" Target="RESOLUCIONES_PASAJEROS/EL_PORTE&#209;O_LTDA/PORTE&#209;O_3748_2007.pdf" TargetMode="External"/><Relationship Id="rId850" Type="http://schemas.openxmlformats.org/officeDocument/2006/relationships/hyperlink" Target="../../AppData/Roaming/AppData/Roaming/Microsoft/Excel/RESOLUCIONES_PASAJEROS/TRANSTOPOCORO/TRANSTOPOCORO_4662_2019.pdf" TargetMode="External"/><Relationship Id="rId948" Type="http://schemas.openxmlformats.org/officeDocument/2006/relationships/hyperlink" Target="RESOLUCIONES_PASAJEROS/AGUAVENTURA_S.A.S/AGUAVENTURA_6651_2019.pdf" TargetMode="External"/><Relationship Id="rId1133" Type="http://schemas.openxmlformats.org/officeDocument/2006/relationships/hyperlink" Target="RESOLUCIONES_PASAJEROS/COOLANCHEROS/COOLANCHER_3040043135_2021.pdf" TargetMode="External"/><Relationship Id="rId77" Type="http://schemas.openxmlformats.org/officeDocument/2006/relationships/hyperlink" Target="../../AppData/Roaming/AppData/Roaming/AppData/Roaming/AppData/Roaming/AppData/Roaming/AppData/AppData/AppData/AppData/Roaming/Mis%20documentos/BASE%20UNO/RESOLUCIONES%20PASAJ/MAGDALENATOURS/MAGDTOURS_1541_2006.pdf" TargetMode="External"/><Relationship Id="rId282" Type="http://schemas.openxmlformats.org/officeDocument/2006/relationships/hyperlink" Target="RESOLUCIONES_PASAJEROS\COOTRAIMAG\COOTRAIMA_05149_2013.pdf" TargetMode="External"/><Relationship Id="rId503" Type="http://schemas.openxmlformats.org/officeDocument/2006/relationships/hyperlink" Target="../../AppData/Roaming/AppData/Roaming/AppData/Roaming/AppData/Roaming/AppData/Roaming/Microsoft/Excel/RESOLUCIONES%20PASAJ/ESPECIALES_FSG_S.A.S/FSG_SAS_2788_2016.pdf" TargetMode="External"/><Relationship Id="rId587" Type="http://schemas.openxmlformats.org/officeDocument/2006/relationships/hyperlink" Target="../../AppData/Roaming/Microsoft/Excel/RESOLUCIONES_PASAJEROS/TRANSFLUVIAM/TRANSFLUVI_4884_2017.pdf" TargetMode="External"/><Relationship Id="rId710" Type="http://schemas.openxmlformats.org/officeDocument/2006/relationships/hyperlink" Target="../../AppData/Roaming/AppData/Roaming/AppData/Roaming/AppData/Roaming/Microsoft/Excel/RESOLUCIONES_PASAJEROS/CTRANSPUERTOASIS/PUERTOASIS_0003_2014.pdf" TargetMode="External"/><Relationship Id="rId808" Type="http://schemas.openxmlformats.org/officeDocument/2006/relationships/hyperlink" Target="../../AppData/Roaming/Microsoft/Excel/RESOLUCIONES_PASAJEROS/TRANSBORDAMOS_SINU_S.A.S/TRANSBORDA_5442_2018.pdf" TargetMode="External"/><Relationship Id="rId8" Type="http://schemas.openxmlformats.org/officeDocument/2006/relationships/hyperlink" Target="../../AppData/Roaming/AppData/Roaming/AppData/Roaming/AppData/Roaming/Microsoft/Excel/RESOLUCIONES_PASAJEROS/TRANSAMAZONICOS/TRANSAMAZO_1469_2010.pdf" TargetMode="External"/><Relationship Id="rId142" Type="http://schemas.openxmlformats.org/officeDocument/2006/relationships/hyperlink" Target="../../AppData/Roaming/AppData/Roaming/AppData/Roaming/AppData/Roaming/AppData/Roaming/AppData/Roaming/Microsoft/Excel/RESOLUCIONES%20PASAJ/ECOTURPE/ECOTURPE_5737_2007.pdf" TargetMode="External"/><Relationship Id="rId447" Type="http://schemas.openxmlformats.org/officeDocument/2006/relationships/hyperlink" Target="../../AppData/Roaming/AppData/Roaming/AppData/Roaming/AppData/Roaming/Microsoft/Excel/RESOLUCIONES_PASAJEROS/NAVIERA_AGROMINERA/NAV_AGROM_162_2015.pdf" TargetMode="External"/><Relationship Id="rId794" Type="http://schemas.openxmlformats.org/officeDocument/2006/relationships/hyperlink" Target="RESOLUCIONES_PASAJEROS\COOTRANSFLUVIALES\CTRANSFLUV_2085_2019.pdf" TargetMode="External"/><Relationship Id="rId1077" Type="http://schemas.openxmlformats.org/officeDocument/2006/relationships/hyperlink" Target="RESOLUCIONES_PASAJEROS/LOS%20CARDONA/LOS_CARDONA_3040009915_2021.pdf" TargetMode="External"/><Relationship Id="rId654" Type="http://schemas.openxmlformats.org/officeDocument/2006/relationships/hyperlink" Target="../../AppData/Roaming/AppData/Roaming/AppData/Roaming/AppData/Roaming/Microsoft/Excel/RESOLUCIONES_PASAJEROS/H.J._VALLEJO/VALLEJO&amp;CI_2723_2018.pdf" TargetMode="External"/><Relationship Id="rId861" Type="http://schemas.openxmlformats.org/officeDocument/2006/relationships/hyperlink" Target="../../AppData/Roaming/Microsoft/Excel/RESOLUCIONES_PASAJEROS/TRANSO/TRANSO_0735_2020.pdf" TargetMode="External"/><Relationship Id="rId959" Type="http://schemas.openxmlformats.org/officeDocument/2006/relationships/hyperlink" Target="RESOLUCIONES_PASAJEROS/REGATA_S.A.S/REGATA_3040013395_2020.pdf" TargetMode="External"/><Relationship Id="rId293" Type="http://schemas.openxmlformats.org/officeDocument/2006/relationships/hyperlink" Target="..\..\AppData\Roaming\Microsoft\Excel\RESOLUCIONES_PASAJEROS\SAN_PABLO_S.A\SANPABLOSA_2028_2004.pdf" TargetMode="External"/><Relationship Id="rId307" Type="http://schemas.openxmlformats.org/officeDocument/2006/relationships/hyperlink" Target="../../AppData/Roaming/AppData/Roaming/AppData/Roaming/AppData/Roaming/AppData/Roaming/AppData/AppData/AppData/AppData/Roaming/Mis%20documentos/BASE%20UNO/RESOLUCIONES%20PASAJ/GAVIOTAS/GAVIOTAS_3689_2007.pdf" TargetMode="External"/><Relationship Id="rId514" Type="http://schemas.openxmlformats.org/officeDocument/2006/relationships/hyperlink" Target="../../AppData/Roaming/AppData/Roaming/AppData/Roaming/AppData/Roaming/AppData/Roaming/Microsoft/Excel/RESOLUCIONES%20PASAJ/ESPECIALES_FSG_S.A.S/FSG_SAS_5050_2016.pdf" TargetMode="External"/><Relationship Id="rId721" Type="http://schemas.openxmlformats.org/officeDocument/2006/relationships/hyperlink" Target="RESOLUCIONES_PASAJEROS\RIO_CHICAGUA_S.A.S\CHICAGUA_0083_2019.pdf" TargetMode="External"/><Relationship Id="rId1144" Type="http://schemas.openxmlformats.org/officeDocument/2006/relationships/vmlDrawing" Target="../drawings/vmlDrawing2.vml"/><Relationship Id="rId88" Type="http://schemas.openxmlformats.org/officeDocument/2006/relationships/hyperlink" Target="../../AppData/Roaming/AppData/Roaming/AppData/Roaming/AppData/Roaming/AppData/Roaming/AppData/AppData/AppData/AppData/Roaming/Mis%20documentos/BASE%20UNO/RESOLUCIONES%20PASAJ/TRANS-ORIENTE/TRANSORIEN_2518_2006.pdf" TargetMode="External"/><Relationship Id="rId153" Type="http://schemas.openxmlformats.org/officeDocument/2006/relationships/hyperlink" Target="../../AppData/Roaming/AppData/Roaming/AppData/Roaming/AppData/Roaming/Microsoft/Excel/RESOLUCIONES_PASAJEROS/TRANS_ATRATO/TRANSATRAT_6448_2011.pdf" TargetMode="External"/><Relationship Id="rId360" Type="http://schemas.openxmlformats.org/officeDocument/2006/relationships/hyperlink" Target="../../AppData/Roaming/AppData/Roaming/AppData/Roaming/AppData/Roaming/Microsoft/Excel/RESOLUCIONES_PASAJEROS/TRANSMARINOS_S.A.S/TRANSMARIN_3293_2013.pdf" TargetMode="External"/><Relationship Id="rId598" Type="http://schemas.openxmlformats.org/officeDocument/2006/relationships/hyperlink" Target="../../AppData/Roaming/AppData/Roaming/AppData/Roaming/AppData/Roaming/Microsoft/Excel/RESOLUCIONES_PASAJEROS/HINCAPIE/HINCAPIE_5832_2017.pdf" TargetMode="External"/><Relationship Id="rId819" Type="http://schemas.openxmlformats.org/officeDocument/2006/relationships/hyperlink" Target="RESOLUCIONES_PASAJEROS/HINCAPIE/HINCAPIE_3840_2019.pdf" TargetMode="External"/><Relationship Id="rId1004" Type="http://schemas.openxmlformats.org/officeDocument/2006/relationships/hyperlink" Target="RESOLUCIONES_PASAJEROS\GUADUACOL\GUADUACOL_3040020435_2021.pdf" TargetMode="External"/><Relationship Id="rId220" Type="http://schemas.openxmlformats.org/officeDocument/2006/relationships/hyperlink" Target="RESOLUCIONES_PASAJEROS/COOTRANSFLUTER/COOTRANSFL_4865_2013.pdf" TargetMode="External"/><Relationship Id="rId458" Type="http://schemas.openxmlformats.org/officeDocument/2006/relationships/hyperlink" Target="../../AppData/Roaming/AppData/Roaming/AppData/Roaming/AppData/Roaming/Microsoft/Excel/RESOLUCIONES_PASAJEROS/TRANSFPUERTO/EL_PUERTO_2599_2015.pdf" TargetMode="External"/><Relationship Id="rId665" Type="http://schemas.openxmlformats.org/officeDocument/2006/relationships/hyperlink" Target="RESOLUCIONES_PASAJEROS/INVERSIONES_DE_LA_OSSA/INVER_OSSA_2715_2018.pdf" TargetMode="External"/><Relationship Id="rId872" Type="http://schemas.openxmlformats.org/officeDocument/2006/relationships/hyperlink" Target="RESOLUCIONES_PASAJEROS/COOTRAIMAG/COOTRAIMA_3040003665_2020.pdf" TargetMode="External"/><Relationship Id="rId1088" Type="http://schemas.openxmlformats.org/officeDocument/2006/relationships/hyperlink" Target="RESOLUCIONES_PASAJEROS/ASOTAXI/ASOTAXI_3040010355_2021.pdf" TargetMode="External"/><Relationship Id="rId15" Type="http://schemas.openxmlformats.org/officeDocument/2006/relationships/hyperlink" Target="../../AppData/Roaming/AppData/Roaming/AppData/Roaming/AppData/Roaming/AppData/Roaming/Microsoft/Excel/RESOLUCIONES%20PASAJ/COOTRAFLUVSUC/COOTRAFLUS_0619_2010.pdf" TargetMode="External"/><Relationship Id="rId318" Type="http://schemas.openxmlformats.org/officeDocument/2006/relationships/hyperlink" Target="../../AppData/Roaming/Microsoft/Excel/RESOLUCIONES_PASAJEROS/LOS_DELFINES/DELFINES_0821_2012.pdf" TargetMode="External"/><Relationship Id="rId525" Type="http://schemas.openxmlformats.org/officeDocument/2006/relationships/hyperlink" Target="../../AppData/Roaming/AppData/Roaming/AppData/Roaming/AppData/Roaming/Microsoft/Excel/RESOLUCIONES_PASAJEROS/COOMULTRAMAG/COOMULTRAM_5138_2016.pdf" TargetMode="External"/><Relationship Id="rId732" Type="http://schemas.openxmlformats.org/officeDocument/2006/relationships/hyperlink" Target="RESOLUCIONES_PASAJEROS/TURIVAN/TURIVAN_0966_2019.pdf" TargetMode="External"/><Relationship Id="rId99" Type="http://schemas.openxmlformats.org/officeDocument/2006/relationships/hyperlink" Target="../../AppData/Roaming/AppData/Roaming/AppData/Roaming/AppData/Roaming/AppData/Roaming/AppData/AppData/AppData/AppData/Roaming/Mis%20documentos/BASE%20UNO/RESOLUCIONES%20PASAJ/LAS%20MERCEDES/TRMERCEDES_5034_2006.pdf" TargetMode="External"/><Relationship Id="rId164" Type="http://schemas.openxmlformats.org/officeDocument/2006/relationships/hyperlink" Target="../../AppData/Roaming/AppData/Roaming/AppData/Roaming/AppData/Roaming/AppData/Roaming/AppData/AppData/AppData/AppData/Roaming/Microsoft/Excel/RESOLUCIONES%20PASAJ/ASOJHONVAL/ASOJHONVAL_5078_2008.pdf" TargetMode="External"/><Relationship Id="rId371" Type="http://schemas.openxmlformats.org/officeDocument/2006/relationships/hyperlink" Target="../../AppData/Roaming/Microsoft/Excel/RESOLUCIONES_PASAJEROS/ASOCANOAS/ASOCANOAS_2308_2007.pdf" TargetMode="External"/><Relationship Id="rId1015" Type="http://schemas.openxmlformats.org/officeDocument/2006/relationships/hyperlink" Target="RESOLUCIONES_PASAJEROS/TURISMO_CHOCO_S.A.S/TFTURISMO_CHOCO_3040004285_2021.pdf" TargetMode="External"/><Relationship Id="rId469" Type="http://schemas.openxmlformats.org/officeDocument/2006/relationships/hyperlink" Target="RESOLUCIONES_PASAJEROS/COROMOTO_S.A.S/COROMOTO_1175_2016.pdf" TargetMode="External"/><Relationship Id="rId676" Type="http://schemas.openxmlformats.org/officeDocument/2006/relationships/hyperlink" Target="../../AppData/Roaming/AppData/Roaming/AppData/Roaming/AppData/Roaming/Microsoft/Excel/RESOLUCIONES_PASAJEROS/TRANSFLUVIALES_CAQUETA_S.A.S/TF_CAQUETA_3933_2018.pdf" TargetMode="External"/><Relationship Id="rId883" Type="http://schemas.openxmlformats.org/officeDocument/2006/relationships/hyperlink" Target="RESOLUCIONES_PASAJEROS/MAGDALENA_TOURS_EU/MAGDTOURS_0175_2020.pdf" TargetMode="External"/><Relationship Id="rId1099" Type="http://schemas.openxmlformats.org/officeDocument/2006/relationships/hyperlink" Target="RESOLUCIONES_PASAJEROS/COOTRANSFLUTER/COOTRANSFL_3040001175_2020.pdf" TargetMode="External"/><Relationship Id="rId26" Type="http://schemas.openxmlformats.org/officeDocument/2006/relationships/hyperlink" Target="../../AppData/Roaming/AppData/Roaming/AppData/Roaming/AppData/Roaming/Microsoft/Excel/RESOLUCIONES_PASAJEROS/ASOTAXI/ASOTAXI_0872_2014.pdf" TargetMode="External"/><Relationship Id="rId231" Type="http://schemas.openxmlformats.org/officeDocument/2006/relationships/hyperlink" Target="../../AppData/Roaming/Microsoft/Excel/RESOLUCIONES_PASAJEROS/COOPETRANSFLUVIAL/PTOBOYACA_3550_2006.pdf" TargetMode="External"/><Relationship Id="rId329" Type="http://schemas.openxmlformats.org/officeDocument/2006/relationships/hyperlink" Target="RESOLUCIONES_PASAJEROS/COROMOTO_S.A.S/CARMONATUL_1948_2007.pdf" TargetMode="External"/><Relationship Id="rId536" Type="http://schemas.openxmlformats.org/officeDocument/2006/relationships/hyperlink" Target="RESOLUCIONES_PASAJEROS\PROSERVIS_S.A.S\PROSERVIS_0728_2017.pdf" TargetMode="External"/><Relationship Id="rId175" Type="http://schemas.openxmlformats.org/officeDocument/2006/relationships/hyperlink" Target="../../AppData/Roaming/AppData/Roaming/AppData/Roaming/AppData/Roaming/AppData/Roaming/AppData/AppData/AppData/AppData/Roaming/Mis%20documentos/BASE%20UNO/RESOLUCIONES%20PASAJ/LOS_DELFINES/DELFINES_4768_2008.pdf" TargetMode="External"/><Relationship Id="rId743" Type="http://schemas.openxmlformats.org/officeDocument/2006/relationships/hyperlink" Target="../../AppData/Roaming/Microsoft/Excel/RESOLUCIONES_PASAJEROS/GUATAPE_CRUISES_S.A.S/GUATAPE_CR_0626_2019.pdf" TargetMode="External"/><Relationship Id="rId950" Type="http://schemas.openxmlformats.org/officeDocument/2006/relationships/hyperlink" Target="RESOLUCIONES_PASAJEROS/AGUAVENTURA_S.A.S/AGUAVENTURA_3040007685_2021.pdf" TargetMode="External"/><Relationship Id="rId1026" Type="http://schemas.openxmlformats.org/officeDocument/2006/relationships/hyperlink" Target="RESOLUCIONES_PASAJEROS/TAXIS_RIO_SAS/TAXIS_RIO_3991_2019.pdf" TargetMode="External"/><Relationship Id="rId382" Type="http://schemas.openxmlformats.org/officeDocument/2006/relationships/hyperlink" Target="../../AppData/Roaming/AppData/Roaming/AppData/Roaming/AppData/Roaming/Microsoft/Excel/RESOLUCIONES_PASAJEROS/TRANSMARINOS_S.A.S/TRANSMARIN_2151_2014.pdf" TargetMode="External"/><Relationship Id="rId603" Type="http://schemas.openxmlformats.org/officeDocument/2006/relationships/hyperlink" Target="RESOLUCIONES_PASAJEROS/LA_RIVERE&#209;A_M%20R/RIVERE&#209;A_MR_348_2018.pdf" TargetMode="External"/><Relationship Id="rId687" Type="http://schemas.openxmlformats.org/officeDocument/2006/relationships/hyperlink" Target="../../AppData/Roaming/AppData/Roaming/AppData/Roaming/AppData/Roaming/AppData/Roaming/Microsoft/Excel/RESOLUCIONES%20PASAJ/TRAVEL_S.A.S/TRAVEL_2960_2015.pdf" TargetMode="External"/><Relationship Id="rId810" Type="http://schemas.openxmlformats.org/officeDocument/2006/relationships/hyperlink" Target="../../AppData/Roaming/AppData/Roaming/AppData/Roaming/AppData/Roaming/Microsoft/Excel/RESOLUCIONES_PASAJEROS/COOTRANSFLUCAN/COOTRANSFL_3294_2014.pdf" TargetMode="External"/><Relationship Id="rId908" Type="http://schemas.openxmlformats.org/officeDocument/2006/relationships/hyperlink" Target="RESOLUCIONES_PASAJEROS/NAVGUAVIO/NAVIERAGUA_3040007965_2020.pdf" TargetMode="External"/><Relationship Id="rId242" Type="http://schemas.openxmlformats.org/officeDocument/2006/relationships/hyperlink" Target="RESOLUCIONES_PASAJEROS/NAVGUAVIO/NAVIERAGUA_3371_2012.pdf" TargetMode="External"/><Relationship Id="rId894" Type="http://schemas.openxmlformats.org/officeDocument/2006/relationships/hyperlink" Target="RESOLUCIONES_PASAJEROS/POLO_SIERRA/POLO_SIERRA_3404_2019.pdf" TargetMode="External"/><Relationship Id="rId37" Type="http://schemas.openxmlformats.org/officeDocument/2006/relationships/hyperlink" Target="../../AppData/Roaming/AppData/Roaming/AppData/Roaming/AppData/Roaming/Microsoft/Excel/RESOLUCIONES_PASAJEROS/COOLANCHEROS/COOLANCHER_991_2008.pdf" TargetMode="External"/><Relationship Id="rId102" Type="http://schemas.openxmlformats.org/officeDocument/2006/relationships/hyperlink" Target="../../AppData/Roaming/AppData/Roaming/AppData/Roaming/AppData/Roaming/AppData/Roaming/AppData/AppData/AppData/AppData/Roaming/Mis%20documentos/BASE%20UNO/RESOLUCIONES%20PASAJ/TRANS_MARY/TRANSMARY_4924_2006.pdf" TargetMode="External"/><Relationship Id="rId547" Type="http://schemas.openxmlformats.org/officeDocument/2006/relationships/hyperlink" Target="../../AppData/Roaming/AppData/Roaming/AppData/Roaming/AppData/Roaming/AppData/Roaming/Microsoft/Excel/RESOLUCIONES%20PASAJ/ASONAGUA/ASONAGU_0433_2017.pdf" TargetMode="External"/><Relationship Id="rId754" Type="http://schemas.openxmlformats.org/officeDocument/2006/relationships/hyperlink" Target="RESOLUCIONES_PASAJEROS\COOTRANSTAME_LTDA\COOTRANSTA_0625_2019.pdf" TargetMode="External"/><Relationship Id="rId961" Type="http://schemas.openxmlformats.org/officeDocument/2006/relationships/hyperlink" Target="RESOLUCIONES_PASAJEROS/LOS%20CARDONA/LOS_CARDONA_3040033415_2020.pdf" TargetMode="External"/><Relationship Id="rId90" Type="http://schemas.openxmlformats.org/officeDocument/2006/relationships/hyperlink" Target="../../AppData/Roaming/AppData/Roaming/AppData/Roaming/AppData/Roaming/Microsoft/Excel/RESOLUCIONES_PASAJEROS/TRANS-ORIENTE/TRANSORIEN_2975_2010.pdf" TargetMode="External"/><Relationship Id="rId186" Type="http://schemas.openxmlformats.org/officeDocument/2006/relationships/hyperlink" Target="../../AppData/Roaming/AppData/Roaming/AppData/Roaming/AppData/Roaming/AppData/Roaming/AppData/Roaming/Microsoft/Excel/RESOLUCIONES%20PASAJ/RIO&amp;MAR_LTDA/RIO&amp;MARLT_4726_2009.pdf" TargetMode="External"/><Relationship Id="rId393" Type="http://schemas.openxmlformats.org/officeDocument/2006/relationships/hyperlink" Target="../../AppData/Roaming/AppData/Roaming/AppData/Roaming/AppData/Roaming/Microsoft/Excel/RESOLUCIONES_PASAJEROS/ASOTRANSCHAIRA/ASOTRANSCH_3210_2014.pdf" TargetMode="External"/><Relationship Id="rId407" Type="http://schemas.openxmlformats.org/officeDocument/2006/relationships/hyperlink" Target="../../AppData/Roaming/AppData/Roaming/AppData/Roaming/AppData/Roaming/AppData/Roaming/Microsoft/Excel/RESOLUCIONES%20PASAJ/COOTRANSFLUMAR/COOTRANSFL_5969_2006.pdf" TargetMode="External"/><Relationship Id="rId614" Type="http://schemas.openxmlformats.org/officeDocument/2006/relationships/hyperlink" Target="../../AppData/Roaming/Microsoft/Excel/RESOLUCIONES_PASAJEROS/COOTRANAR/COOTRANAR_898_2017.pdf" TargetMode="External"/><Relationship Id="rId821" Type="http://schemas.openxmlformats.org/officeDocument/2006/relationships/hyperlink" Target="RESOLUCIONES_PASAJEROS\TRANSFLUVIALES_CAQUETA_S.A.S\TF_CAQUETA_0010_2020.pdf" TargetMode="External"/><Relationship Id="rId1037" Type="http://schemas.openxmlformats.org/officeDocument/2006/relationships/hyperlink" Target="RESOLUCIONES_PASAJEROS/AQUATOUR_GUATAPE_S.A.S/AQUATOUR_3040019895_2021.pdf" TargetMode="External"/><Relationship Id="rId253" Type="http://schemas.openxmlformats.org/officeDocument/2006/relationships/hyperlink" Target="RESOLUCIONES_PASAJEROS\SAN_PABLO_LTDA\SANPABLOLT_1494_2014.pdf" TargetMode="External"/><Relationship Id="rId460" Type="http://schemas.openxmlformats.org/officeDocument/2006/relationships/hyperlink" Target="../../AppData/Roaming/Microsoft/Excel/RESOLUCIONES_PASAJEROS/LIBERTADOR/LIBERTADOR_1256_2016.pdf" TargetMode="External"/><Relationship Id="rId698" Type="http://schemas.openxmlformats.org/officeDocument/2006/relationships/hyperlink" Target="../../AppData/Roaming/AppData/Roaming/AppData/Roaming/AppData/Roaming/Microsoft/Excel/RESOLUCIONES_PASAJEROS/COOMULTRAMAG/COOMULTRAM_0010_2000.pdf" TargetMode="External"/><Relationship Id="rId919" Type="http://schemas.openxmlformats.org/officeDocument/2006/relationships/hyperlink" Target="RESOLUCIONES_PASAJEROS\TRANSFLUVIALES_CAQUETA_S.A.S\TF_CAQUETA_3040000245_2020.pdf" TargetMode="External"/><Relationship Id="rId1090" Type="http://schemas.openxmlformats.org/officeDocument/2006/relationships/hyperlink" Target="RESOLUCIONES_PASAJEROS/TRANSMARINOS_S.A.S/TRANSMARIN_4251_2019.pdf" TargetMode="External"/><Relationship Id="rId1104" Type="http://schemas.openxmlformats.org/officeDocument/2006/relationships/hyperlink" Target="RESOLUCIONES_PASAJEROS/ASOLAGO_TOTA/ASOLAGO_4080_2015.pdf" TargetMode="External"/><Relationship Id="rId48" Type="http://schemas.openxmlformats.org/officeDocument/2006/relationships/hyperlink" Target="../../AppData/Roaming/AppData/Roaming/AppData/Roaming/AppData/Roaming/Microsoft/Excel/RESOLUCIONES_PASAJEROS/COOMOTURAM/COOMOTURAM_4458_2008.pdf" TargetMode="External"/><Relationship Id="rId113" Type="http://schemas.openxmlformats.org/officeDocument/2006/relationships/hyperlink" Target="../../AppData/Roaming/AppData/Roaming/AppData/Roaming/AppData/Roaming/AppData/Roaming/AppData/AppData/AppData/AppData/Roaming/Mis%20documentos/BASE%20UNO/RESOLUCIONES%20PASAJ/EXPRESOSANJ/EXPSANJUAN_280_2007.pdf" TargetMode="External"/><Relationship Id="rId320" Type="http://schemas.openxmlformats.org/officeDocument/2006/relationships/hyperlink" Target="../../AppData/Roaming/Microsoft/Excel/RESOLUCIONES_PASAJEROS/TRANSPORMAR/TRANSPORMA_2134_2014.pdf" TargetMode="External"/><Relationship Id="rId558" Type="http://schemas.openxmlformats.org/officeDocument/2006/relationships/hyperlink" Target="../../AppData/Roaming/AppData/Roaming/AppData/Roaming/AppData/Roaming/Microsoft/Excel/RESOLUCIONES_PASAJEROS/COOMULTRAMAG/COOMULTRAM_3525_2014.pdf" TargetMode="External"/><Relationship Id="rId765" Type="http://schemas.openxmlformats.org/officeDocument/2006/relationships/hyperlink" Target="../../AppData/Roaming/Microsoft/Excel/RESOLUCIONES_PASAJEROS/ASTRAWIL/ASTRAWIL_3295_2014.pdf" TargetMode="External"/><Relationship Id="rId972" Type="http://schemas.openxmlformats.org/officeDocument/2006/relationships/hyperlink" Target="../../AppData/Roaming/Microsoft/Excel/RESOLUCIONES_PASAJEROS/TRANSFLUVIAM/TRANSFLUVI_3040010395_2021.pdf" TargetMode="External"/><Relationship Id="rId197" Type="http://schemas.openxmlformats.org/officeDocument/2006/relationships/hyperlink" Target="../../AppData/Roaming/AppData/Roaming/AppData/Roaming/AppData/Roaming/AppData/Roaming/Microsoft/Excel/RESOLUCIONES%20PASAJ/RIVERSIDE/RIVERSIDE_3451_2009.pdf" TargetMode="External"/><Relationship Id="rId418" Type="http://schemas.openxmlformats.org/officeDocument/2006/relationships/hyperlink" Target="../../AppData/Roaming/AppData/Roaming/AppData/Roaming/AppData/Roaming/Microsoft/Excel/RESOLUCIONES_PASAJEROS/TRANSFPUERTO/EL_PUERTO_1535_2015.pdf" TargetMode="External"/><Relationship Id="rId625" Type="http://schemas.openxmlformats.org/officeDocument/2006/relationships/hyperlink" Target="RESOLUCIONES_PASAJEROS/NAVGUAVIO/NAVIERAGUA_3922_2018.pdf" TargetMode="External"/><Relationship Id="rId832" Type="http://schemas.openxmlformats.org/officeDocument/2006/relationships/hyperlink" Target="RESOLUCIONES_PASAJEROS/NAVIERAS_S.A.S/NAVES_5448_2019.pdf" TargetMode="External"/><Relationship Id="rId1048" Type="http://schemas.openxmlformats.org/officeDocument/2006/relationships/hyperlink" Target="RESOLUCIONES_PASAJEROS\S&amp;L_CATERING\S&amp;L_CATERING_3040025885_2020.pdf" TargetMode="External"/><Relationship Id="rId264" Type="http://schemas.openxmlformats.org/officeDocument/2006/relationships/hyperlink" Target="../../AppData/Roaming/AppData/Roaming/AppData/Roaming/AppData/Roaming/Microsoft/Excel/RESOLUCIONES_PASAJEROS/COOTRANSPI&#209;U&#209;A/CTRANPI&#209;U&#209;_4023_2006.pdf" TargetMode="External"/><Relationship Id="rId471" Type="http://schemas.openxmlformats.org/officeDocument/2006/relationships/hyperlink" Target="../../AppData/Roaming/AppData/Roaming/AppData/Roaming/AppData/Roaming/Microsoft/Excel/RESOLUCIONES_PASAJEROS/FAITUR_S.A.S/FAITUR_1255_2016.pdf" TargetMode="External"/><Relationship Id="rId1115" Type="http://schemas.openxmlformats.org/officeDocument/2006/relationships/hyperlink" Target="RESOLUCIONES_PASAJEROS/DIRY_ESTER/resolucion%2020213040012145.pdf" TargetMode="External"/><Relationship Id="rId59" Type="http://schemas.openxmlformats.org/officeDocument/2006/relationships/hyperlink" Target="../../AppData/Roaming/AppData/Roaming/AppData/Roaming/AppData/Roaming/AppData/Roaming/AppData/Roaming/Microsoft/Excel/RESOLUCIONES%20PASAJ/CALIMARINA/CALIMARINA_4504_2005.pdf" TargetMode="External"/><Relationship Id="rId124" Type="http://schemas.openxmlformats.org/officeDocument/2006/relationships/hyperlink" Target="../../AppData/Roaming/Microsoft/Excel/RESOLUCIONES_PASAJEROS/TF_SAN_JUAN_LTDA/TRANSFSANJ_4659_2009.pdf" TargetMode="External"/><Relationship Id="rId569" Type="http://schemas.openxmlformats.org/officeDocument/2006/relationships/hyperlink" Target="../../AppData/Roaming/Microsoft/Excel/RESOLUCIONES_PASAJEROS/EMTURPE_LTDA/EMTURPELTD_3521_2017.pdf" TargetMode="External"/><Relationship Id="rId776" Type="http://schemas.openxmlformats.org/officeDocument/2006/relationships/hyperlink" Target="RESOLUCIONES_PASAJEROS\VILLAVIEJA_EAT\VILLAVIEJA_3993_2019.pdf" TargetMode="External"/><Relationship Id="rId983" Type="http://schemas.openxmlformats.org/officeDocument/2006/relationships/hyperlink" Target="RESOLUCIONES_PASAJEROS/ASOTRANSFLUVIAL/ASOTRANSFL_2849_2019.pdf" TargetMode="External"/><Relationship Id="rId331" Type="http://schemas.openxmlformats.org/officeDocument/2006/relationships/hyperlink" Target="../../AppData/Roaming/Microsoft/Excel/RESOLUCIONES_PASAJEROS/COOTRAFLUCAN/COOTRAFLUC_1928_2004.pdf" TargetMode="External"/><Relationship Id="rId429" Type="http://schemas.openxmlformats.org/officeDocument/2006/relationships/hyperlink" Target="../../AppData/Roaming/Microsoft/Excel/RESOLUCIONES_PASAJEROS/COOTRANAR/COOTRANAR_629_2015.pdf" TargetMode="External"/><Relationship Id="rId636" Type="http://schemas.openxmlformats.org/officeDocument/2006/relationships/hyperlink" Target="RESOLUCIONES_PASAJEROS/AQUALAGO/AQUALAGO_0654_2018.pdf" TargetMode="External"/><Relationship Id="rId1059" Type="http://schemas.openxmlformats.org/officeDocument/2006/relationships/hyperlink" Target="RESOLUCIONES_PASAJEROS\AQUAVIARIOS\AQUAVIARIO_3040005335_2021.pdf" TargetMode="External"/><Relationship Id="rId843" Type="http://schemas.openxmlformats.org/officeDocument/2006/relationships/hyperlink" Target="RESOLUCIONES_PASAJEROS/MARITIMO_ECOLOGICO/MARITIMO_5866_2019.pdf" TargetMode="External"/><Relationship Id="rId1126" Type="http://schemas.openxmlformats.org/officeDocument/2006/relationships/hyperlink" Target="RESOLUCIONES_PASAJEROS/NAUTICA_GUATAPE_S.A.S/NAUTICA_3040054645_2021.pdf" TargetMode="External"/><Relationship Id="rId275" Type="http://schemas.openxmlformats.org/officeDocument/2006/relationships/hyperlink" Target="RESOLUCIONES_PASAJEROS\COOTRAIMAG\COOTRAIMA_04865_2006.pdf" TargetMode="External"/><Relationship Id="rId482" Type="http://schemas.openxmlformats.org/officeDocument/2006/relationships/hyperlink" Target="../../AppData/Roaming/AppData/Roaming/AppData/Roaming/AppData/Roaming/AppData/Roaming/Microsoft/Excel/RESOLUCIONES%20PASAJ/TRAVEL_S.A.S/TRAVEL_2960_2015.pdf" TargetMode="External"/><Relationship Id="rId703" Type="http://schemas.openxmlformats.org/officeDocument/2006/relationships/hyperlink" Target="RESOLUCIONES_PASAJEROS/TRANSPORTE_LEBRIJA_LTDA/LEBRIJA_3799_2018.pdf" TargetMode="External"/><Relationship Id="rId910" Type="http://schemas.openxmlformats.org/officeDocument/2006/relationships/hyperlink" Target="RESOLUCIONES_PASAJEROS/PROSERVIS_S.A.S/ANFIBIA_6047_2018.pdf" TargetMode="External"/><Relationship Id="rId135" Type="http://schemas.openxmlformats.org/officeDocument/2006/relationships/hyperlink" Target="../../AppData/Roaming/AppData/Roaming/AppData/Roaming/AppData/Roaming/AppData/Roaming/AppData/AppData/AppData/AppData/Roaming/Mis%20documentos/BASE%20UNO/RESOLUCIONES%20PASAJ/VIASOTRAN/VIASOTRAN_2180_2011.pdf" TargetMode="External"/><Relationship Id="rId342" Type="http://schemas.openxmlformats.org/officeDocument/2006/relationships/hyperlink" Target="../../AppData/Roaming/AppData/Roaming/AppData/Roaming/AppData/Roaming/Microsoft/Excel/RESOLUCIONES%20PASAJ/ARISTIZABAL/ARISTIZABA_5736_2007.pdf" TargetMode="External"/><Relationship Id="rId787" Type="http://schemas.openxmlformats.org/officeDocument/2006/relationships/hyperlink" Target="../../AppData/Roaming/Microsoft/Excel/RESOLUCIONES_PASAJEROS/LOS_DELFINES/DELFINES_2118_2019.pdf" TargetMode="External"/><Relationship Id="rId994" Type="http://schemas.openxmlformats.org/officeDocument/2006/relationships/hyperlink" Target="RESOLUCIONES_PASAJEROS\TRANSO\TRANSO_2474_2018.pdf" TargetMode="External"/><Relationship Id="rId202" Type="http://schemas.openxmlformats.org/officeDocument/2006/relationships/hyperlink" Target="../../AppData/Roaming/Microsoft/Excel/RESOLUCIONES_PASAJEROS/ASOTRANSFLUVIAL/ASOTRANSFL_3440_2012.pdf" TargetMode="External"/><Relationship Id="rId647" Type="http://schemas.openxmlformats.org/officeDocument/2006/relationships/hyperlink" Target="../../AppData/Roaming/AppData/Roaming/AppData/Roaming/AppData/Roaming/Microsoft/Excel/RESOLUCIONES_PASAJEROS/TRANSFLUREG/TRANSFLURE_0795_2018.pdf" TargetMode="External"/><Relationship Id="rId854" Type="http://schemas.openxmlformats.org/officeDocument/2006/relationships/hyperlink" Target="RESOLUCIONES_PASAJEROS\TRANSFLUVIALES_CAQUETA_S.A.S\TF_CAQUETA_0464_2020.pdf" TargetMode="External"/><Relationship Id="rId286" Type="http://schemas.openxmlformats.org/officeDocument/2006/relationships/hyperlink" Target="RESOLUCIONES_PASAJEROS/TRANSUNION/TRANSUNION_4280_2005.pdf" TargetMode="External"/><Relationship Id="rId493" Type="http://schemas.openxmlformats.org/officeDocument/2006/relationships/hyperlink" Target="../../AppData/Roaming/AppData/Roaming/AppData/Roaming/AppData/Roaming/Microsoft/Excel/RESOLUCIONES_PASAJEROS/ASTRAPACAPE/ASTRAPACAP_2386_2016.pdf" TargetMode="External"/><Relationship Id="rId507" Type="http://schemas.openxmlformats.org/officeDocument/2006/relationships/hyperlink" Target="../../AppData/Roaming/Microsoft/Excel/RESOLUCIONES_PASAJEROS/AVIAJAR_S.A/AVIAJAR_4219_2016.pdf" TargetMode="External"/><Relationship Id="rId714" Type="http://schemas.openxmlformats.org/officeDocument/2006/relationships/hyperlink" Target="../../AppData/Roaming/AppData/Roaming/AppData/Roaming/AppData/Roaming/Microsoft/Excel/RESOLUCIONES_PASAJEROS/CTRANSPUERTOASIS/PUERTOASIS_1658_2002.pdf" TargetMode="External"/><Relationship Id="rId921" Type="http://schemas.openxmlformats.org/officeDocument/2006/relationships/hyperlink" Target="../../AppData/Roaming/Microsoft/Excel/RESOLUCIONES_PASAJEROS/TRANSFLUVIAM/TRANSFLUVI_4884_2017.pdf" TargetMode="External"/><Relationship Id="rId1137" Type="http://schemas.openxmlformats.org/officeDocument/2006/relationships/hyperlink" Target="https://mintransporte-my.sharepoint.com/:f:/g/personal/dducuara_mintransporte_gov_co/EhjxHq-JudNLrSo_7hvlYXgBfvRffwniRI7zsuDcYNtOJw?e=3MeTCx" TargetMode="External"/><Relationship Id="rId50" Type="http://schemas.openxmlformats.org/officeDocument/2006/relationships/hyperlink" Target="../../AppData/Roaming/AppData/Roaming/AppData/Roaming/AppData/Roaming/AppData/Roaming/AppData/AppData/AppData/AppData/Roaming/Mis%20documentos/BASE%20UNO/RESOLUCIONES%20PASAJ/COMFAMHUILA/COMFAMILIA_2473_2005.pdf" TargetMode="External"/><Relationship Id="rId146" Type="http://schemas.openxmlformats.org/officeDocument/2006/relationships/hyperlink" Target="../../AppData/Roaming/AppData/Roaming/AppData/Roaming/AppData/Roaming/Microsoft/Excel/RESOLUCIONES%20PASAJ/ARISTIZABAL/ARISTIZABA_0683_2012.pdf" TargetMode="External"/><Relationship Id="rId353" Type="http://schemas.openxmlformats.org/officeDocument/2006/relationships/hyperlink" Target="../../AppData/Roaming/AppData/Roaming/AppData/Roaming/AppData/Roaming/Microsoft/Excel/RESOLUCIONES_PASAJEROS/MAGDALENA_TOURS_EU/MAGDTOURS_1541_2006.pdf" TargetMode="External"/><Relationship Id="rId560" Type="http://schemas.openxmlformats.org/officeDocument/2006/relationships/hyperlink" Target="../../AppData/Roaming/Microsoft/Excel/RESOLUCIONES_PASAJEROS/ASOCANOAS/ASOCANOAS_5772_2016.pdf" TargetMode="External"/><Relationship Id="rId798" Type="http://schemas.openxmlformats.org/officeDocument/2006/relationships/hyperlink" Target="../../AppData/Roaming/Microsoft/Excel/RESOLUCIONES_PASAJEROS/TRANS_ATRATO/TRANSATRAT_0812_2018.pdf" TargetMode="External"/><Relationship Id="rId213" Type="http://schemas.openxmlformats.org/officeDocument/2006/relationships/hyperlink" Target="RESOLUCIONES_PASAJEROS\TRANSPRADOMAR\TRANSPRAD_1026_2013.pdf" TargetMode="External"/><Relationship Id="rId420" Type="http://schemas.openxmlformats.org/officeDocument/2006/relationships/hyperlink" Target="../../AppData/Roaming/AppData/Roaming/AppData/Roaming/AppData/Roaming/Microsoft/Excel/RESOLUCIONES_PASAJEROS/TRANSFLUREG/TRANSFLURE_1084_2005.pdf" TargetMode="External"/><Relationship Id="rId658" Type="http://schemas.openxmlformats.org/officeDocument/2006/relationships/hyperlink" Target="RESOLUCIONES_PASAJEROS/SOTRAMAGDALENA_S.A/SOTRAMAGDA_1505_2018.pdf" TargetMode="External"/><Relationship Id="rId865" Type="http://schemas.openxmlformats.org/officeDocument/2006/relationships/hyperlink" Target="RESOLUCIONES_PASAJEROS\RIO_CHICAGUA_S.A.S\CHICAGUA_0217_2020.pdf" TargetMode="External"/><Relationship Id="rId1050" Type="http://schemas.openxmlformats.org/officeDocument/2006/relationships/hyperlink" Target="RESOLUCIONES_PASAJEROS/AGUATAPE/AGUATAPE_3040008645_2021.pdf" TargetMode="External"/><Relationship Id="rId297" Type="http://schemas.openxmlformats.org/officeDocument/2006/relationships/hyperlink" Target="../../AppData/Roaming/Microsoft/Excel/RESOLUCIONES_PASAJEROS/SAN_PABLO_S.A/SANPABLOSA_2770_2013.pdf" TargetMode="External"/><Relationship Id="rId518" Type="http://schemas.openxmlformats.org/officeDocument/2006/relationships/hyperlink" Target="../../AppData/Roaming/AppData/Roaming/AppData/Roaming/AppData/Roaming/Microsoft/Excel/RESOLUCIONES%20PASAJ/EXPRESO_SAN_JUAN_LTDA/EXPSANJUAN_4816_2016.pdf" TargetMode="External"/><Relationship Id="rId725" Type="http://schemas.openxmlformats.org/officeDocument/2006/relationships/hyperlink" Target="RESOLUCIONES_PASAJEROS/POVEDA/POVEDA_0415_2019.pdf" TargetMode="External"/><Relationship Id="rId932" Type="http://schemas.openxmlformats.org/officeDocument/2006/relationships/hyperlink" Target="../../AppData/Roaming/Microsoft/Excel/RESOLUCIONES_PASAJEROS/TRANSFLUVIAM/TRANSFLUVI_4884_2017.pdf" TargetMode="External"/><Relationship Id="rId157" Type="http://schemas.openxmlformats.org/officeDocument/2006/relationships/hyperlink" Target="../../AppData/Roaming/AppData/Roaming/AppData/Roaming/AppData/Roaming/AppData/Roaming/AppData/AppData/AppData/AppData/Roaming/Mis%20documentos/BASE%20UNO/RESOLUCIONES%20PASAJ/CHIVATERA/CHIVATERA_870_2008.pdf" TargetMode="External"/><Relationship Id="rId364" Type="http://schemas.openxmlformats.org/officeDocument/2006/relationships/hyperlink" Target="../../AppData/Roaming/AppData/Roaming/AppData/Roaming/AppData/Roaming/Microsoft/Excel/RESOLUCIONES_PASAJEROS/TRANS_ATRATO/TRANSATRAT_0352_2008.pdf" TargetMode="External"/><Relationship Id="rId1008" Type="http://schemas.openxmlformats.org/officeDocument/2006/relationships/hyperlink" Target="RESOLUCIONES_PASAJEROS/PIEDEMONT/PIEDEMONT_3040000235_2020.pdf" TargetMode="External"/><Relationship Id="rId61" Type="http://schemas.openxmlformats.org/officeDocument/2006/relationships/hyperlink" Target="..\..\AppData\Roaming\AppData\Roaming\AppData\Roaming\AppData\Roaming\Microsoft\Excel\RESOLUCIONES%20PASAJ\CALIMARINA\CALIMARINA_9121_2012.pdf" TargetMode="External"/><Relationship Id="rId571" Type="http://schemas.openxmlformats.org/officeDocument/2006/relationships/hyperlink" Target="../../AppData/Roaming/AppData/Roaming/AppData/Roaming/AppData/Roaming/AppData/Roaming/Microsoft/Excel/RESOLUCIONES%20PASAJ/ZAMORENA/ZAMORENA_3160_2017.pdf" TargetMode="External"/><Relationship Id="rId669" Type="http://schemas.openxmlformats.org/officeDocument/2006/relationships/hyperlink" Target="RESOLUCIONES_PASAJEROS\LUXURY_YATES\LUXURY_3039_2018.pdf" TargetMode="External"/><Relationship Id="rId876" Type="http://schemas.openxmlformats.org/officeDocument/2006/relationships/hyperlink" Target="../../AppData/Roaming/Microsoft/Excel/RESOLUCIONES_PASAJEROS/COOTRAGAM/COOTRAGAM_0414_2020.pdf" TargetMode="External"/><Relationship Id="rId19" Type="http://schemas.openxmlformats.org/officeDocument/2006/relationships/hyperlink" Target="RESOLUCIONES_PASAJEROS\LINEAS%20AMAZONAS\LINEASAMAZ_3071_2005.pdf" TargetMode="External"/><Relationship Id="rId224" Type="http://schemas.openxmlformats.org/officeDocument/2006/relationships/hyperlink" Target="../../AppData/Roaming/Microsoft/Excel/RESOLUCIONES_PASAJEROS/AQUALAGO/AQUALAGO_5814_2013%20%20.pdf" TargetMode="External"/><Relationship Id="rId431" Type="http://schemas.openxmlformats.org/officeDocument/2006/relationships/hyperlink" Target="../../AppData/Roaming/AppData/Roaming/AppData/Roaming/AppData/Roaming/AppData/Roaming/Microsoft/Excel/RESOLUCIONES%20PASAJ/ASOLAGO_TOTA/ASOLAGO_4080_2015.pdf" TargetMode="External"/><Relationship Id="rId529" Type="http://schemas.openxmlformats.org/officeDocument/2006/relationships/hyperlink" Target="../../AppData/Roaming/AppData/Roaming/AppData/Roaming/AppData/Roaming/Microsoft/Excel/RESOLUCIONES_PASAJEROS/CORPROTUR/CORPROTUR_0122_2017.pdf" TargetMode="External"/><Relationship Id="rId736" Type="http://schemas.openxmlformats.org/officeDocument/2006/relationships/hyperlink" Target="../../AppData/Roaming/AppData/Roaming/AppData/Roaming/AppData/Roaming/Microsoft/Excel/RESOLUCIONES_PASAJEROS/COOTRANSFLUCAN/COOTRANSFL_6080_2017.pdf" TargetMode="External"/><Relationship Id="rId1061" Type="http://schemas.openxmlformats.org/officeDocument/2006/relationships/hyperlink" Target="RESOLUCIONES_PASAJEROS/COOTRANSFLUVIALES/CTRANSFLUV_3040031865_2021.pdf" TargetMode="External"/><Relationship Id="rId168" Type="http://schemas.openxmlformats.org/officeDocument/2006/relationships/hyperlink" Target="../../AppData/Roaming/AppData/Roaming/AppData/Roaming/AppData/Roaming/AppData/Roaming/AppData/AppData/AppData/AppData/Roaming/Mis%20documentos/BASE%20UNO/RESOLUCIONES%20PASAJ/HINCAPIE/HINCAPIE_1997_2008.pdf" TargetMode="External"/><Relationship Id="rId943" Type="http://schemas.openxmlformats.org/officeDocument/2006/relationships/hyperlink" Target="RESOLUCIONES_PASAJEROS/SERVIEZ/SERVIEZ_3040012925_2020.pdf" TargetMode="External"/><Relationship Id="rId1019" Type="http://schemas.openxmlformats.org/officeDocument/2006/relationships/hyperlink" Target="RESOLUCIONES_PASAJEROS\LINEAS%20AMAZONAS\LINEASAMAZ_3429_2015.pdf" TargetMode="External"/><Relationship Id="rId72" Type="http://schemas.openxmlformats.org/officeDocument/2006/relationships/hyperlink" Target="../../AppData/Roaming/AppData/Roaming/AppData/Roaming/AppData/Roaming/AppData/Roaming/Microsoft/Excel/RESOLUCIONES%20PASAJ/DEL_PUTUMAYO_LTDA/PUTUMAYO_LTDA_0744_2011.pdf" TargetMode="External"/><Relationship Id="rId375" Type="http://schemas.openxmlformats.org/officeDocument/2006/relationships/hyperlink" Target="https://mintransporte-my.sharepoint.com/:f:/g/personal/dducuara_mintransporte_gov_co/EhjxHq-JudNLrSo_7hvlYXgBfvRffwniRI7zsuDcYNtOJw?e=WKhgFv" TargetMode="External"/><Relationship Id="rId582" Type="http://schemas.openxmlformats.org/officeDocument/2006/relationships/hyperlink" Target="../../AppData/Roaming/Microsoft/Excel/RESOLUCIONES_PASAJEROS/TRANSPORCOL/TRANSPORCO_1342_2017.pdf" TargetMode="External"/><Relationship Id="rId803" Type="http://schemas.openxmlformats.org/officeDocument/2006/relationships/hyperlink" Target="../../AppData/Roaming/AppData/Roaming/AppData/Roaming/AppData/Roaming/Microsoft/Excel/RESOLUCIONES_PASAJEROS/COOTRANSFLUVIALES/CTRANSFLUV_2431_2006.pdf" TargetMode="External"/><Relationship Id="rId3" Type="http://schemas.openxmlformats.org/officeDocument/2006/relationships/hyperlink" Target="../../AppData/Roaming/AppData/Roaming/AppData/Roaming/AppData/Roaming/Microsoft/Excel/RESOLUCIONES_PASAJEROS/TRANSAMAZONICOS/TRANSAMAZO_0561_2005.pdf" TargetMode="External"/><Relationship Id="rId235" Type="http://schemas.openxmlformats.org/officeDocument/2006/relationships/hyperlink" Target="RESOLUCIONES_PASAJEROS/LF_VICHADAS_S.A.S/LINEASFLUV_4721_2007.pdf" TargetMode="External"/><Relationship Id="rId442" Type="http://schemas.openxmlformats.org/officeDocument/2006/relationships/hyperlink" Target="../../AppData/Roaming/AppData/Roaming/Microsoft/Excel/RESOLUCIONES_PASAJEROS/TRANSPORTAMOS_AH/TRANSPO_AH_3761_2015.pdf" TargetMode="External"/><Relationship Id="rId887" Type="http://schemas.openxmlformats.org/officeDocument/2006/relationships/hyperlink" Target="RESOLUCIONES_PASAJEROS/MOMPOSINA/MOMPOSINA_0157_2020.pdf" TargetMode="External"/><Relationship Id="rId1072" Type="http://schemas.openxmlformats.org/officeDocument/2006/relationships/hyperlink" Target="RESOLUCIONES_PASAJEROS/EL_PORTE&#209;O_LTDA/PORTE&#209;O_0867_2018.pdf" TargetMode="External"/><Relationship Id="rId302" Type="http://schemas.openxmlformats.org/officeDocument/2006/relationships/hyperlink" Target="RESOLUCIONES_PASAJEROS\TRANSO\TRANSO_2217_2014.pdf" TargetMode="External"/><Relationship Id="rId747" Type="http://schemas.openxmlformats.org/officeDocument/2006/relationships/hyperlink" Target="../../AppData/Roaming/AppData/Roaming/AppData/Roaming/AppData/Roaming/Microsoft/Excel/RESOLUCIONES_PASAJEROS/COOLANCHEROS/COOLANCHER_2940_2012.pdf" TargetMode="External"/><Relationship Id="rId954" Type="http://schemas.openxmlformats.org/officeDocument/2006/relationships/hyperlink" Target="RESOLUCIONES_PASAJEROS\AQUAVIARIOS\AQUAVIARIO_3040013015_2020.pdf" TargetMode="External"/><Relationship Id="rId83" Type="http://schemas.openxmlformats.org/officeDocument/2006/relationships/hyperlink" Target="../../AppData/Roaming/AppData/Roaming/AppData/Roaming/AppData/Roaming/Microsoft/Excel/RESOLUCIONES_PASAJEROS/ABOGUA/ABOGUA_3218_2012.pdf" TargetMode="External"/><Relationship Id="rId179" Type="http://schemas.openxmlformats.org/officeDocument/2006/relationships/hyperlink" Target="../../AppData/Roaming/AppData/Roaming/AppData/Roaming/AppData/Roaming/AppData/Roaming/AppData/AppData/AppData/AppData/Roaming/Mis%20documentos/BASE%20UNO/RESOLUCIONES%20PASAJ/STRIVERAS/RIVERAS_347_2009.pdf" TargetMode="External"/><Relationship Id="rId386" Type="http://schemas.openxmlformats.org/officeDocument/2006/relationships/hyperlink" Target="../../AppData/Roaming/AppData/Roaming/AppData/Roaming/AppData/Roaming/AppData/Roaming/AppData/Roaming/Microsoft/Excel/RESOLUCIONES%20PASAJ/ATRATO_CARIBE/ATRATOCARI_3315_2014.pdf" TargetMode="External"/><Relationship Id="rId593" Type="http://schemas.openxmlformats.org/officeDocument/2006/relationships/hyperlink" Target="../../AppData/Roaming/AppData/Roaming/Microsoft/Excel/RESOLUCIONES_PASAJEROS/TRANSPORTAMOS_AH/TRANSPO_AH_4201_2017.pdf" TargetMode="External"/><Relationship Id="rId607" Type="http://schemas.openxmlformats.org/officeDocument/2006/relationships/hyperlink" Target="../../AppData/Roaming/AppData/Roaming/AppData/Roaming/AppData/Roaming/Microsoft/Excel/RESOLUCIONES_PASAJEROS/COOTRANSFLUCAN/COOTRANSFL_6079_2017.pdf" TargetMode="External"/><Relationship Id="rId814" Type="http://schemas.openxmlformats.org/officeDocument/2006/relationships/hyperlink" Target="../../AppData/Roaming/AppData/Roaming/AppData/Roaming/AppData/Roaming/Microsoft/Excel/RESOLUCIONES_PASAJEROS/COOTRAFLUCAP/COOTRAFLUC_0453_2015.pdf" TargetMode="External"/><Relationship Id="rId246" Type="http://schemas.openxmlformats.org/officeDocument/2006/relationships/hyperlink" Target="RESOLUCIONES_PASAJEROS\COOMUTRAVI\COOMUTRAVI_4638_2010.pdf" TargetMode="External"/><Relationship Id="rId453" Type="http://schemas.openxmlformats.org/officeDocument/2006/relationships/hyperlink" Target="../../AppData/Roaming/AppData/Roaming/AppData/Roaming/AppData/Roaming/Microsoft/Excel/RESOLUCIONES_PASAJEROS/EL_DORADO/EL_DORADO_4370_2014.pdf" TargetMode="External"/><Relationship Id="rId660" Type="http://schemas.openxmlformats.org/officeDocument/2006/relationships/hyperlink" Target="../../AppData/Roaming/Microsoft/Excel/RESOLUCIONES_PASAJEROS/NAVITUR/NAVITUR_1824_2018.pdf" TargetMode="External"/><Relationship Id="rId898" Type="http://schemas.openxmlformats.org/officeDocument/2006/relationships/hyperlink" Target="RESOLUCIONES_PASAJEROS/COOTRANSMAGDALENA/CTRANSMAG_0462_2020.pdf" TargetMode="External"/><Relationship Id="rId1083" Type="http://schemas.openxmlformats.org/officeDocument/2006/relationships/hyperlink" Target="RESOLUCIONES_PASAJEROS/TUPLAN_GUATAPE_S.A.S/TUPLAN_3040000745_2021.pdf" TargetMode="External"/><Relationship Id="rId106" Type="http://schemas.openxmlformats.org/officeDocument/2006/relationships/hyperlink" Target="../../AppData/Roaming/AppData/Roaming/AppData/Roaming/AppData/Roaming/Microsoft/Excel/RESOLUCIONES_PASAJEROS/TRANSMARINOS_S.A.S/TRANSMARIN_3982_2007.pdf" TargetMode="External"/><Relationship Id="rId313" Type="http://schemas.openxmlformats.org/officeDocument/2006/relationships/hyperlink" Target="../../AppData/Roaming/AppData/Roaming/AppData/Roaming/AppData/Roaming/AppData/Roaming/Microsoft/Excel/RESOLUCIONES%20PASAJ/EL_%20BORAL/EL_BORAL_2190_2014.pdf" TargetMode="External"/><Relationship Id="rId758" Type="http://schemas.openxmlformats.org/officeDocument/2006/relationships/hyperlink" Target="RESOLUCIONES_PASAJEROS\TAXIS_RIO_SAS\TAXIS_RIO_4762_2017.pdf" TargetMode="External"/><Relationship Id="rId965" Type="http://schemas.openxmlformats.org/officeDocument/2006/relationships/hyperlink" Target="RESOLUCIONES_PASAJEROS/KEY_JULIETH/KEY_JULIETH_3040012135_2021.pdf" TargetMode="External"/><Relationship Id="rId10" Type="http://schemas.openxmlformats.org/officeDocument/2006/relationships/hyperlink" Target="../../AppData/Roaming/AppData/Roaming/AppData/Roaming/AppData/Roaming/Microsoft/Excel/RESOLUCIONES_PASAJEROS/TRANSAMAZONICOS/TRANSAMAZO_3981_2007.pdf" TargetMode="External"/><Relationship Id="rId94" Type="http://schemas.openxmlformats.org/officeDocument/2006/relationships/hyperlink" Target="../../AppData/Roaming/Microsoft/Excel/RESOLUCIONES_PASAJEROS/COOTRANSFLUSI/COOTRANSFL_4435_2009.pdf" TargetMode="External"/><Relationship Id="rId397" Type="http://schemas.openxmlformats.org/officeDocument/2006/relationships/hyperlink" Target="../../AppData/Roaming/AppData/Roaming/AppData/Roaming/AppData/Roaming/Microsoft/Excel/RESOLUCIONES_PASAJEROS/TRANSFPUERTO/EL_PUERTO_3292_2014.pdf" TargetMode="External"/><Relationship Id="rId520" Type="http://schemas.openxmlformats.org/officeDocument/2006/relationships/hyperlink" Target="../../AppData/Roaming/AppData/Roaming/AppData/Roaming/AppData/Roaming/AppData/Roaming/AppData/AppData/Roaming/Microsoft/Excel/RESOLUCIONES%20PASAJ/MICROEMPRESA/PROPCANOAS_5772_2016.pdf" TargetMode="External"/><Relationship Id="rId618" Type="http://schemas.openxmlformats.org/officeDocument/2006/relationships/hyperlink" Target="../../AppData/Roaming/AppData/Roaming/AppData/Roaming/AppData/Roaming/AppData/Roaming/AppData/Roaming/Microsoft/Excel/RESOLUCIONES%20PASAJ/TRANSPORTES_LEBRIJA/LEBRIJA_1863_2018.pdf" TargetMode="External"/><Relationship Id="rId825" Type="http://schemas.openxmlformats.org/officeDocument/2006/relationships/hyperlink" Target="../../AppData/Roaming/Microsoft/Excel/RESOLUCIONES_PASAJEROS/HOSTERIA_MARINA/HOSTERIA_3050_2019.pdf" TargetMode="External"/><Relationship Id="rId257" Type="http://schemas.openxmlformats.org/officeDocument/2006/relationships/hyperlink" Target="../../AppData/Roaming/AppData/Roaming/AppData/Roaming/AppData/Roaming/Microsoft/Excel/RESOLUCIONES_PASAJEROS/COOTRAGAM/COOTRAGAM_3483_2000.pdf" TargetMode="External"/><Relationship Id="rId464" Type="http://schemas.openxmlformats.org/officeDocument/2006/relationships/hyperlink" Target="../../AppData/Roaming/AppData/Roaming/AppData/Roaming/AppData/Roaming/Microsoft/Excel/RESOLUCIONES_PASAJEROS/NAVITUR/NAVITUR_1257_2016.pdf" TargetMode="External"/><Relationship Id="rId1010" Type="http://schemas.openxmlformats.org/officeDocument/2006/relationships/hyperlink" Target="RESOLUCIONES_PASAJEROS/RIOMAR_CARIBE/RIOMARCAR_3040003245_2020.pdf" TargetMode="External"/><Relationship Id="rId1094" Type="http://schemas.openxmlformats.org/officeDocument/2006/relationships/hyperlink" Target="RESOLUCIONES_PASAJEROS/SERVIFLUPRADO_S.A/SSERVIFLUP_3040026835_2021.pdf" TargetMode="External"/><Relationship Id="rId1108" Type="http://schemas.openxmlformats.org/officeDocument/2006/relationships/hyperlink" Target="RESOLUCIONES_PASAJEROS/ESPECIALIZADOS_JR_S.A.S/ESPEC_JR_4886_2017.pdf" TargetMode="External"/><Relationship Id="rId117" Type="http://schemas.openxmlformats.org/officeDocument/2006/relationships/hyperlink" Target="../../AppData/Roaming/AppData/Roaming/AppData/Roaming/AppData/Roaming/Microsoft/Excel/RESOLUCIONES_PASAJEROS/NAVITUR/NAVITUR_3883_2011.pdf" TargetMode="External"/><Relationship Id="rId671" Type="http://schemas.openxmlformats.org/officeDocument/2006/relationships/hyperlink" Target="../../AppData/Roaming/Microsoft/Excel/RESOLUCIONES_PASAJEROS/SOSTRAF_LTDA/SOSTRAF_3164_2018.pdf" TargetMode="External"/><Relationship Id="rId769" Type="http://schemas.openxmlformats.org/officeDocument/2006/relationships/hyperlink" Target="RESOLUCIONES_PASAJEROS/SAN_PABLO_LTDA/SANPABLOLT_2083_2019.pdf" TargetMode="External"/><Relationship Id="rId976" Type="http://schemas.openxmlformats.org/officeDocument/2006/relationships/hyperlink" Target="RESOLUCIONES_PASAJEROS/COOLANCHEROS/COOLANCHER_3040013345_2020.pdf" TargetMode="External"/><Relationship Id="rId324" Type="http://schemas.openxmlformats.org/officeDocument/2006/relationships/hyperlink" Target="../../AppData/Roaming/Microsoft/Excel/RESOLUCIONES_PASAJEROS/SOSTRAF_LTDA/SOSTRAF_1638_2014.pdf" TargetMode="External"/><Relationship Id="rId531" Type="http://schemas.openxmlformats.org/officeDocument/2006/relationships/hyperlink" Target="../../AppData/Roaming/Microsoft/Excel/RESOLUCIONES_PASAJEROS/SOSTRAF_LTDA/SOSTRAF_0399_2017.pdf" TargetMode="External"/><Relationship Id="rId629" Type="http://schemas.openxmlformats.org/officeDocument/2006/relationships/hyperlink" Target="../../AppData/Roaming/AppData/Roaming/AppData/Roaming/Microsoft/Excel/RESOLUCIONES_PASAJEROS/TRANS_ATRATO/TRANSATRAT_0812_2018.pdf" TargetMode="External"/><Relationship Id="rId836" Type="http://schemas.openxmlformats.org/officeDocument/2006/relationships/hyperlink" Target="../../AppData/Roaming/AppData/Roaming/AppData/Roaming/Microsoft/Excel/RESOLUCIONES_PASAJEROS/ASOCANOAS/ASOCANOAS_4289_2017.pdf" TargetMode="External"/><Relationship Id="rId1021" Type="http://schemas.openxmlformats.org/officeDocument/2006/relationships/hyperlink" Target="RESOLUCIONES_PASAJEROS\ECOTURPE\ECOTURPE_3214_2016.pdf" TargetMode="External"/><Relationship Id="rId1119" Type="http://schemas.openxmlformats.org/officeDocument/2006/relationships/hyperlink" Target="RESOLUCIONES_PASAJEROS\ABOGUA\ABOGUA_3040057715_2021.pdf" TargetMode="External"/><Relationship Id="rId903" Type="http://schemas.openxmlformats.org/officeDocument/2006/relationships/hyperlink" Target="RESOLUCIONES_PASAJEROS/ZOMAC/ZOMAC_3040009845_2020.pdf" TargetMode="External"/><Relationship Id="rId32" Type="http://schemas.openxmlformats.org/officeDocument/2006/relationships/hyperlink" Target="../../AppData/Roaming/AppData/Roaming/AppData/Roaming/AppData/Roaming/AppData/Roaming/AppData/Roaming/Microsoft/Excel/RESOLUCIONES%20PASAJ/EXPRESO%20FELIZ/EXPRESOFEL_659_2004.pdf" TargetMode="External"/><Relationship Id="rId181" Type="http://schemas.openxmlformats.org/officeDocument/2006/relationships/hyperlink" Target="../../AppData/Roaming/AppData/Roaming/AppData/Roaming/AppData/Roaming/AppData/Roaming/AppData/AppData/AppData/Roaming/Microsoft/Excel/RESOLUCIONES%20PASAJ/STRIVERAS/RIVERAS_10006_2012.pdf" TargetMode="External"/><Relationship Id="rId279" Type="http://schemas.openxmlformats.org/officeDocument/2006/relationships/hyperlink" Target="RESOLUCIONES_PASAJEROS\COOTRAIMAG\COOTRAIMA_03353_2011.pdf" TargetMode="External"/><Relationship Id="rId486" Type="http://schemas.openxmlformats.org/officeDocument/2006/relationships/hyperlink" Target="RESOLUCIONES_PASAJEROS\COOTRAFLUVSUC\COOTRAFLUS_2395_2016.pdf" TargetMode="External"/><Relationship Id="rId693" Type="http://schemas.openxmlformats.org/officeDocument/2006/relationships/hyperlink" Target="RESOLUCIONES_PASAJEROS\NAVGUAVIO\NAVIERAGUA_3015_2004.pdf" TargetMode="External"/><Relationship Id="rId139" Type="http://schemas.openxmlformats.org/officeDocument/2006/relationships/hyperlink" Target="../../AppData/Roaming/AppData/Roaming/AppData/Roaming/AppData/Roaming/AppData/Roaming/AppData/AppData/AppData/AppData/Roaming/Mis%20documentos/BASE%20UNO/RESOLUCIONES%20PASAJ/TRANSF_NARE/TRANSF_NAR_5026_2007.pdf" TargetMode="External"/><Relationship Id="rId346" Type="http://schemas.openxmlformats.org/officeDocument/2006/relationships/hyperlink" Target="../../AppData/Roaming/AppData/Roaming/AppData/Roaming/AppData/Roaming/Microsoft/Excel/RESOLUCIONES_PASAJEROS/COOTRANSFLUCAN/COOTRANSFL_2816_2007.pdf" TargetMode="External"/><Relationship Id="rId553" Type="http://schemas.openxmlformats.org/officeDocument/2006/relationships/hyperlink" Target="RESOLUCIONES_PASAJEROS/COROMOTO_S.A.S/COROMOTO_1531_2017.pdf" TargetMode="External"/><Relationship Id="rId760" Type="http://schemas.openxmlformats.org/officeDocument/2006/relationships/hyperlink" Target="../../AppData/Roaming/AppData/Roaming/AppData/Roaming/AppData/Roaming/Microsoft/Excel/RESOLUCIONES%20PASAJ/PRONTICOURIER/PRONTICOUR_2283_2017.pdf" TargetMode="External"/><Relationship Id="rId998" Type="http://schemas.openxmlformats.org/officeDocument/2006/relationships/hyperlink" Target="RESOLUCIONES_PASAJEROS\NAVITUR\NAVITUR_3040018085-2021.pdf" TargetMode="External"/><Relationship Id="rId206" Type="http://schemas.openxmlformats.org/officeDocument/2006/relationships/hyperlink" Target="../../AppData/Roaming/AppData/Roaming/AppData/Roaming/AppData/Roaming/AppData/Roaming/Microsoft/Excel/RESOLUCIONES%20PASAJ/ZAMORENA/ZAMORENA_0541_2013.pdf" TargetMode="External"/><Relationship Id="rId413" Type="http://schemas.openxmlformats.org/officeDocument/2006/relationships/hyperlink" Target="RESOLUCIONES_PASAJEROS/COOTRANSFLUMAR/COOTRANSFL_0249_2015.pdf" TargetMode="External"/><Relationship Id="rId858" Type="http://schemas.openxmlformats.org/officeDocument/2006/relationships/hyperlink" Target="../../AppData/Roaming/Microsoft/Excel/RESOLUCIONES_PASAJEROS/ASOTAXI/ASOTAXI_0463_2020.pdf" TargetMode="External"/><Relationship Id="rId1043" Type="http://schemas.openxmlformats.org/officeDocument/2006/relationships/hyperlink" Target="RESOLUCIONES_PASAJEROS/SAN_PABLO_LTDA/SANPABLOLT_3040010405_2021.pdf" TargetMode="External"/><Relationship Id="rId620" Type="http://schemas.openxmlformats.org/officeDocument/2006/relationships/hyperlink" Target="RESOLUCIONES_PASAJEROS/NAVGUAVIO/NAVIERAGUA_3294_2018.pdf" TargetMode="External"/><Relationship Id="rId718" Type="http://schemas.openxmlformats.org/officeDocument/2006/relationships/hyperlink" Target="../../AppData/Roaming/Microsoft/Excel/RESOLUCIONES_PASAJEROS/CTRANSPUERTOASIS/PUERTOASIS_1010_2017.pdf" TargetMode="External"/><Relationship Id="rId925" Type="http://schemas.openxmlformats.org/officeDocument/2006/relationships/hyperlink" Target="../../AppData/Roaming/Microsoft/Excel/RESOLUCIONES_PASAJEROS/PRONTICOURIER/PRONTICOUR_2283_2017.pdf" TargetMode="External"/><Relationship Id="rId1110" Type="http://schemas.openxmlformats.org/officeDocument/2006/relationships/hyperlink" Target="RESOLUCIONES_PASAJEROS/ESPECIALIZADOS_JR_S.A.S/ESPEC_JR_3040008655_2021.pdf" TargetMode="External"/><Relationship Id="rId54" Type="http://schemas.openxmlformats.org/officeDocument/2006/relationships/hyperlink" Target="../../AppData/Roaming/AppData/Roaming/AppData/Roaming/AppData/Roaming/AppData/Roaming/AppData/AppData/AppData/Roaming/Microsoft/Excel/RESOLUCIONES%20PASAJ/EMASTRINCONSAR/EMASTRINCON_864_2006.pdf" TargetMode="External"/><Relationship Id="rId270" Type="http://schemas.openxmlformats.org/officeDocument/2006/relationships/hyperlink" Target="../../AppData/Roaming/AppData/Roaming/AppData/Roaming/AppData/Roaming/Microsoft/Excel/RESOLUCIONES_PASAJEROS/LA_PIRAGUA_EAT/LA_PIRAGUA_4479_2007.pdf" TargetMode="External"/><Relationship Id="rId130" Type="http://schemas.openxmlformats.org/officeDocument/2006/relationships/hyperlink" Target="../../AppData/Roaming/AppData/Roaming/AppData/Roaming/AppData/Roaming/AppData/Roaming/AppData/AppData/AppData/AppData/Roaming/Mis%20documentos/BASE%20UNO/RESOLUCIONES%20PASAJ/COOTRANSFLUCAN/COOTRANSFL_2816_2007.pdf" TargetMode="External"/><Relationship Id="rId368" Type="http://schemas.openxmlformats.org/officeDocument/2006/relationships/hyperlink" Target="../../AppData/Roaming/Microsoft/Excel/RESOLUCIONES_PASAJEROS/LAS_MERCEDES_S.A.S/TRMERCEDES_0559_2014.pdf" TargetMode="External"/><Relationship Id="rId575" Type="http://schemas.openxmlformats.org/officeDocument/2006/relationships/hyperlink" Target="RESOLUCIONES_PASAJEROS/INVERSIONES_DE_LA_OSSA/INVER_OSSA_1333_2017.pdf" TargetMode="External"/><Relationship Id="rId782" Type="http://schemas.openxmlformats.org/officeDocument/2006/relationships/hyperlink" Target="RESOLUCIONES_PASAJEROS/FAITUR_S.A.S/FAITUR_1396_2019.pdf" TargetMode="External"/><Relationship Id="rId228" Type="http://schemas.openxmlformats.org/officeDocument/2006/relationships/hyperlink" Target="RESOLUCIONES_PASAJEROS\TRANSO\TRANSO_3968_2009.pdf" TargetMode="External"/><Relationship Id="rId435" Type="http://schemas.openxmlformats.org/officeDocument/2006/relationships/hyperlink" Target="RESOLUCIONES_PASAJEROS\COOTRAIMAG\COOTRAIMA_03539_2015.pdf" TargetMode="External"/><Relationship Id="rId642" Type="http://schemas.openxmlformats.org/officeDocument/2006/relationships/hyperlink" Target="RESOLUCIONES_PASAJEROS/LA_RIVERE&#209;A_M%20R/RIVERE&#209;A_MR_592_2018.pdf" TargetMode="External"/><Relationship Id="rId1065" Type="http://schemas.openxmlformats.org/officeDocument/2006/relationships/hyperlink" Target="RESOLUCIONES_PASAJEROS/EL_PORTE&#209;O_LTDA/PORTE&#209;O_2584_2007.pdf" TargetMode="External"/><Relationship Id="rId502" Type="http://schemas.openxmlformats.org/officeDocument/2006/relationships/hyperlink" Target="../../AppData/Roaming/Microsoft/Excel/RESOLUCIONES_PASAJEROS/SOSTRAF_LTDA/SOSTRAF_3491_2016.pdf" TargetMode="External"/><Relationship Id="rId947" Type="http://schemas.openxmlformats.org/officeDocument/2006/relationships/hyperlink" Target="RESOLUCIONES_PASAJEROS/COOTRANAR/COOTRANAR_898_2017.pdf" TargetMode="External"/><Relationship Id="rId1132" Type="http://schemas.openxmlformats.org/officeDocument/2006/relationships/hyperlink" Target="RESOLUCIONES_PASAJEROS/TRANSFLUVSUR_LTDA/TRANSFLSUR_3040047825_2021.pdf" TargetMode="External"/><Relationship Id="rId76" Type="http://schemas.openxmlformats.org/officeDocument/2006/relationships/hyperlink" Target="../../AppData/Roaming/AppData/Roaming/AppData/Roaming/AppData/Roaming/Microsoft/Excel/RESOLUCIONES_PASAJEROS/MAGDALENA_TOURS_EU/MAGDTOURS_3980_2005.pdf" TargetMode="External"/><Relationship Id="rId807" Type="http://schemas.openxmlformats.org/officeDocument/2006/relationships/hyperlink" Target="RESOLUCIONES_PASAJEROS\S&amp;L_CATERING\S&amp;L_CATERING_5559_2019.pdf" TargetMode="External"/><Relationship Id="rId292" Type="http://schemas.openxmlformats.org/officeDocument/2006/relationships/hyperlink" Target="../../AppData/Roaming/AppData/Roaming/AppData/Roaming/AppData/Roaming/AppData/Roaming/AppData/AppData/AppData/Roaming/Microsoft/Excel/RESOLUCIONES%20PASAJ/SANPABLO_S.A/SANPABLOSA_339_2002.pdf" TargetMode="External"/><Relationship Id="rId597" Type="http://schemas.openxmlformats.org/officeDocument/2006/relationships/hyperlink" Target="RESOLUCIONES_PASAJEROS/COOPETRANSFLUVIAL/PTOBOYACA_5763_2017.pdf" TargetMode="External"/><Relationship Id="rId152" Type="http://schemas.openxmlformats.org/officeDocument/2006/relationships/hyperlink" Target="../../AppData/Roaming/AppData/Roaming/AppData/Roaming/AppData/Roaming/Microsoft/Excel/RESOLUCIONES_PASAJEROS/TRANS_ATRATO/TRANSATRAT_2867_2011.pdf" TargetMode="External"/><Relationship Id="rId457" Type="http://schemas.openxmlformats.org/officeDocument/2006/relationships/hyperlink" Target="RESOLUCIONES_PASAJEROS/TRANSFPUERTO/EL_PUERTO_1533_2015.pdf" TargetMode="External"/><Relationship Id="rId1087" Type="http://schemas.openxmlformats.org/officeDocument/2006/relationships/hyperlink" Target="RESOLUCIONES_PASAJEROS/TRANSUNION/TRANSUNION_0593_2020.pdf" TargetMode="External"/><Relationship Id="rId664" Type="http://schemas.openxmlformats.org/officeDocument/2006/relationships/hyperlink" Target="RESOLUCIONES_PASAJEROS/HG%20SUMINISTROS/HG_2476_2018.pdf" TargetMode="External"/><Relationship Id="rId871" Type="http://schemas.openxmlformats.org/officeDocument/2006/relationships/hyperlink" Target="RESOLUCIONES_PASAJEROS\COOTRAIMAG\COOTRAIMA_00143_2020.pdf" TargetMode="External"/><Relationship Id="rId969" Type="http://schemas.openxmlformats.org/officeDocument/2006/relationships/hyperlink" Target="../../AppData/Roaming/Microsoft/Excel/RESOLUCIONES_PASAJEROS/SANJUANE&#209;A_S.A.S/SANJUANE&#209;A_4222_2016.pdf" TargetMode="External"/><Relationship Id="rId317" Type="http://schemas.openxmlformats.org/officeDocument/2006/relationships/hyperlink" Target="../../AppData/Roaming/AppData/Roaming/AppData/Roaming/AppData/Roaming/AppData/Roaming/AppData/AppData/AppData/AppData/Roaming/Mis%20documentos/BASE%20UNO/RESOLUCIONES%20PASAJ/LOS_DELFINES/DELFINES_4768_2008.pdf" TargetMode="External"/><Relationship Id="rId524" Type="http://schemas.openxmlformats.org/officeDocument/2006/relationships/hyperlink" Target="../../AppData/Roaming/Microsoft/Excel/RESOLUCIONES_PASAJEROS/MAGDALENA_TOURS_EU/MAGDTOURS_5194_2016.pdf" TargetMode="External"/><Relationship Id="rId731" Type="http://schemas.openxmlformats.org/officeDocument/2006/relationships/hyperlink" Target="RESOLUCIONES_PASAJEROS\DEL_PACIFICO_S.A.S\DEL_PACIFI_1162_2019.pdf" TargetMode="External"/><Relationship Id="rId98" Type="http://schemas.openxmlformats.org/officeDocument/2006/relationships/hyperlink" Target="../../AppData/Roaming/AppData/Roaming/AppData/Roaming/AppData/Roaming/AppData/Roaming/Microsoft/Excel/RESOLUCIONES%20PASAJ/COOTRAFLURMAG/COOTRAFLUR_2161_2010.pdf" TargetMode="External"/><Relationship Id="rId829" Type="http://schemas.openxmlformats.org/officeDocument/2006/relationships/hyperlink" Target="RESOLUCIONES_PASAJEROS\LUXURY_YATES\LUXURY_4640_2019.pdf" TargetMode="External"/><Relationship Id="rId1014" Type="http://schemas.openxmlformats.org/officeDocument/2006/relationships/hyperlink" Target="RESOLUCIONES_PASAJEROS/TURISMO_CHOCO_S.A.S/TFTURISMO_CHOCO_3040004285_2021.pdf" TargetMode="External"/><Relationship Id="rId25" Type="http://schemas.openxmlformats.org/officeDocument/2006/relationships/hyperlink" Target="../../AppData/Roaming/AppData/Roaming/AppData/Roaming/AppData/Roaming/Microsoft/Excel/RESOLUCIONES_PASAJEROS/ASOTAXI/ASOTAXI_2981_2008.pdf" TargetMode="External"/><Relationship Id="rId174" Type="http://schemas.openxmlformats.org/officeDocument/2006/relationships/hyperlink" Target="../../AppData/Roaming/Microsoft/Excel/RESOLUCIONES_PASAJEROS/SERVIFLUPRADO_S.A/SSERVIFLUP-1220_2014.pdf" TargetMode="External"/><Relationship Id="rId381" Type="http://schemas.openxmlformats.org/officeDocument/2006/relationships/hyperlink" Target="../../AppData/Roaming/AppData/Roaming/AppData/Roaming/AppData/Roaming/AppData/Roaming/AppData/Roaming/Microsoft/Excel/RESOLUCIONES%20PASAJ/ATRATO_CARIBE/ATRATOCARI_2857_2014.pdf" TargetMode="External"/><Relationship Id="rId241" Type="http://schemas.openxmlformats.org/officeDocument/2006/relationships/hyperlink" Target="../../AppData/Roaming/AppData/Roaming/AppData/Roaming/AppData/Roaming/AppData/Roaming/AppData/AppData/AppData/AppData/Roaming/Mis%20documentos/BASE%20UNO/RESOLUCIONES%20PASAJ/NAVGUAVIO/NAVIERAGUA_163_2011.pdf" TargetMode="External"/><Relationship Id="rId479" Type="http://schemas.openxmlformats.org/officeDocument/2006/relationships/hyperlink" Target="../../AppData/Roaming/AppData/Roaming/AppData/Roaming/AppData/Roaming/Microsoft/Excel/RESOLUCIONES_PASAJEROS/COOTRANSFLUVIALES/CTRANSFLUV_0128_2001.pdf" TargetMode="External"/><Relationship Id="rId686" Type="http://schemas.openxmlformats.org/officeDocument/2006/relationships/hyperlink" Target="../../AppData/Roaming/AppData/Roaming/AppData/Roaming/AppData/Roaming/Microsoft/Excel/RESOLUCIONES_PASAJEROS/TRES_FRONTERAS_S.A.S/TRESFRONTE_2956_2015.pdf" TargetMode="External"/><Relationship Id="rId893" Type="http://schemas.openxmlformats.org/officeDocument/2006/relationships/hyperlink" Target="RESOLUCIONES_PASAJEROS/COOMFLUVIALTUR/CFLUVTUR_4658_2019.pdf" TargetMode="External"/><Relationship Id="rId339" Type="http://schemas.openxmlformats.org/officeDocument/2006/relationships/hyperlink" Target="../../AppData/Roaming/AppData/Roaming/AppData/Roaming/AppData/Roaming/AppData/Roaming/AppData/Roaming/Microsoft/Excel/RESOLUCIONES%20PASAJ/EMP_FPUTUMAYO/PUTUMAYLTD_966_2006.pdf" TargetMode="External"/><Relationship Id="rId546" Type="http://schemas.openxmlformats.org/officeDocument/2006/relationships/hyperlink" Target="RESOLUCIONES_PASAJEROS/TRANSPRADOMAR/TRANSPRAD_403_2017.pdf" TargetMode="External"/><Relationship Id="rId753" Type="http://schemas.openxmlformats.org/officeDocument/2006/relationships/hyperlink" Target="../../AppData/Roaming/AppData/Roaming/AppData/Roaming/AppData/Roaming/Microsoft/Excel/RESOLUCIONES%20PASAJ/H.J._VALLEJO/VALLEJ&amp;CIA_5409_2016.pdf" TargetMode="External"/><Relationship Id="rId101" Type="http://schemas.openxmlformats.org/officeDocument/2006/relationships/hyperlink" Target="../../AppData/Roaming/AppData/Roaming/AppData/Roaming/AppData/Roaming/AppData/Roaming/AppData/AppData/AppData/AppData/Roaming/Mis%20documentos/BASE%20UNO/RESOLUCIONES%20PASAJ/LAS%20MERCEDES/TRMERCEDES_559_2014.pdf" TargetMode="External"/><Relationship Id="rId406" Type="http://schemas.openxmlformats.org/officeDocument/2006/relationships/hyperlink" Target="../../AppData/Roaming/AppData/Roaming/AppData/Roaming/AppData/Roaming/AppData/Roaming/Microsoft/Excel/RESOLUCIONES%20PASAJ/COOTRANSFLUMAR/COOTRANSFL_1107_2005.pdf" TargetMode="External"/><Relationship Id="rId960" Type="http://schemas.openxmlformats.org/officeDocument/2006/relationships/hyperlink" Target="RESOLUCIONES_PASAJEROS\LOS%20CARDONA\LOS_CARDONA_3040013325_2020.pdf" TargetMode="External"/><Relationship Id="rId1036" Type="http://schemas.openxmlformats.org/officeDocument/2006/relationships/hyperlink" Target="RESOLUCIONES_PASAJEROS/ECOOTRANSVIAS_LTDA/ECOOTRANSVIAS_3040021725_2021.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380"/>
  <sheetViews>
    <sheetView tabSelected="1" topLeftCell="A256" zoomScaleNormal="100" workbookViewId="0">
      <selection activeCell="B265" sqref="B265"/>
    </sheetView>
  </sheetViews>
  <sheetFormatPr defaultColWidth="11.42578125" defaultRowHeight="14.45"/>
  <cols>
    <col min="1" max="1" width="15.5703125" bestFit="1" customWidth="1"/>
    <col min="2" max="2" width="116.42578125" bestFit="1" customWidth="1"/>
    <col min="3" max="3" width="23.7109375" customWidth="1"/>
    <col min="4" max="4" width="18.5703125" bestFit="1" customWidth="1"/>
    <col min="5" max="5" width="62" bestFit="1" customWidth="1"/>
    <col min="6" max="6" width="21.28515625" bestFit="1" customWidth="1"/>
    <col min="7" max="7" width="19.28515625" customWidth="1"/>
    <col min="8" max="8" width="13.140625" bestFit="1" customWidth="1"/>
    <col min="9" max="9" width="24.5703125" bestFit="1" customWidth="1"/>
    <col min="10" max="10" width="150.7109375" customWidth="1"/>
    <col min="11" max="11" width="7" customWidth="1"/>
    <col min="12" max="12" width="20.28515625" bestFit="1" customWidth="1"/>
    <col min="13" max="13" width="26" customWidth="1"/>
  </cols>
  <sheetData>
    <row r="1" spans="1:13">
      <c r="A1" s="275" t="s">
        <v>0</v>
      </c>
      <c r="B1" s="275" t="s">
        <v>1</v>
      </c>
      <c r="C1" s="276" t="s">
        <v>2</v>
      </c>
      <c r="D1" s="275" t="s">
        <v>3</v>
      </c>
      <c r="E1" s="276" t="s">
        <v>4</v>
      </c>
      <c r="F1" s="276" t="s">
        <v>5</v>
      </c>
      <c r="G1" s="276" t="s">
        <v>6</v>
      </c>
      <c r="H1" s="277" t="s">
        <v>7</v>
      </c>
      <c r="I1" s="276" t="s">
        <v>8</v>
      </c>
      <c r="J1" s="276" t="s">
        <v>9</v>
      </c>
      <c r="K1" s="278" t="s">
        <v>10</v>
      </c>
      <c r="L1" s="276" t="s">
        <v>11</v>
      </c>
      <c r="M1" t="s">
        <v>12</v>
      </c>
    </row>
    <row r="2" spans="1:13" ht="15">
      <c r="A2" s="66">
        <v>9000826306</v>
      </c>
      <c r="B2" s="84" t="s">
        <v>13</v>
      </c>
      <c r="C2" s="159" t="s">
        <v>14</v>
      </c>
      <c r="D2" s="84"/>
      <c r="E2" s="84" t="s">
        <v>15</v>
      </c>
      <c r="F2" s="84" t="s">
        <v>16</v>
      </c>
      <c r="G2" s="84" t="s">
        <v>17</v>
      </c>
      <c r="H2" s="84">
        <v>3138259365</v>
      </c>
      <c r="I2" s="131" t="s">
        <v>17</v>
      </c>
      <c r="J2" s="90" t="s">
        <v>18</v>
      </c>
      <c r="L2" s="84" t="s">
        <v>16</v>
      </c>
    </row>
    <row r="3" spans="1:13" ht="15">
      <c r="A3" s="77">
        <v>8001143014</v>
      </c>
      <c r="B3" s="84" t="s">
        <v>19</v>
      </c>
      <c r="C3" s="159" t="s">
        <v>14</v>
      </c>
      <c r="D3" s="85"/>
      <c r="E3" s="85" t="s">
        <v>20</v>
      </c>
      <c r="F3" s="85" t="s">
        <v>21</v>
      </c>
      <c r="G3" s="85" t="s">
        <v>22</v>
      </c>
      <c r="H3" s="85">
        <v>3143540434</v>
      </c>
      <c r="I3" s="164" t="s">
        <v>22</v>
      </c>
      <c r="J3" s="85" t="s">
        <v>23</v>
      </c>
      <c r="L3" s="85" t="s">
        <v>21</v>
      </c>
    </row>
    <row r="4" spans="1:13" ht="27">
      <c r="A4" s="77" t="s">
        <v>24</v>
      </c>
      <c r="B4" s="84" t="s">
        <v>19</v>
      </c>
      <c r="C4" s="84" t="s">
        <v>25</v>
      </c>
      <c r="D4" s="85"/>
      <c r="E4" s="85" t="s">
        <v>26</v>
      </c>
      <c r="F4" s="85" t="s">
        <v>21</v>
      </c>
      <c r="G4" s="85" t="s">
        <v>22</v>
      </c>
      <c r="H4" s="85">
        <v>3143540434</v>
      </c>
      <c r="I4" s="164" t="s">
        <v>22</v>
      </c>
      <c r="J4" s="160" t="s">
        <v>27</v>
      </c>
      <c r="L4" s="85" t="s">
        <v>21</v>
      </c>
    </row>
    <row r="5" spans="1:13" ht="15">
      <c r="A5" s="65">
        <v>8000463581</v>
      </c>
      <c r="B5" s="84" t="s">
        <v>28</v>
      </c>
      <c r="C5" s="84" t="s">
        <v>29</v>
      </c>
      <c r="D5" s="84"/>
      <c r="E5" s="84" t="s">
        <v>30</v>
      </c>
      <c r="F5" s="84" t="s">
        <v>31</v>
      </c>
      <c r="G5" s="84" t="s">
        <v>32</v>
      </c>
      <c r="H5" s="84">
        <v>6697583</v>
      </c>
      <c r="I5" s="84" t="s">
        <v>33</v>
      </c>
      <c r="J5" s="84" t="s">
        <v>34</v>
      </c>
      <c r="L5" s="84" t="s">
        <v>35</v>
      </c>
    </row>
    <row r="6" spans="1:13" ht="54" customHeight="1">
      <c r="A6" s="65">
        <v>8440001326</v>
      </c>
      <c r="B6" s="84" t="s">
        <v>36</v>
      </c>
      <c r="C6" s="84" t="s">
        <v>14</v>
      </c>
      <c r="D6" s="84"/>
      <c r="E6" s="84" t="s">
        <v>37</v>
      </c>
      <c r="F6" s="84" t="s">
        <v>16</v>
      </c>
      <c r="G6" s="84" t="s">
        <v>17</v>
      </c>
      <c r="H6" s="84">
        <v>3138916886</v>
      </c>
      <c r="I6" s="131" t="s">
        <v>17</v>
      </c>
      <c r="J6" s="84" t="s">
        <v>38</v>
      </c>
      <c r="K6" s="161"/>
      <c r="L6" s="84" t="s">
        <v>16</v>
      </c>
    </row>
    <row r="7" spans="1:13" ht="27">
      <c r="A7" s="65" t="s">
        <v>39</v>
      </c>
      <c r="B7" s="84" t="s">
        <v>36</v>
      </c>
      <c r="C7" s="84" t="s">
        <v>25</v>
      </c>
      <c r="D7" s="84"/>
      <c r="E7" s="84" t="s">
        <v>40</v>
      </c>
      <c r="F7" s="84" t="s">
        <v>16</v>
      </c>
      <c r="G7" s="84" t="s">
        <v>17</v>
      </c>
      <c r="H7" s="84"/>
      <c r="I7" s="131" t="s">
        <v>17</v>
      </c>
      <c r="J7" s="90" t="s">
        <v>41</v>
      </c>
      <c r="K7" s="161"/>
      <c r="L7" s="84" t="s">
        <v>16</v>
      </c>
    </row>
    <row r="8" spans="1:13" ht="15">
      <c r="A8" s="65">
        <v>8420000391</v>
      </c>
      <c r="B8" s="84" t="s">
        <v>42</v>
      </c>
      <c r="C8" s="84" t="s">
        <v>43</v>
      </c>
      <c r="D8" s="84"/>
      <c r="E8" s="84" t="s">
        <v>44</v>
      </c>
      <c r="F8" s="84" t="s">
        <v>45</v>
      </c>
      <c r="G8" s="84" t="s">
        <v>46</v>
      </c>
      <c r="H8" s="84">
        <v>5654507</v>
      </c>
      <c r="I8" s="84" t="s">
        <v>47</v>
      </c>
      <c r="J8" s="90" t="s">
        <v>48</v>
      </c>
      <c r="L8" s="84" t="s">
        <v>45</v>
      </c>
    </row>
    <row r="9" spans="1:13" ht="15">
      <c r="A9" s="65">
        <v>8290003295</v>
      </c>
      <c r="B9" s="84" t="s">
        <v>49</v>
      </c>
      <c r="C9" s="84" t="s">
        <v>14</v>
      </c>
      <c r="D9" s="84"/>
      <c r="E9" s="84" t="s">
        <v>50</v>
      </c>
      <c r="F9" s="84" t="str">
        <f>UPPER("BARRANCABERMEJA")</f>
        <v>BARRANCABERMEJA</v>
      </c>
      <c r="G9" s="84" t="s">
        <v>51</v>
      </c>
      <c r="H9" s="84">
        <v>6020376</v>
      </c>
      <c r="I9" s="84" t="s">
        <v>52</v>
      </c>
      <c r="J9" s="84" t="s">
        <v>53</v>
      </c>
      <c r="L9" s="84" t="str">
        <f>UPPER("BARRANCABERMEJA")</f>
        <v>BARRANCABERMEJA</v>
      </c>
    </row>
    <row r="10" spans="1:13" ht="15">
      <c r="A10" s="65" t="s">
        <v>54</v>
      </c>
      <c r="B10" s="84" t="s">
        <v>49</v>
      </c>
      <c r="C10" s="84" t="s">
        <v>25</v>
      </c>
      <c r="D10" s="84"/>
      <c r="E10" s="84" t="s">
        <v>50</v>
      </c>
      <c r="F10" s="84" t="str">
        <f t="shared" ref="F10:F11" si="0">UPPER("BARRANCABERMEJA")</f>
        <v>BARRANCABERMEJA</v>
      </c>
      <c r="G10" s="84" t="s">
        <v>51</v>
      </c>
      <c r="H10" s="84">
        <v>6020377</v>
      </c>
      <c r="I10" s="84" t="s">
        <v>52</v>
      </c>
      <c r="J10" s="84" t="s">
        <v>53</v>
      </c>
      <c r="L10" s="84" t="str">
        <f t="shared" ref="L10:L11" si="1">UPPER("BARRANCABERMEJA")</f>
        <v>BARRANCABERMEJA</v>
      </c>
    </row>
    <row r="11" spans="1:13" ht="15">
      <c r="A11" s="65" t="s">
        <v>55</v>
      </c>
      <c r="B11" s="84" t="s">
        <v>49</v>
      </c>
      <c r="C11" s="84" t="s">
        <v>56</v>
      </c>
      <c r="D11" s="84"/>
      <c r="E11" s="84" t="s">
        <v>50</v>
      </c>
      <c r="F11" s="84" t="str">
        <f t="shared" si="0"/>
        <v>BARRANCABERMEJA</v>
      </c>
      <c r="G11" s="84" t="s">
        <v>51</v>
      </c>
      <c r="H11" s="84">
        <v>6020378</v>
      </c>
      <c r="I11" s="84" t="s">
        <v>52</v>
      </c>
      <c r="J11" s="84" t="s">
        <v>53</v>
      </c>
      <c r="L11" s="84" t="str">
        <f t="shared" si="1"/>
        <v>BARRANCABERMEJA</v>
      </c>
    </row>
    <row r="12" spans="1:13" ht="16.5" customHeight="1">
      <c r="A12" s="87">
        <v>8060016205</v>
      </c>
      <c r="B12" s="88" t="s">
        <v>57</v>
      </c>
      <c r="C12" s="84" t="s">
        <v>14</v>
      </c>
      <c r="D12" s="84"/>
      <c r="E12" s="84" t="s">
        <v>58</v>
      </c>
      <c r="F12" s="84" t="s">
        <v>59</v>
      </c>
      <c r="G12" s="84" t="s">
        <v>60</v>
      </c>
      <c r="H12" s="84">
        <v>6875555</v>
      </c>
      <c r="I12" s="84" t="s">
        <v>52</v>
      </c>
      <c r="J12" s="26" t="s">
        <v>61</v>
      </c>
      <c r="K12" s="207"/>
      <c r="L12" s="84" t="s">
        <v>59</v>
      </c>
    </row>
    <row r="13" spans="1:13" ht="16.5" customHeight="1">
      <c r="A13" s="87" t="s">
        <v>62</v>
      </c>
      <c r="B13" s="88" t="s">
        <v>63</v>
      </c>
      <c r="C13" s="88" t="s">
        <v>25</v>
      </c>
      <c r="E13" s="88" t="s">
        <v>58</v>
      </c>
      <c r="F13" s="88" t="s">
        <v>59</v>
      </c>
      <c r="G13" s="88" t="s">
        <v>60</v>
      </c>
      <c r="H13" s="87">
        <v>6875555</v>
      </c>
      <c r="I13" s="88" t="s">
        <v>52</v>
      </c>
      <c r="J13" s="26" t="s">
        <v>61</v>
      </c>
      <c r="K13" s="207"/>
      <c r="L13" s="84" t="s">
        <v>59</v>
      </c>
    </row>
    <row r="14" spans="1:13" ht="30" customHeight="1">
      <c r="A14" s="77">
        <v>8902704142</v>
      </c>
      <c r="B14" s="90" t="s">
        <v>64</v>
      </c>
      <c r="C14" s="84" t="s">
        <v>14</v>
      </c>
      <c r="D14" s="84"/>
      <c r="E14" s="84" t="s">
        <v>65</v>
      </c>
      <c r="F14" s="84" t="s">
        <v>66</v>
      </c>
      <c r="G14" s="84" t="s">
        <v>51</v>
      </c>
      <c r="H14" s="84">
        <v>6214879</v>
      </c>
      <c r="I14" s="84" t="s">
        <v>52</v>
      </c>
      <c r="J14" s="84" t="s">
        <v>67</v>
      </c>
      <c r="L14" s="84" t="s">
        <v>66</v>
      </c>
    </row>
    <row r="15" spans="1:13" ht="15">
      <c r="A15" s="77" t="s">
        <v>68</v>
      </c>
      <c r="B15" s="84" t="s">
        <v>69</v>
      </c>
      <c r="C15" s="84" t="s">
        <v>25</v>
      </c>
      <c r="D15" s="84"/>
      <c r="E15" s="84" t="s">
        <v>65</v>
      </c>
      <c r="F15" s="84" t="s">
        <v>66</v>
      </c>
      <c r="G15" s="84" t="s">
        <v>51</v>
      </c>
      <c r="H15" s="84">
        <v>6214879</v>
      </c>
      <c r="I15" s="84" t="s">
        <v>52</v>
      </c>
      <c r="J15" s="84" t="s">
        <v>67</v>
      </c>
      <c r="L15" s="84" t="s">
        <v>66</v>
      </c>
    </row>
    <row r="16" spans="1:13" ht="15">
      <c r="A16" s="65">
        <v>8923001905</v>
      </c>
      <c r="B16" s="84" t="s">
        <v>70</v>
      </c>
      <c r="C16" s="84" t="s">
        <v>14</v>
      </c>
      <c r="D16" s="84"/>
      <c r="E16" s="84" t="s">
        <v>71</v>
      </c>
      <c r="F16" s="84" t="s">
        <v>72</v>
      </c>
      <c r="G16" s="84" t="s">
        <v>73</v>
      </c>
      <c r="H16" s="84">
        <v>5646137</v>
      </c>
      <c r="I16" s="84" t="s">
        <v>52</v>
      </c>
      <c r="J16" s="84" t="s">
        <v>61</v>
      </c>
      <c r="L16" s="84" t="s">
        <v>72</v>
      </c>
    </row>
    <row r="17" spans="1:12" ht="40.5">
      <c r="A17" s="65">
        <v>8000428839</v>
      </c>
      <c r="B17" s="85" t="s">
        <v>74</v>
      </c>
      <c r="C17" s="84" t="s">
        <v>25</v>
      </c>
      <c r="D17" s="85"/>
      <c r="E17" s="84" t="s">
        <v>75</v>
      </c>
      <c r="F17" s="84" t="s">
        <v>66</v>
      </c>
      <c r="G17" s="84" t="s">
        <v>51</v>
      </c>
      <c r="H17" s="84">
        <v>6021260</v>
      </c>
      <c r="I17" s="84" t="s">
        <v>52</v>
      </c>
      <c r="J17" s="90" t="s">
        <v>76</v>
      </c>
      <c r="L17" s="84" t="s">
        <v>66</v>
      </c>
    </row>
    <row r="18" spans="1:12" ht="15">
      <c r="A18" s="65">
        <v>8140003577</v>
      </c>
      <c r="B18" s="84" t="s">
        <v>77</v>
      </c>
      <c r="C18" s="84" t="s">
        <v>14</v>
      </c>
      <c r="D18" s="84"/>
      <c r="E18" s="84" t="s">
        <v>78</v>
      </c>
      <c r="F18" s="84" t="s">
        <v>79</v>
      </c>
      <c r="G18" s="84" t="s">
        <v>80</v>
      </c>
      <c r="H18" s="84">
        <v>4220033</v>
      </c>
      <c r="I18" s="84" t="s">
        <v>80</v>
      </c>
      <c r="J18" s="84" t="s">
        <v>81</v>
      </c>
      <c r="L18" s="84" t="s">
        <v>79</v>
      </c>
    </row>
    <row r="19" spans="1:12" ht="15">
      <c r="A19" s="65">
        <v>8460000475</v>
      </c>
      <c r="B19" s="84" t="s">
        <v>82</v>
      </c>
      <c r="C19" s="84" t="s">
        <v>14</v>
      </c>
      <c r="D19" s="81"/>
      <c r="E19" s="84" t="s">
        <v>83</v>
      </c>
      <c r="F19" s="84" t="s">
        <v>79</v>
      </c>
      <c r="G19" s="84" t="s">
        <v>80</v>
      </c>
      <c r="H19" s="84">
        <v>4227489</v>
      </c>
      <c r="I19" s="84" t="s">
        <v>80</v>
      </c>
      <c r="J19" s="84" t="s">
        <v>84</v>
      </c>
      <c r="L19" s="84" t="s">
        <v>79</v>
      </c>
    </row>
    <row r="20" spans="1:12" ht="15">
      <c r="A20" s="65">
        <v>8060073611</v>
      </c>
      <c r="B20" s="84" t="s">
        <v>85</v>
      </c>
      <c r="C20" s="84" t="s">
        <v>14</v>
      </c>
      <c r="D20" s="84"/>
      <c r="E20" s="84" t="s">
        <v>86</v>
      </c>
      <c r="F20" s="84" t="s">
        <v>87</v>
      </c>
      <c r="G20" s="84" t="s">
        <v>60</v>
      </c>
      <c r="H20" s="84">
        <v>3116251356</v>
      </c>
      <c r="I20" s="296" t="s">
        <v>52</v>
      </c>
      <c r="J20" s="84" t="s">
        <v>88</v>
      </c>
      <c r="L20" s="84" t="s">
        <v>87</v>
      </c>
    </row>
    <row r="21" spans="1:12" ht="15">
      <c r="A21" s="65">
        <v>8904806662</v>
      </c>
      <c r="B21" s="84" t="s">
        <v>89</v>
      </c>
      <c r="C21" s="84" t="s">
        <v>14</v>
      </c>
      <c r="D21" s="84"/>
      <c r="E21" s="84" t="s">
        <v>90</v>
      </c>
      <c r="F21" s="84" t="s">
        <v>87</v>
      </c>
      <c r="G21" s="84" t="s">
        <v>60</v>
      </c>
      <c r="H21" s="84">
        <v>6878976</v>
      </c>
      <c r="I21" s="84" t="s">
        <v>52</v>
      </c>
      <c r="J21" s="84" t="s">
        <v>91</v>
      </c>
      <c r="L21" s="84" t="s">
        <v>87</v>
      </c>
    </row>
    <row r="22" spans="1:12" ht="15">
      <c r="A22" s="65" t="s">
        <v>92</v>
      </c>
      <c r="B22" s="84" t="s">
        <v>89</v>
      </c>
      <c r="C22" s="84" t="s">
        <v>93</v>
      </c>
      <c r="D22" s="84"/>
      <c r="E22" s="84" t="s">
        <v>90</v>
      </c>
      <c r="F22" s="84" t="s">
        <v>87</v>
      </c>
      <c r="G22" s="84" t="s">
        <v>60</v>
      </c>
      <c r="H22" s="84">
        <v>6878977</v>
      </c>
      <c r="I22" s="84" t="s">
        <v>52</v>
      </c>
      <c r="J22" s="84" t="s">
        <v>91</v>
      </c>
      <c r="L22" s="84" t="s">
        <v>87</v>
      </c>
    </row>
    <row r="23" spans="1:12" ht="15">
      <c r="A23" s="65" t="s">
        <v>94</v>
      </c>
      <c r="B23" s="84" t="s">
        <v>89</v>
      </c>
      <c r="C23" s="84" t="s">
        <v>95</v>
      </c>
      <c r="D23" s="84"/>
      <c r="E23" s="84" t="s">
        <v>96</v>
      </c>
      <c r="F23" s="84" t="s">
        <v>87</v>
      </c>
      <c r="G23" s="84" t="s">
        <v>60</v>
      </c>
      <c r="H23" s="84">
        <v>6878977</v>
      </c>
      <c r="I23" s="84" t="s">
        <v>52</v>
      </c>
      <c r="J23" s="84" t="s">
        <v>91</v>
      </c>
      <c r="L23" s="84"/>
    </row>
    <row r="24" spans="1:12" ht="15">
      <c r="A24" s="65" t="s">
        <v>97</v>
      </c>
      <c r="B24" s="84" t="s">
        <v>89</v>
      </c>
      <c r="C24" s="84" t="s">
        <v>25</v>
      </c>
      <c r="D24" s="84"/>
      <c r="E24" s="84" t="s">
        <v>90</v>
      </c>
      <c r="F24" s="84" t="s">
        <v>87</v>
      </c>
      <c r="G24" s="84" t="s">
        <v>60</v>
      </c>
      <c r="H24" s="84">
        <v>6878976</v>
      </c>
      <c r="I24" s="84" t="s">
        <v>52</v>
      </c>
      <c r="J24" s="84" t="s">
        <v>98</v>
      </c>
      <c r="L24" s="84" t="s">
        <v>87</v>
      </c>
    </row>
    <row r="25" spans="1:12" ht="15">
      <c r="A25" s="65">
        <v>8060089559</v>
      </c>
      <c r="B25" s="84" t="s">
        <v>99</v>
      </c>
      <c r="C25" s="84" t="s">
        <v>14</v>
      </c>
      <c r="D25" s="84"/>
      <c r="E25" s="90" t="s">
        <v>100</v>
      </c>
      <c r="F25" s="84" t="s">
        <v>87</v>
      </c>
      <c r="G25" s="84" t="s">
        <v>60</v>
      </c>
      <c r="H25" s="84">
        <v>6875084</v>
      </c>
      <c r="I25" s="296" t="s">
        <v>52</v>
      </c>
      <c r="J25" s="84" t="s">
        <v>101</v>
      </c>
      <c r="L25" s="84" t="s">
        <v>87</v>
      </c>
    </row>
    <row r="26" spans="1:12" ht="15">
      <c r="A26" s="65" t="s">
        <v>102</v>
      </c>
      <c r="B26" s="84" t="s">
        <v>99</v>
      </c>
      <c r="C26" s="84" t="s">
        <v>25</v>
      </c>
      <c r="D26" s="84"/>
      <c r="E26" s="90" t="s">
        <v>100</v>
      </c>
      <c r="F26" s="84" t="s">
        <v>87</v>
      </c>
      <c r="G26" s="84" t="s">
        <v>60</v>
      </c>
      <c r="H26" s="84">
        <v>6875084</v>
      </c>
      <c r="I26" s="296" t="s">
        <v>52</v>
      </c>
      <c r="J26" s="84" t="s">
        <v>103</v>
      </c>
      <c r="L26" s="84" t="s">
        <v>87</v>
      </c>
    </row>
    <row r="27" spans="1:12" ht="15">
      <c r="A27" s="65">
        <v>8380003922</v>
      </c>
      <c r="B27" s="84" t="s">
        <v>104</v>
      </c>
      <c r="C27" s="84" t="s">
        <v>43</v>
      </c>
      <c r="D27" s="82"/>
      <c r="E27" s="84" t="s">
        <v>105</v>
      </c>
      <c r="F27" s="84" t="str">
        <f>UPPER("LETICIA")</f>
        <v>LETICIA</v>
      </c>
      <c r="G27" s="84" t="str">
        <f>UPPER("AMAZONAS")</f>
        <v>AMAZONAS</v>
      </c>
      <c r="H27" s="84">
        <v>5925999</v>
      </c>
      <c r="I27" s="84" t="s">
        <v>106</v>
      </c>
      <c r="J27" s="84" t="s">
        <v>107</v>
      </c>
      <c r="L27" s="84" t="str">
        <f>UPPER("LETICIA")</f>
        <v>LETICIA</v>
      </c>
    </row>
    <row r="28" spans="1:12" ht="15">
      <c r="A28" s="65">
        <v>8922009324</v>
      </c>
      <c r="B28" s="84" t="s">
        <v>108</v>
      </c>
      <c r="C28" s="84" t="s">
        <v>14</v>
      </c>
      <c r="D28" s="84"/>
      <c r="E28" s="84" t="s">
        <v>109</v>
      </c>
      <c r="F28" s="84" t="s">
        <v>110</v>
      </c>
      <c r="G28" s="84" t="s">
        <v>111</v>
      </c>
      <c r="H28" s="84">
        <v>3106450069</v>
      </c>
      <c r="I28" s="84" t="s">
        <v>52</v>
      </c>
      <c r="J28" s="84" t="s">
        <v>61</v>
      </c>
      <c r="L28" s="84" t="s">
        <v>110</v>
      </c>
    </row>
    <row r="29" spans="1:12" ht="15">
      <c r="A29" s="65" t="s">
        <v>112</v>
      </c>
      <c r="B29" s="84" t="s">
        <v>113</v>
      </c>
      <c r="C29" s="84" t="s">
        <v>25</v>
      </c>
      <c r="D29" s="84"/>
      <c r="E29" s="84" t="s">
        <v>114</v>
      </c>
      <c r="F29" s="84" t="s">
        <v>110</v>
      </c>
      <c r="G29" s="84" t="s">
        <v>111</v>
      </c>
      <c r="H29" s="84">
        <v>3106450069</v>
      </c>
      <c r="I29" s="84" t="s">
        <v>115</v>
      </c>
      <c r="J29" s="84" t="s">
        <v>116</v>
      </c>
      <c r="L29" s="84" t="s">
        <v>110</v>
      </c>
    </row>
    <row r="30" spans="1:12" ht="15">
      <c r="A30" s="65">
        <v>8410001783</v>
      </c>
      <c r="B30" s="84" t="s">
        <v>117</v>
      </c>
      <c r="C30" s="84" t="s">
        <v>14</v>
      </c>
      <c r="D30" s="84"/>
      <c r="E30" s="84" t="s">
        <v>118</v>
      </c>
      <c r="F30" s="84" t="s">
        <v>119</v>
      </c>
      <c r="G30" s="84" t="str">
        <f>UPPER("ANTIOQUIA")</f>
        <v>ANTIOQUIA</v>
      </c>
      <c r="H30" s="84">
        <v>8278790</v>
      </c>
      <c r="I30" s="84" t="s">
        <v>120</v>
      </c>
      <c r="J30" s="90" t="s">
        <v>121</v>
      </c>
      <c r="L30" s="84" t="s">
        <v>119</v>
      </c>
    </row>
    <row r="31" spans="1:12" ht="15">
      <c r="A31" s="65">
        <v>8380002521</v>
      </c>
      <c r="B31" s="84" t="s">
        <v>122</v>
      </c>
      <c r="C31" s="84" t="s">
        <v>43</v>
      </c>
      <c r="D31" s="84"/>
      <c r="E31" s="84" t="s">
        <v>123</v>
      </c>
      <c r="F31" s="84" t="s">
        <v>124</v>
      </c>
      <c r="G31" s="84" t="s">
        <v>106</v>
      </c>
      <c r="H31" s="84">
        <v>5926752</v>
      </c>
      <c r="I31" s="84" t="s">
        <v>106</v>
      </c>
      <c r="J31" s="84" t="s">
        <v>125</v>
      </c>
      <c r="L31" s="84" t="s">
        <v>124</v>
      </c>
    </row>
    <row r="32" spans="1:12" ht="15">
      <c r="A32" s="65">
        <v>8280019145</v>
      </c>
      <c r="B32" s="84" t="s">
        <v>126</v>
      </c>
      <c r="C32" s="84" t="s">
        <v>14</v>
      </c>
      <c r="D32" s="84"/>
      <c r="E32" s="84" t="s">
        <v>127</v>
      </c>
      <c r="F32" s="84" t="s">
        <v>128</v>
      </c>
      <c r="G32" s="84" t="s">
        <v>129</v>
      </c>
      <c r="H32" s="84">
        <v>4318025</v>
      </c>
      <c r="I32" s="84" t="s">
        <v>130</v>
      </c>
      <c r="J32" s="84" t="s">
        <v>131</v>
      </c>
      <c r="L32" s="84" t="s">
        <v>132</v>
      </c>
    </row>
    <row r="33" spans="1:13" ht="15">
      <c r="A33" s="65">
        <v>8909316408</v>
      </c>
      <c r="B33" s="84" t="s">
        <v>133</v>
      </c>
      <c r="C33" s="84" t="s">
        <v>14</v>
      </c>
      <c r="D33" s="84"/>
      <c r="E33" s="84" t="s">
        <v>134</v>
      </c>
      <c r="F33" s="84" t="s">
        <v>135</v>
      </c>
      <c r="G33" s="84" t="s">
        <v>136</v>
      </c>
      <c r="H33" s="84">
        <v>8392003</v>
      </c>
      <c r="I33" s="84" t="s">
        <v>115</v>
      </c>
      <c r="J33" s="84" t="s">
        <v>137</v>
      </c>
      <c r="L33" s="84" t="s">
        <v>135</v>
      </c>
    </row>
    <row r="34" spans="1:13" ht="15">
      <c r="A34" s="65">
        <v>8230044773</v>
      </c>
      <c r="B34" s="84" t="s">
        <v>138</v>
      </c>
      <c r="C34" s="84" t="s">
        <v>14</v>
      </c>
      <c r="D34" s="84"/>
      <c r="E34" s="84" t="s">
        <v>139</v>
      </c>
      <c r="F34" s="84" t="s">
        <v>140</v>
      </c>
      <c r="G34" s="84" t="str">
        <f>UPPER("BOLIVAR")</f>
        <v>BOLIVAR</v>
      </c>
      <c r="H34" s="86">
        <v>8337259</v>
      </c>
      <c r="I34" s="84" t="s">
        <v>52</v>
      </c>
      <c r="J34" s="84" t="s">
        <v>141</v>
      </c>
      <c r="K34" s="1"/>
      <c r="L34" s="84" t="s">
        <v>87</v>
      </c>
    </row>
    <row r="35" spans="1:13" ht="15">
      <c r="A35" s="65">
        <v>8060115138</v>
      </c>
      <c r="B35" s="84" t="s">
        <v>142</v>
      </c>
      <c r="C35" s="84" t="s">
        <v>14</v>
      </c>
      <c r="D35" s="84"/>
      <c r="E35" s="84" t="s">
        <v>143</v>
      </c>
      <c r="F35" s="84" t="s">
        <v>87</v>
      </c>
      <c r="G35" s="84" t="s">
        <v>60</v>
      </c>
      <c r="H35" s="86" t="s">
        <v>144</v>
      </c>
      <c r="I35" s="84" t="s">
        <v>52</v>
      </c>
      <c r="J35" s="90" t="s">
        <v>145</v>
      </c>
      <c r="K35" s="1"/>
      <c r="L35" s="84" t="s">
        <v>87</v>
      </c>
    </row>
    <row r="36" spans="1:13" ht="15">
      <c r="A36" s="65">
        <v>8001126541</v>
      </c>
      <c r="B36" s="84" t="s">
        <v>146</v>
      </c>
      <c r="C36" s="84" t="s">
        <v>43</v>
      </c>
      <c r="D36" s="84"/>
      <c r="E36" s="84" t="s">
        <v>147</v>
      </c>
      <c r="F36" s="84" t="s">
        <v>148</v>
      </c>
      <c r="G36" s="84" t="s">
        <v>136</v>
      </c>
      <c r="H36" s="84">
        <v>8610676</v>
      </c>
      <c r="I36" s="84" t="s">
        <v>149</v>
      </c>
      <c r="J36" s="84" t="s">
        <v>149</v>
      </c>
      <c r="L36" s="84" t="s">
        <v>148</v>
      </c>
    </row>
    <row r="37" spans="1:13" ht="15">
      <c r="A37" s="65">
        <v>8909851390</v>
      </c>
      <c r="B37" s="84" t="s">
        <v>150</v>
      </c>
      <c r="C37" s="84" t="s">
        <v>14</v>
      </c>
      <c r="D37" s="84"/>
      <c r="E37" s="84" t="s">
        <v>151</v>
      </c>
      <c r="F37" s="84" t="s">
        <v>152</v>
      </c>
      <c r="G37" s="84" t="s">
        <v>136</v>
      </c>
      <c r="H37" s="84">
        <v>8372623</v>
      </c>
      <c r="I37" s="84" t="s">
        <v>115</v>
      </c>
      <c r="J37" s="84" t="s">
        <v>153</v>
      </c>
      <c r="L37" s="84" t="s">
        <v>135</v>
      </c>
    </row>
    <row r="38" spans="1:13" ht="15">
      <c r="A38" s="65">
        <v>8001080181</v>
      </c>
      <c r="B38" s="84" t="s">
        <v>154</v>
      </c>
      <c r="C38" s="84" t="s">
        <v>14</v>
      </c>
      <c r="D38" s="84"/>
      <c r="E38" s="84" t="s">
        <v>155</v>
      </c>
      <c r="F38" s="84" t="s">
        <v>156</v>
      </c>
      <c r="G38" s="84" t="s">
        <v>52</v>
      </c>
      <c r="H38" s="84">
        <v>2922976</v>
      </c>
      <c r="I38" s="84" t="s">
        <v>52</v>
      </c>
      <c r="J38" s="84" t="s">
        <v>157</v>
      </c>
      <c r="L38" s="84" t="s">
        <v>156</v>
      </c>
    </row>
    <row r="39" spans="1:13" ht="15">
      <c r="A39" s="65">
        <v>8380002433</v>
      </c>
      <c r="B39" s="84" t="s">
        <v>158</v>
      </c>
      <c r="C39" s="84" t="s">
        <v>43</v>
      </c>
      <c r="D39" s="84"/>
      <c r="E39" s="84" t="s">
        <v>159</v>
      </c>
      <c r="F39" s="84" t="s">
        <v>124</v>
      </c>
      <c r="G39" s="84" t="s">
        <v>106</v>
      </c>
      <c r="H39" s="84">
        <v>5924732</v>
      </c>
      <c r="I39" s="84" t="s">
        <v>106</v>
      </c>
      <c r="J39" s="84" t="s">
        <v>160</v>
      </c>
      <c r="L39" s="84" t="s">
        <v>124</v>
      </c>
    </row>
    <row r="40" spans="1:13" ht="15">
      <c r="A40" s="65">
        <v>8200019637</v>
      </c>
      <c r="B40" s="84" t="s">
        <v>161</v>
      </c>
      <c r="C40" s="84" t="s">
        <v>14</v>
      </c>
      <c r="D40" s="84"/>
      <c r="E40" s="84" t="s">
        <v>162</v>
      </c>
      <c r="F40" s="84" t="s">
        <v>163</v>
      </c>
      <c r="G40" s="84" t="s">
        <v>164</v>
      </c>
      <c r="H40" s="84">
        <v>7381326</v>
      </c>
      <c r="I40" s="84" t="s">
        <v>52</v>
      </c>
      <c r="J40" s="84" t="s">
        <v>165</v>
      </c>
      <c r="L40" s="84" t="s">
        <v>35</v>
      </c>
    </row>
    <row r="41" spans="1:13" ht="15">
      <c r="A41" s="186">
        <v>8911800082</v>
      </c>
      <c r="B41" s="187" t="s">
        <v>166</v>
      </c>
      <c r="C41" s="187" t="s">
        <v>43</v>
      </c>
      <c r="D41" s="187"/>
      <c r="E41" s="187" t="s">
        <v>167</v>
      </c>
      <c r="F41" s="187" t="s">
        <v>168</v>
      </c>
      <c r="G41" s="187" t="str">
        <f>UPPER("HUILA")</f>
        <v>HUILA</v>
      </c>
      <c r="H41" s="187">
        <v>8713092</v>
      </c>
      <c r="I41" s="187" t="s">
        <v>169</v>
      </c>
      <c r="J41" s="187" t="s">
        <v>170</v>
      </c>
      <c r="K41" s="188"/>
      <c r="L41" s="187" t="s">
        <v>171</v>
      </c>
      <c r="M41" s="189" t="s">
        <v>172</v>
      </c>
    </row>
    <row r="42" spans="1:13" ht="15">
      <c r="A42" s="65">
        <v>8340006298</v>
      </c>
      <c r="B42" s="84" t="s">
        <v>173</v>
      </c>
      <c r="C42" s="84" t="s">
        <v>14</v>
      </c>
      <c r="D42" s="84"/>
      <c r="E42" s="84" t="s">
        <v>174</v>
      </c>
      <c r="F42" s="84" t="str">
        <f>UPPER("ARAUQUITA")</f>
        <v>ARAUQUITA</v>
      </c>
      <c r="G42" s="84" t="str">
        <f>UPPER("ARAUCA")</f>
        <v>ARAUCA</v>
      </c>
      <c r="H42" s="86" t="s">
        <v>175</v>
      </c>
      <c r="I42" s="84" t="s">
        <v>176</v>
      </c>
      <c r="J42" s="84" t="s">
        <v>177</v>
      </c>
      <c r="K42" s="1"/>
      <c r="L42" s="84" t="s">
        <v>176</v>
      </c>
    </row>
    <row r="43" spans="1:13" ht="15">
      <c r="A43" s="65">
        <v>8380004501</v>
      </c>
      <c r="B43" s="499" t="s">
        <v>178</v>
      </c>
      <c r="C43" s="84" t="s">
        <v>43</v>
      </c>
      <c r="D43" s="84"/>
      <c r="E43" s="84" t="s">
        <v>179</v>
      </c>
      <c r="F43" s="84" t="s">
        <v>124</v>
      </c>
      <c r="G43" s="84" t="s">
        <v>106</v>
      </c>
      <c r="H43" s="84">
        <v>3217508042</v>
      </c>
      <c r="I43" s="84" t="s">
        <v>106</v>
      </c>
      <c r="J43" s="84" t="s">
        <v>180</v>
      </c>
      <c r="L43" s="84" t="s">
        <v>124</v>
      </c>
    </row>
    <row r="44" spans="1:13" ht="15">
      <c r="A44" s="65" t="s">
        <v>181</v>
      </c>
      <c r="B44" s="499" t="s">
        <v>178</v>
      </c>
      <c r="C44" s="84" t="s">
        <v>182</v>
      </c>
      <c r="D44" s="84"/>
      <c r="E44" s="84" t="s">
        <v>179</v>
      </c>
      <c r="F44" s="84" t="s">
        <v>124</v>
      </c>
      <c r="G44" s="84" t="s">
        <v>106</v>
      </c>
      <c r="H44" s="84">
        <v>3114526809</v>
      </c>
      <c r="I44" s="84" t="s">
        <v>106</v>
      </c>
      <c r="J44" s="84" t="s">
        <v>180</v>
      </c>
      <c r="L44" s="84" t="s">
        <v>124</v>
      </c>
    </row>
    <row r="45" spans="1:13" ht="15">
      <c r="A45" s="65">
        <v>8050302148</v>
      </c>
      <c r="B45" s="84" t="s">
        <v>183</v>
      </c>
      <c r="C45" s="84" t="s">
        <v>56</v>
      </c>
      <c r="D45" s="84"/>
      <c r="E45" s="84" t="s">
        <v>184</v>
      </c>
      <c r="F45" s="84" t="s">
        <v>185</v>
      </c>
      <c r="G45" s="84" t="s">
        <v>186</v>
      </c>
      <c r="H45" s="86">
        <v>6678812</v>
      </c>
      <c r="I45" s="84" t="s">
        <v>187</v>
      </c>
      <c r="J45" s="84" t="s">
        <v>187</v>
      </c>
      <c r="K45" s="1"/>
      <c r="L45" s="84" t="s">
        <v>185</v>
      </c>
    </row>
    <row r="46" spans="1:13" ht="15">
      <c r="A46" s="65">
        <v>175750142</v>
      </c>
      <c r="B46" s="84" t="s">
        <v>188</v>
      </c>
      <c r="C46" s="84" t="s">
        <v>14</v>
      </c>
      <c r="D46" s="84"/>
      <c r="E46" s="84" t="s">
        <v>189</v>
      </c>
      <c r="F46" s="84" t="s">
        <v>190</v>
      </c>
      <c r="G46" s="84" t="s">
        <v>176</v>
      </c>
      <c r="H46" s="84">
        <v>8836051</v>
      </c>
      <c r="I46" s="84" t="s">
        <v>176</v>
      </c>
      <c r="J46" s="84" t="s">
        <v>191</v>
      </c>
      <c r="L46" s="84" t="s">
        <v>176</v>
      </c>
    </row>
    <row r="47" spans="1:13" ht="15">
      <c r="A47" s="65">
        <v>8110450170</v>
      </c>
      <c r="B47" s="84" t="s">
        <v>192</v>
      </c>
      <c r="C47" s="84" t="s">
        <v>43</v>
      </c>
      <c r="D47" s="84"/>
      <c r="E47" s="84" t="s">
        <v>193</v>
      </c>
      <c r="F47" s="84" t="s">
        <v>148</v>
      </c>
      <c r="G47" s="84" t="str">
        <f>UPPER("ANTIOQUIA")</f>
        <v>ANTIOQUIA</v>
      </c>
      <c r="H47" s="84">
        <v>8611337</v>
      </c>
      <c r="I47" s="84" t="s">
        <v>194</v>
      </c>
      <c r="J47" s="84" t="s">
        <v>195</v>
      </c>
      <c r="L47" s="84" t="s">
        <v>148</v>
      </c>
    </row>
    <row r="48" spans="1:13" ht="15">
      <c r="A48" s="65">
        <v>8460014734</v>
      </c>
      <c r="B48" s="84" t="s">
        <v>196</v>
      </c>
      <c r="C48" s="84" t="s">
        <v>14</v>
      </c>
      <c r="D48" s="84"/>
      <c r="E48" s="84" t="s">
        <v>197</v>
      </c>
      <c r="F48" s="84" t="s">
        <v>79</v>
      </c>
      <c r="G48" s="84" t="str">
        <f>UPPER("PUTUMAYO")</f>
        <v>PUTUMAYO</v>
      </c>
      <c r="H48" s="86">
        <v>4220281</v>
      </c>
      <c r="I48" s="84" t="s">
        <v>80</v>
      </c>
      <c r="J48" s="84" t="s">
        <v>198</v>
      </c>
      <c r="K48" s="1"/>
      <c r="L48" s="84" t="s">
        <v>79</v>
      </c>
    </row>
    <row r="49" spans="1:15" ht="15">
      <c r="A49" s="65">
        <v>9002024069</v>
      </c>
      <c r="B49" s="84" t="s">
        <v>199</v>
      </c>
      <c r="C49" s="84" t="s">
        <v>200</v>
      </c>
      <c r="D49" s="84"/>
      <c r="E49" s="84" t="s">
        <v>201</v>
      </c>
      <c r="F49" s="84" t="s">
        <v>202</v>
      </c>
      <c r="G49" s="84" t="s">
        <v>136</v>
      </c>
      <c r="H49" s="86">
        <v>3004060449</v>
      </c>
      <c r="I49" s="84" t="s">
        <v>115</v>
      </c>
      <c r="J49" s="84" t="s">
        <v>203</v>
      </c>
      <c r="K49" s="1"/>
      <c r="L49" s="84" t="s">
        <v>135</v>
      </c>
    </row>
    <row r="50" spans="1:15" ht="15">
      <c r="A50" s="65">
        <v>9000445653</v>
      </c>
      <c r="B50" s="84" t="s">
        <v>204</v>
      </c>
      <c r="C50" s="84" t="s">
        <v>43</v>
      </c>
      <c r="D50" s="84"/>
      <c r="E50" s="84" t="s">
        <v>205</v>
      </c>
      <c r="F50" s="84" t="s">
        <v>206</v>
      </c>
      <c r="G50" s="88" t="s">
        <v>207</v>
      </c>
      <c r="H50" s="86" t="s">
        <v>208</v>
      </c>
      <c r="I50" s="84" t="s">
        <v>52</v>
      </c>
      <c r="J50" s="84" t="s">
        <v>209</v>
      </c>
      <c r="K50" s="1"/>
      <c r="L50" s="84" t="s">
        <v>206</v>
      </c>
    </row>
    <row r="51" spans="1:15" ht="15">
      <c r="A51" s="65">
        <v>8110430988</v>
      </c>
      <c r="B51" s="84" t="s">
        <v>210</v>
      </c>
      <c r="C51" s="84" t="s">
        <v>43</v>
      </c>
      <c r="D51" s="84"/>
      <c r="E51" s="84" t="s">
        <v>211</v>
      </c>
      <c r="F51" s="84" t="s">
        <v>148</v>
      </c>
      <c r="G51" s="84" t="s">
        <v>136</v>
      </c>
      <c r="H51" s="86" t="s">
        <v>212</v>
      </c>
      <c r="I51" s="84" t="s">
        <v>194</v>
      </c>
      <c r="J51" s="84" t="s">
        <v>213</v>
      </c>
      <c r="K51" s="1"/>
      <c r="L51" s="84" t="s">
        <v>148</v>
      </c>
    </row>
    <row r="52" spans="1:15" ht="15">
      <c r="A52" s="65">
        <v>8280018835</v>
      </c>
      <c r="B52" s="84" t="s">
        <v>214</v>
      </c>
      <c r="C52" s="84" t="s">
        <v>14</v>
      </c>
      <c r="D52" s="84"/>
      <c r="E52" s="84" t="s">
        <v>215</v>
      </c>
      <c r="F52" s="84" t="str">
        <f>UPPER("FLORENCIA")</f>
        <v>FLORENCIA</v>
      </c>
      <c r="G52" s="84" t="s">
        <v>129</v>
      </c>
      <c r="H52" s="84">
        <v>4359334</v>
      </c>
      <c r="I52" s="84" t="s">
        <v>129</v>
      </c>
      <c r="J52" s="84" t="s">
        <v>216</v>
      </c>
      <c r="L52" s="84" t="s">
        <v>217</v>
      </c>
      <c r="M52" s="190" t="s">
        <v>218</v>
      </c>
      <c r="N52">
        <v>1045712186</v>
      </c>
      <c r="O52" s="212" t="s">
        <v>219</v>
      </c>
    </row>
    <row r="53" spans="1:15" ht="15">
      <c r="A53" s="65" t="s">
        <v>220</v>
      </c>
      <c r="B53" s="84" t="s">
        <v>214</v>
      </c>
      <c r="C53" s="84" t="s">
        <v>56</v>
      </c>
      <c r="D53" s="84"/>
      <c r="E53" s="84" t="s">
        <v>215</v>
      </c>
      <c r="F53" s="84" t="str">
        <f>UPPER("FLORENCIA")</f>
        <v>FLORENCIA</v>
      </c>
      <c r="G53" s="84" t="s">
        <v>129</v>
      </c>
      <c r="H53" s="84">
        <v>4359334</v>
      </c>
      <c r="I53" s="84" t="s">
        <v>129</v>
      </c>
      <c r="J53" s="84" t="s">
        <v>221</v>
      </c>
      <c r="L53" s="84" t="s">
        <v>217</v>
      </c>
      <c r="M53" s="207"/>
      <c r="O53" s="476"/>
    </row>
    <row r="54" spans="1:15" ht="15">
      <c r="A54" s="79">
        <v>8917016903</v>
      </c>
      <c r="B54" s="84" t="s">
        <v>222</v>
      </c>
      <c r="C54" s="84" t="s">
        <v>14</v>
      </c>
      <c r="D54" s="84"/>
      <c r="E54" s="84" t="s">
        <v>223</v>
      </c>
      <c r="F54" s="84" t="s">
        <v>156</v>
      </c>
      <c r="G54" s="84" t="s">
        <v>52</v>
      </c>
      <c r="H54" s="84">
        <v>4292315</v>
      </c>
      <c r="I54" s="84" t="s">
        <v>52</v>
      </c>
      <c r="J54" s="84" t="s">
        <v>61</v>
      </c>
      <c r="L54" s="84" t="s">
        <v>156</v>
      </c>
    </row>
    <row r="55" spans="1:15" ht="15">
      <c r="A55" s="65">
        <v>9001124009</v>
      </c>
      <c r="B55" s="84" t="s">
        <v>224</v>
      </c>
      <c r="C55" s="84" t="s">
        <v>14</v>
      </c>
      <c r="D55" s="84"/>
      <c r="E55" s="84" t="s">
        <v>15</v>
      </c>
      <c r="F55" s="84" t="s">
        <v>16</v>
      </c>
      <c r="G55" s="84" t="s">
        <v>17</v>
      </c>
      <c r="H55" s="84">
        <v>3144134107</v>
      </c>
      <c r="I55" s="131" t="s">
        <v>17</v>
      </c>
      <c r="J55" s="84" t="s">
        <v>225</v>
      </c>
      <c r="L55" s="84" t="s">
        <v>16</v>
      </c>
    </row>
    <row r="56" spans="1:15" ht="15">
      <c r="A56" s="65">
        <v>8190015949</v>
      </c>
      <c r="B56" s="84" t="s">
        <v>226</v>
      </c>
      <c r="C56" s="84" t="s">
        <v>14</v>
      </c>
      <c r="D56" s="84"/>
      <c r="E56" s="84" t="s">
        <v>227</v>
      </c>
      <c r="F56" s="84" t="s">
        <v>228</v>
      </c>
      <c r="G56" s="84" t="s">
        <v>229</v>
      </c>
      <c r="H56" s="84">
        <v>3412717</v>
      </c>
      <c r="I56" s="84" t="s">
        <v>52</v>
      </c>
      <c r="J56" s="84" t="s">
        <v>230</v>
      </c>
      <c r="L56" s="84" t="s">
        <v>228</v>
      </c>
    </row>
    <row r="57" spans="1:15" ht="15">
      <c r="A57" s="65">
        <v>8001956133</v>
      </c>
      <c r="B57" s="84" t="s">
        <v>231</v>
      </c>
      <c r="C57" s="84" t="s">
        <v>14</v>
      </c>
      <c r="D57" s="84"/>
      <c r="E57" s="84" t="s">
        <v>232</v>
      </c>
      <c r="F57" s="84" t="s">
        <v>233</v>
      </c>
      <c r="G57" s="84" t="s">
        <v>234</v>
      </c>
      <c r="H57" s="84"/>
      <c r="I57" s="84" t="s">
        <v>120</v>
      </c>
      <c r="J57" s="84" t="s">
        <v>235</v>
      </c>
      <c r="L57" s="84" t="s">
        <v>233</v>
      </c>
    </row>
    <row r="58" spans="1:15" ht="15">
      <c r="A58" s="65">
        <v>8060161518</v>
      </c>
      <c r="B58" s="84" t="s">
        <v>236</v>
      </c>
      <c r="C58" s="84" t="s">
        <v>14</v>
      </c>
      <c r="D58" s="84"/>
      <c r="E58" s="84" t="s">
        <v>237</v>
      </c>
      <c r="F58" s="84" t="s">
        <v>87</v>
      </c>
      <c r="G58" s="84" t="s">
        <v>60</v>
      </c>
      <c r="H58" s="84">
        <v>6826091</v>
      </c>
      <c r="I58" s="84" t="s">
        <v>52</v>
      </c>
      <c r="J58" s="84" t="s">
        <v>238</v>
      </c>
      <c r="L58" s="84" t="s">
        <v>87</v>
      </c>
    </row>
    <row r="59" spans="1:15" ht="15">
      <c r="A59" s="65">
        <v>9000770195</v>
      </c>
      <c r="B59" s="84" t="s">
        <v>239</v>
      </c>
      <c r="C59" s="84" t="s">
        <v>43</v>
      </c>
      <c r="D59" s="84"/>
      <c r="E59" s="84" t="s">
        <v>240</v>
      </c>
      <c r="F59" s="84" t="s">
        <v>241</v>
      </c>
      <c r="G59" s="88" t="s">
        <v>242</v>
      </c>
      <c r="H59" s="84">
        <v>3115317542</v>
      </c>
      <c r="I59" s="84" t="s">
        <v>243</v>
      </c>
      <c r="J59" s="84" t="s">
        <v>244</v>
      </c>
      <c r="L59" s="84" t="s">
        <v>206</v>
      </c>
    </row>
    <row r="60" spans="1:15" ht="15">
      <c r="A60" s="65">
        <v>2123399001</v>
      </c>
      <c r="B60" s="84" t="s">
        <v>245</v>
      </c>
      <c r="C60" s="84" t="s">
        <v>43</v>
      </c>
      <c r="D60" s="84"/>
      <c r="E60" s="84" t="s">
        <v>246</v>
      </c>
      <c r="F60" s="84" t="s">
        <v>247</v>
      </c>
      <c r="G60" s="84" t="s">
        <v>136</v>
      </c>
      <c r="H60" s="84">
        <v>5127974</v>
      </c>
      <c r="I60" s="84" t="s">
        <v>194</v>
      </c>
      <c r="J60" s="84" t="s">
        <v>149</v>
      </c>
      <c r="L60" s="84" t="s">
        <v>148</v>
      </c>
    </row>
    <row r="61" spans="1:15" ht="15">
      <c r="A61" s="65">
        <v>9001300731</v>
      </c>
      <c r="B61" s="84" t="s">
        <v>248</v>
      </c>
      <c r="C61" s="84" t="s">
        <v>14</v>
      </c>
      <c r="D61" s="84"/>
      <c r="E61" s="84" t="s">
        <v>249</v>
      </c>
      <c r="F61" s="84" t="s">
        <v>250</v>
      </c>
      <c r="G61" s="84" t="s">
        <v>234</v>
      </c>
      <c r="H61" s="84">
        <v>6703971</v>
      </c>
      <c r="I61" s="84" t="s">
        <v>251</v>
      </c>
      <c r="J61" s="84" t="s">
        <v>252</v>
      </c>
      <c r="L61" s="84" t="s">
        <v>253</v>
      </c>
      <c r="M61" s="190" t="s">
        <v>233</v>
      </c>
    </row>
    <row r="62" spans="1:15" ht="15">
      <c r="A62" s="65">
        <v>83055142</v>
      </c>
      <c r="B62" s="84" t="s">
        <v>254</v>
      </c>
      <c r="C62" s="84" t="s">
        <v>14</v>
      </c>
      <c r="D62" s="84"/>
      <c r="E62" s="84" t="s">
        <v>255</v>
      </c>
      <c r="F62" s="84" t="str">
        <f>UPPER("FLORENCIA")</f>
        <v>FLORENCIA</v>
      </c>
      <c r="G62" s="84" t="s">
        <v>129</v>
      </c>
      <c r="H62" s="84">
        <v>4350248</v>
      </c>
      <c r="I62" s="84" t="s">
        <v>256</v>
      </c>
      <c r="J62" s="84" t="s">
        <v>257</v>
      </c>
      <c r="L62" s="84" t="s">
        <v>217</v>
      </c>
    </row>
    <row r="63" spans="1:15" ht="15">
      <c r="A63" s="65">
        <v>8130068256</v>
      </c>
      <c r="B63" s="84" t="s">
        <v>258</v>
      </c>
      <c r="C63" s="84" t="s">
        <v>43</v>
      </c>
      <c r="D63" s="84"/>
      <c r="E63" s="84" t="s">
        <v>259</v>
      </c>
      <c r="F63" s="84" t="s">
        <v>260</v>
      </c>
      <c r="G63" s="84" t="s">
        <v>261</v>
      </c>
      <c r="H63" s="86">
        <v>3134244772</v>
      </c>
      <c r="I63" s="84" t="s">
        <v>169</v>
      </c>
      <c r="J63" s="84" t="s">
        <v>262</v>
      </c>
      <c r="K63" s="1"/>
      <c r="L63" s="84" t="s">
        <v>171</v>
      </c>
    </row>
    <row r="64" spans="1:15" ht="15">
      <c r="A64" s="65">
        <v>8020238881</v>
      </c>
      <c r="B64" s="84" t="s">
        <v>263</v>
      </c>
      <c r="C64" s="84" t="s">
        <v>14</v>
      </c>
      <c r="D64" s="84"/>
      <c r="E64" s="84" t="s">
        <v>264</v>
      </c>
      <c r="F64" s="84" t="s">
        <v>265</v>
      </c>
      <c r="G64" s="84" t="s">
        <v>229</v>
      </c>
      <c r="H64" s="84"/>
      <c r="I64" s="84" t="s">
        <v>52</v>
      </c>
      <c r="J64" s="84" t="s">
        <v>266</v>
      </c>
      <c r="L64" s="84" t="s">
        <v>265</v>
      </c>
    </row>
    <row r="65" spans="1:12" ht="15">
      <c r="A65" s="65">
        <v>9001307547</v>
      </c>
      <c r="B65" s="84" t="s">
        <v>267</v>
      </c>
      <c r="C65" s="84" t="s">
        <v>14</v>
      </c>
      <c r="D65" s="84"/>
      <c r="E65" s="84" t="s">
        <v>268</v>
      </c>
      <c r="F65" s="84" t="s">
        <v>250</v>
      </c>
      <c r="G65" s="84" t="s">
        <v>234</v>
      </c>
      <c r="H65" s="84">
        <v>4886269</v>
      </c>
      <c r="I65" s="84" t="s">
        <v>251</v>
      </c>
      <c r="J65" s="84" t="s">
        <v>269</v>
      </c>
      <c r="L65" s="84" t="s">
        <v>253</v>
      </c>
    </row>
    <row r="66" spans="1:12" ht="15.75" customHeight="1">
      <c r="A66" s="65">
        <v>9001189590</v>
      </c>
      <c r="B66" s="84" t="s">
        <v>270</v>
      </c>
      <c r="C66" s="84" t="s">
        <v>200</v>
      </c>
      <c r="D66" s="84"/>
      <c r="E66" s="84" t="s">
        <v>271</v>
      </c>
      <c r="F66" s="88" t="s">
        <v>128</v>
      </c>
      <c r="G66" s="88" t="s">
        <v>129</v>
      </c>
      <c r="H66" s="88">
        <v>4362003</v>
      </c>
      <c r="I66" s="88" t="s">
        <v>130</v>
      </c>
      <c r="J66" s="101" t="s">
        <v>272</v>
      </c>
      <c r="L66" s="88" t="s">
        <v>132</v>
      </c>
    </row>
    <row r="67" spans="1:12" ht="15">
      <c r="A67" s="65">
        <v>9001129214</v>
      </c>
      <c r="B67" s="84" t="s">
        <v>273</v>
      </c>
      <c r="C67" s="84" t="s">
        <v>43</v>
      </c>
      <c r="D67" s="84"/>
      <c r="E67" s="84" t="s">
        <v>274</v>
      </c>
      <c r="F67" s="84" t="s">
        <v>275</v>
      </c>
      <c r="G67" s="84" t="s">
        <v>136</v>
      </c>
      <c r="H67" s="86" t="s">
        <v>276</v>
      </c>
      <c r="I67" s="84" t="s">
        <v>194</v>
      </c>
      <c r="J67" s="84" t="s">
        <v>149</v>
      </c>
      <c r="K67" s="1"/>
      <c r="L67" s="84" t="s">
        <v>148</v>
      </c>
    </row>
    <row r="68" spans="1:12" ht="27">
      <c r="A68" s="77">
        <v>8290028027</v>
      </c>
      <c r="B68" s="84" t="s">
        <v>277</v>
      </c>
      <c r="C68" s="84" t="s">
        <v>25</v>
      </c>
      <c r="D68" s="81"/>
      <c r="E68" s="84" t="s">
        <v>278</v>
      </c>
      <c r="F68" s="84" t="s">
        <v>279</v>
      </c>
      <c r="G68" s="84" t="s">
        <v>60</v>
      </c>
      <c r="H68" s="84">
        <v>6137194</v>
      </c>
      <c r="I68" s="84" t="s">
        <v>52</v>
      </c>
      <c r="J68" s="90" t="s">
        <v>280</v>
      </c>
      <c r="L68" s="84" t="s">
        <v>66</v>
      </c>
    </row>
    <row r="69" spans="1:12" ht="15">
      <c r="A69" s="77" t="s">
        <v>281</v>
      </c>
      <c r="B69" s="84" t="s">
        <v>277</v>
      </c>
      <c r="C69" s="84" t="s">
        <v>14</v>
      </c>
      <c r="D69" s="81"/>
      <c r="E69" s="84" t="s">
        <v>282</v>
      </c>
      <c r="F69" s="84" t="s">
        <v>279</v>
      </c>
      <c r="G69" s="84" t="s">
        <v>60</v>
      </c>
      <c r="H69" s="84">
        <v>6137195</v>
      </c>
      <c r="I69" s="84" t="s">
        <v>52</v>
      </c>
      <c r="J69" s="84" t="s">
        <v>283</v>
      </c>
      <c r="L69" s="84" t="s">
        <v>66</v>
      </c>
    </row>
    <row r="70" spans="1:12" ht="15">
      <c r="A70" s="65">
        <v>8110181737</v>
      </c>
      <c r="B70" s="84" t="s">
        <v>284</v>
      </c>
      <c r="C70" s="84" t="s">
        <v>14</v>
      </c>
      <c r="D70" s="84"/>
      <c r="E70" s="84" t="s">
        <v>285</v>
      </c>
      <c r="F70" s="84" t="s">
        <v>286</v>
      </c>
      <c r="G70" s="84" t="s">
        <v>136</v>
      </c>
      <c r="H70" s="84">
        <v>8368497</v>
      </c>
      <c r="I70" s="84" t="s">
        <v>115</v>
      </c>
      <c r="J70" s="84" t="s">
        <v>137</v>
      </c>
      <c r="L70" s="84" t="s">
        <v>135</v>
      </c>
    </row>
    <row r="71" spans="1:12" ht="15">
      <c r="A71" s="65">
        <v>9000869093</v>
      </c>
      <c r="B71" s="84" t="s">
        <v>287</v>
      </c>
      <c r="C71" s="84" t="s">
        <v>14</v>
      </c>
      <c r="D71" s="84"/>
      <c r="E71" s="84" t="s">
        <v>288</v>
      </c>
      <c r="F71" s="84" t="s">
        <v>260</v>
      </c>
      <c r="G71" s="84" t="s">
        <v>261</v>
      </c>
      <c r="H71" s="84">
        <v>3115722533</v>
      </c>
      <c r="I71" s="84" t="s">
        <v>169</v>
      </c>
      <c r="J71" s="84" t="s">
        <v>169</v>
      </c>
      <c r="L71" s="84" t="s">
        <v>171</v>
      </c>
    </row>
    <row r="72" spans="1:12" ht="15">
      <c r="A72" s="65">
        <v>8000332444</v>
      </c>
      <c r="B72" s="84" t="s">
        <v>289</v>
      </c>
      <c r="C72" s="84" t="s">
        <v>14</v>
      </c>
      <c r="D72" s="84"/>
      <c r="E72" s="84" t="s">
        <v>290</v>
      </c>
      <c r="F72" s="84" t="s">
        <v>291</v>
      </c>
      <c r="G72" s="84" t="s">
        <v>80</v>
      </c>
      <c r="H72" s="84">
        <v>3208592213</v>
      </c>
      <c r="I72" s="84" t="s">
        <v>129</v>
      </c>
      <c r="J72" s="84" t="s">
        <v>292</v>
      </c>
      <c r="L72" s="84" t="s">
        <v>217</v>
      </c>
    </row>
    <row r="73" spans="1:12" ht="15">
      <c r="A73" s="65" t="s">
        <v>293</v>
      </c>
      <c r="B73" s="84" t="s">
        <v>289</v>
      </c>
      <c r="C73" s="84" t="s">
        <v>25</v>
      </c>
      <c r="D73" s="84"/>
      <c r="E73" s="84" t="s">
        <v>290</v>
      </c>
      <c r="F73" s="84" t="s">
        <v>291</v>
      </c>
      <c r="G73" s="84" t="s">
        <v>80</v>
      </c>
      <c r="H73" s="84">
        <v>3208592214</v>
      </c>
      <c r="I73" s="84" t="s">
        <v>129</v>
      </c>
      <c r="J73" s="84" t="s">
        <v>294</v>
      </c>
      <c r="L73" s="84" t="s">
        <v>217</v>
      </c>
    </row>
    <row r="74" spans="1:12" ht="15">
      <c r="A74" s="65">
        <v>8000414659</v>
      </c>
      <c r="B74" s="84" t="s">
        <v>295</v>
      </c>
      <c r="C74" s="84" t="s">
        <v>14</v>
      </c>
      <c r="D74" s="84"/>
      <c r="E74" s="84" t="s">
        <v>296</v>
      </c>
      <c r="F74" s="84" t="s">
        <v>297</v>
      </c>
      <c r="G74" s="84" t="s">
        <v>136</v>
      </c>
      <c r="H74" s="86" t="s">
        <v>298</v>
      </c>
      <c r="I74" s="84" t="s">
        <v>52</v>
      </c>
      <c r="J74" s="84" t="s">
        <v>299</v>
      </c>
      <c r="K74" s="1"/>
      <c r="L74" s="84" t="s">
        <v>300</v>
      </c>
    </row>
    <row r="75" spans="1:12" ht="15">
      <c r="A75" s="65">
        <v>8305021131</v>
      </c>
      <c r="B75" s="84" t="s">
        <v>301</v>
      </c>
      <c r="C75" s="84" t="s">
        <v>43</v>
      </c>
      <c r="D75" s="84"/>
      <c r="E75" s="84" t="s">
        <v>302</v>
      </c>
      <c r="F75" s="84" t="s">
        <v>303</v>
      </c>
      <c r="G75" s="84" t="s">
        <v>136</v>
      </c>
      <c r="H75" s="84">
        <v>8515547</v>
      </c>
      <c r="I75" s="84" t="s">
        <v>194</v>
      </c>
      <c r="J75" s="84" t="s">
        <v>149</v>
      </c>
      <c r="L75" s="84" t="s">
        <v>148</v>
      </c>
    </row>
    <row r="76" spans="1:12" ht="15">
      <c r="A76" s="65">
        <v>709512943</v>
      </c>
      <c r="B76" s="84" t="s">
        <v>304</v>
      </c>
      <c r="C76" s="84" t="s">
        <v>43</v>
      </c>
      <c r="D76" s="84"/>
      <c r="E76" s="84" t="s">
        <v>305</v>
      </c>
      <c r="F76" s="84" t="s">
        <v>148</v>
      </c>
      <c r="G76" s="84" t="s">
        <v>136</v>
      </c>
      <c r="H76" s="84">
        <v>8610650</v>
      </c>
      <c r="I76" s="84" t="s">
        <v>194</v>
      </c>
      <c r="J76" s="84" t="s">
        <v>149</v>
      </c>
      <c r="L76" s="84" t="s">
        <v>148</v>
      </c>
    </row>
    <row r="77" spans="1:12" ht="15">
      <c r="A77" s="77">
        <v>9000448681</v>
      </c>
      <c r="B77" s="84" t="s">
        <v>306</v>
      </c>
      <c r="C77" s="84" t="s">
        <v>14</v>
      </c>
      <c r="D77" s="82"/>
      <c r="E77" s="84" t="s">
        <v>307</v>
      </c>
      <c r="F77" s="84" t="s">
        <v>308</v>
      </c>
      <c r="G77" s="84" t="s">
        <v>51</v>
      </c>
      <c r="H77" s="84">
        <v>6239449</v>
      </c>
      <c r="I77" s="84" t="s">
        <v>52</v>
      </c>
      <c r="J77" s="84" t="s">
        <v>309</v>
      </c>
      <c r="L77" s="84" t="s">
        <v>72</v>
      </c>
    </row>
    <row r="78" spans="1:12" ht="15">
      <c r="A78" s="77" t="s">
        <v>310</v>
      </c>
      <c r="B78" s="84" t="s">
        <v>306</v>
      </c>
      <c r="C78" s="84" t="s">
        <v>25</v>
      </c>
      <c r="D78" s="82"/>
      <c r="E78" s="84" t="s">
        <v>311</v>
      </c>
      <c r="F78" s="84" t="s">
        <v>308</v>
      </c>
      <c r="G78" s="84" t="s">
        <v>51</v>
      </c>
      <c r="H78" s="84">
        <v>6239449</v>
      </c>
      <c r="I78" s="84" t="s">
        <v>52</v>
      </c>
      <c r="J78" s="84" t="s">
        <v>312</v>
      </c>
      <c r="L78" s="84" t="s">
        <v>72</v>
      </c>
    </row>
    <row r="79" spans="1:12" ht="15">
      <c r="A79" s="256">
        <v>8909394415</v>
      </c>
      <c r="B79" s="257" t="s">
        <v>313</v>
      </c>
      <c r="C79" s="84" t="s">
        <v>14</v>
      </c>
      <c r="D79" s="84"/>
      <c r="E79" s="84" t="s">
        <v>314</v>
      </c>
      <c r="F79" s="84" t="s">
        <v>300</v>
      </c>
      <c r="G79" s="84" t="s">
        <v>136</v>
      </c>
      <c r="H79" s="84">
        <v>8333105</v>
      </c>
      <c r="I79" s="84" t="s">
        <v>52</v>
      </c>
      <c r="J79" s="84" t="s">
        <v>315</v>
      </c>
      <c r="L79" s="84" t="s">
        <v>300</v>
      </c>
    </row>
    <row r="80" spans="1:12" ht="15">
      <c r="A80" s="65">
        <v>9001668139</v>
      </c>
      <c r="B80" s="84" t="s">
        <v>316</v>
      </c>
      <c r="C80" s="84" t="s">
        <v>14</v>
      </c>
      <c r="D80" s="84"/>
      <c r="E80" s="84" t="s">
        <v>317</v>
      </c>
      <c r="F80" s="84" t="s">
        <v>233</v>
      </c>
      <c r="G80" s="84" t="s">
        <v>234</v>
      </c>
      <c r="H80" s="84">
        <v>6723278</v>
      </c>
      <c r="I80" s="84" t="s">
        <v>120</v>
      </c>
      <c r="J80" s="84" t="s">
        <v>318</v>
      </c>
      <c r="L80" s="84" t="s">
        <v>233</v>
      </c>
    </row>
    <row r="81" spans="1:13" ht="15">
      <c r="A81" s="65">
        <v>9001868743</v>
      </c>
      <c r="B81" s="84" t="s">
        <v>319</v>
      </c>
      <c r="C81" s="84" t="s">
        <v>43</v>
      </c>
      <c r="D81" s="84"/>
      <c r="E81" s="84" t="s">
        <v>320</v>
      </c>
      <c r="F81" s="84" t="s">
        <v>206</v>
      </c>
      <c r="G81" s="88" t="s">
        <v>207</v>
      </c>
      <c r="H81" s="84">
        <v>3103283516</v>
      </c>
      <c r="I81" s="84" t="s">
        <v>52</v>
      </c>
      <c r="J81" s="84" t="s">
        <v>321</v>
      </c>
      <c r="L81" s="84" t="s">
        <v>206</v>
      </c>
    </row>
    <row r="82" spans="1:13" ht="15">
      <c r="A82" s="178">
        <v>9001691751</v>
      </c>
      <c r="B82" s="162" t="s">
        <v>322</v>
      </c>
      <c r="C82" s="162" t="s">
        <v>14</v>
      </c>
      <c r="D82" s="162"/>
      <c r="E82" s="162" t="s">
        <v>323</v>
      </c>
      <c r="F82" s="162" t="s">
        <v>233</v>
      </c>
      <c r="G82" s="162" t="s">
        <v>234</v>
      </c>
      <c r="H82" s="162">
        <v>6716395</v>
      </c>
      <c r="I82" s="162" t="s">
        <v>120</v>
      </c>
      <c r="J82" s="162" t="s">
        <v>324</v>
      </c>
      <c r="K82" s="170"/>
      <c r="L82" s="162" t="s">
        <v>233</v>
      </c>
      <c r="M82" s="191" t="s">
        <v>172</v>
      </c>
    </row>
    <row r="83" spans="1:13" ht="15">
      <c r="A83" s="65">
        <v>9001892859</v>
      </c>
      <c r="B83" s="84" t="s">
        <v>325</v>
      </c>
      <c r="C83" s="84" t="s">
        <v>14</v>
      </c>
      <c r="D83" s="84"/>
      <c r="E83" s="84" t="s">
        <v>326</v>
      </c>
      <c r="F83" s="84" t="s">
        <v>202</v>
      </c>
      <c r="G83" s="84" t="s">
        <v>136</v>
      </c>
      <c r="H83" s="84"/>
      <c r="I83" s="84" t="s">
        <v>115</v>
      </c>
      <c r="J83" s="84" t="s">
        <v>327</v>
      </c>
      <c r="L83" s="84" t="s">
        <v>135</v>
      </c>
    </row>
    <row r="84" spans="1:13" ht="15">
      <c r="A84" s="65">
        <v>9000853186</v>
      </c>
      <c r="B84" s="84" t="s">
        <v>328</v>
      </c>
      <c r="C84" s="84" t="s">
        <v>43</v>
      </c>
      <c r="D84" s="84"/>
      <c r="E84" s="84" t="s">
        <v>329</v>
      </c>
      <c r="F84" s="84" t="s">
        <v>330</v>
      </c>
      <c r="G84" s="84" t="s">
        <v>136</v>
      </c>
      <c r="H84" s="84">
        <v>8516774</v>
      </c>
      <c r="I84" s="84" t="s">
        <v>194</v>
      </c>
      <c r="J84" s="84" t="s">
        <v>331</v>
      </c>
      <c r="L84" s="84" t="s">
        <v>148</v>
      </c>
    </row>
    <row r="85" spans="1:13" ht="15">
      <c r="A85" s="65">
        <v>9001961731</v>
      </c>
      <c r="B85" s="84" t="s">
        <v>332</v>
      </c>
      <c r="C85" s="84" t="s">
        <v>43</v>
      </c>
      <c r="D85" s="84"/>
      <c r="E85" s="84" t="s">
        <v>333</v>
      </c>
      <c r="F85" s="84" t="s">
        <v>241</v>
      </c>
      <c r="G85" s="88" t="s">
        <v>242</v>
      </c>
      <c r="H85" s="84">
        <v>3103275777</v>
      </c>
      <c r="I85" s="84" t="s">
        <v>334</v>
      </c>
      <c r="J85" s="84" t="s">
        <v>244</v>
      </c>
      <c r="L85" s="84" t="s">
        <v>206</v>
      </c>
    </row>
    <row r="86" spans="1:13" ht="15">
      <c r="A86" s="65">
        <v>8060086894</v>
      </c>
      <c r="B86" s="84" t="s">
        <v>335</v>
      </c>
      <c r="C86" s="84" t="s">
        <v>14</v>
      </c>
      <c r="D86" s="84"/>
      <c r="E86" s="84" t="s">
        <v>336</v>
      </c>
      <c r="F86" s="84" t="s">
        <v>337</v>
      </c>
      <c r="G86" s="84" t="s">
        <v>60</v>
      </c>
      <c r="H86" s="84">
        <v>32050654510</v>
      </c>
      <c r="I86" s="84" t="s">
        <v>52</v>
      </c>
      <c r="J86" s="84" t="s">
        <v>338</v>
      </c>
      <c r="L86" s="84" t="s">
        <v>156</v>
      </c>
    </row>
    <row r="87" spans="1:13" ht="27">
      <c r="A87" s="65">
        <v>9002034260</v>
      </c>
      <c r="B87" s="84" t="s">
        <v>339</v>
      </c>
      <c r="C87" s="84" t="s">
        <v>14</v>
      </c>
      <c r="D87" s="84"/>
      <c r="E87" s="84" t="s">
        <v>340</v>
      </c>
      <c r="F87" s="84" t="s">
        <v>341</v>
      </c>
      <c r="G87" s="84" t="s">
        <v>80</v>
      </c>
      <c r="H87" s="84">
        <v>3112812995</v>
      </c>
      <c r="I87" s="84" t="s">
        <v>129</v>
      </c>
      <c r="J87" s="90" t="s">
        <v>342</v>
      </c>
      <c r="L87" s="84" t="s">
        <v>217</v>
      </c>
    </row>
    <row r="88" spans="1:13" ht="15">
      <c r="A88" s="65" t="s">
        <v>343</v>
      </c>
      <c r="B88" s="84" t="s">
        <v>339</v>
      </c>
      <c r="C88" s="84" t="s">
        <v>25</v>
      </c>
      <c r="D88" s="84"/>
      <c r="E88" s="84" t="s">
        <v>340</v>
      </c>
      <c r="F88" s="84" t="s">
        <v>341</v>
      </c>
      <c r="G88" s="84" t="s">
        <v>80</v>
      </c>
      <c r="H88" s="84">
        <v>3112812995</v>
      </c>
      <c r="I88" s="84" t="s">
        <v>129</v>
      </c>
      <c r="J88" s="90" t="s">
        <v>221</v>
      </c>
      <c r="L88" s="84" t="s">
        <v>217</v>
      </c>
    </row>
    <row r="89" spans="1:13" ht="15">
      <c r="A89" s="65">
        <v>9001074198</v>
      </c>
      <c r="B89" s="84" t="s">
        <v>344</v>
      </c>
      <c r="C89" s="84" t="s">
        <v>56</v>
      </c>
      <c r="D89" s="84"/>
      <c r="E89" s="84" t="s">
        <v>345</v>
      </c>
      <c r="F89" s="84" t="s">
        <v>156</v>
      </c>
      <c r="G89" s="84" t="s">
        <v>52</v>
      </c>
      <c r="H89" s="84">
        <v>4293864</v>
      </c>
      <c r="I89" s="84" t="s">
        <v>52</v>
      </c>
      <c r="J89" s="84" t="s">
        <v>61</v>
      </c>
      <c r="L89" s="84" t="s">
        <v>156</v>
      </c>
    </row>
    <row r="90" spans="1:13" ht="15">
      <c r="A90" s="65">
        <v>184638119</v>
      </c>
      <c r="B90" s="84" t="s">
        <v>346</v>
      </c>
      <c r="C90" s="84" t="s">
        <v>14</v>
      </c>
      <c r="D90" s="84"/>
      <c r="E90" s="84" t="s">
        <v>347</v>
      </c>
      <c r="F90" s="84" t="s">
        <v>45</v>
      </c>
      <c r="G90" s="84" t="s">
        <v>46</v>
      </c>
      <c r="H90" s="84">
        <v>3108032934</v>
      </c>
      <c r="I90" s="131" t="s">
        <v>47</v>
      </c>
      <c r="J90" s="84" t="s">
        <v>348</v>
      </c>
      <c r="L90" s="84" t="s">
        <v>45</v>
      </c>
    </row>
    <row r="91" spans="1:13" ht="15">
      <c r="A91" s="65">
        <v>9002105268</v>
      </c>
      <c r="B91" s="84" t="s">
        <v>349</v>
      </c>
      <c r="C91" s="84" t="s">
        <v>43</v>
      </c>
      <c r="D91" s="84"/>
      <c r="E91" s="84" t="s">
        <v>350</v>
      </c>
      <c r="F91" s="84" t="s">
        <v>206</v>
      </c>
      <c r="G91" s="88" t="s">
        <v>207</v>
      </c>
      <c r="H91" s="84">
        <v>3125399420</v>
      </c>
      <c r="I91" s="84" t="s">
        <v>52</v>
      </c>
      <c r="J91" s="84" t="s">
        <v>91</v>
      </c>
      <c r="L91" s="84" t="s">
        <v>206</v>
      </c>
    </row>
    <row r="92" spans="1:13" ht="15">
      <c r="A92" s="178">
        <v>9000384191</v>
      </c>
      <c r="B92" s="162" t="s">
        <v>351</v>
      </c>
      <c r="C92" s="84" t="s">
        <v>14</v>
      </c>
      <c r="D92" s="162"/>
      <c r="E92" s="162" t="s">
        <v>352</v>
      </c>
      <c r="F92" s="162" t="s">
        <v>233</v>
      </c>
      <c r="G92" s="162" t="s">
        <v>234</v>
      </c>
      <c r="H92" s="162">
        <v>6711363</v>
      </c>
      <c r="I92" s="162" t="s">
        <v>120</v>
      </c>
      <c r="J92" s="162" t="s">
        <v>324</v>
      </c>
      <c r="L92" s="162" t="s">
        <v>233</v>
      </c>
      <c r="M92" s="191" t="s">
        <v>172</v>
      </c>
    </row>
    <row r="93" spans="1:13" ht="15">
      <c r="A93" s="65">
        <v>9002739318</v>
      </c>
      <c r="B93" s="171" t="s">
        <v>353</v>
      </c>
      <c r="C93" s="171" t="s">
        <v>14</v>
      </c>
      <c r="D93" s="171"/>
      <c r="E93" s="171" t="s">
        <v>354</v>
      </c>
      <c r="F93" s="171" t="s">
        <v>355</v>
      </c>
      <c r="G93" s="88" t="s">
        <v>234</v>
      </c>
      <c r="H93" s="171">
        <v>3148612696</v>
      </c>
      <c r="I93" s="171" t="s">
        <v>120</v>
      </c>
      <c r="J93" s="171" t="s">
        <v>324</v>
      </c>
      <c r="K93" s="172"/>
      <c r="L93" s="171" t="s">
        <v>233</v>
      </c>
    </row>
    <row r="94" spans="1:13" ht="15">
      <c r="A94" s="65">
        <v>9001974565</v>
      </c>
      <c r="B94" s="84" t="s">
        <v>356</v>
      </c>
      <c r="C94" s="84" t="s">
        <v>14</v>
      </c>
      <c r="D94" s="84"/>
      <c r="E94" s="84" t="s">
        <v>357</v>
      </c>
      <c r="F94" s="84" t="s">
        <v>358</v>
      </c>
      <c r="G94" s="84" t="s">
        <v>115</v>
      </c>
      <c r="H94" s="84">
        <v>3148908195</v>
      </c>
      <c r="I94" s="84" t="s">
        <v>129</v>
      </c>
      <c r="J94" s="84" t="s">
        <v>359</v>
      </c>
      <c r="L94" s="84" t="s">
        <v>79</v>
      </c>
    </row>
    <row r="95" spans="1:13" ht="15">
      <c r="A95" s="65">
        <v>9000444361</v>
      </c>
      <c r="B95" s="84" t="s">
        <v>360</v>
      </c>
      <c r="C95" s="84" t="s">
        <v>43</v>
      </c>
      <c r="D95" s="84"/>
      <c r="E95" s="84" t="s">
        <v>361</v>
      </c>
      <c r="F95" s="84" t="s">
        <v>148</v>
      </c>
      <c r="G95" s="84" t="s">
        <v>136</v>
      </c>
      <c r="H95" s="84">
        <v>5821859</v>
      </c>
      <c r="I95" s="84" t="s">
        <v>194</v>
      </c>
      <c r="J95" s="84" t="s">
        <v>149</v>
      </c>
      <c r="L95" s="84" t="s">
        <v>148</v>
      </c>
      <c r="M95" s="190" t="s">
        <v>172</v>
      </c>
    </row>
    <row r="96" spans="1:13" ht="15">
      <c r="A96" s="65">
        <v>8600000182</v>
      </c>
      <c r="B96" s="84" t="s">
        <v>362</v>
      </c>
      <c r="C96" s="84" t="s">
        <v>25</v>
      </c>
      <c r="D96" s="84"/>
      <c r="E96" s="84" t="s">
        <v>363</v>
      </c>
      <c r="F96" s="84" t="s">
        <v>31</v>
      </c>
      <c r="G96" s="84" t="s">
        <v>32</v>
      </c>
      <c r="H96" s="84">
        <v>6356131</v>
      </c>
      <c r="I96" s="84" t="s">
        <v>106</v>
      </c>
      <c r="J96" s="84" t="s">
        <v>364</v>
      </c>
      <c r="L96" s="84" t="s">
        <v>124</v>
      </c>
    </row>
    <row r="97" spans="1:12" ht="15">
      <c r="A97" s="65">
        <v>100609551</v>
      </c>
      <c r="B97" s="84" t="s">
        <v>365</v>
      </c>
      <c r="C97" s="84" t="s">
        <v>43</v>
      </c>
      <c r="D97" s="84"/>
      <c r="E97" s="84" t="s">
        <v>366</v>
      </c>
      <c r="F97" s="84" t="s">
        <v>185</v>
      </c>
      <c r="G97" s="84" t="s">
        <v>186</v>
      </c>
      <c r="H97" s="84">
        <v>3187015554</v>
      </c>
      <c r="I97" s="84" t="s">
        <v>367</v>
      </c>
      <c r="J97" s="84" t="s">
        <v>368</v>
      </c>
      <c r="L97" s="84" t="s">
        <v>185</v>
      </c>
    </row>
    <row r="98" spans="1:12" ht="15">
      <c r="A98" s="65">
        <v>9002543239</v>
      </c>
      <c r="B98" s="84" t="s">
        <v>369</v>
      </c>
      <c r="C98" s="84" t="s">
        <v>43</v>
      </c>
      <c r="D98" s="84"/>
      <c r="E98" s="84" t="s">
        <v>370</v>
      </c>
      <c r="F98" s="84" t="s">
        <v>371</v>
      </c>
      <c r="G98" s="84" t="s">
        <v>136</v>
      </c>
      <c r="H98" s="84">
        <v>2621816</v>
      </c>
      <c r="I98" s="84" t="s">
        <v>115</v>
      </c>
      <c r="J98" s="84" t="s">
        <v>372</v>
      </c>
      <c r="L98" s="84" t="s">
        <v>148</v>
      </c>
    </row>
    <row r="99" spans="1:12" ht="15">
      <c r="A99" s="65">
        <v>9003921281</v>
      </c>
      <c r="B99" s="84" t="s">
        <v>373</v>
      </c>
      <c r="C99" s="84" t="s">
        <v>14</v>
      </c>
      <c r="D99" s="84"/>
      <c r="E99" s="84" t="s">
        <v>374</v>
      </c>
      <c r="F99" s="84" t="s">
        <v>375</v>
      </c>
      <c r="G99" s="84" t="s">
        <v>261</v>
      </c>
      <c r="H99" s="84">
        <v>3132184506</v>
      </c>
      <c r="I99" s="84" t="s">
        <v>52</v>
      </c>
      <c r="J99" s="84" t="s">
        <v>376</v>
      </c>
      <c r="L99" s="84" t="s">
        <v>171</v>
      </c>
    </row>
    <row r="100" spans="1:12" ht="15">
      <c r="A100" s="65">
        <v>9004080545</v>
      </c>
      <c r="B100" s="171" t="s">
        <v>377</v>
      </c>
      <c r="C100" s="171" t="s">
        <v>14</v>
      </c>
      <c r="D100" s="171"/>
      <c r="E100" s="171" t="s">
        <v>378</v>
      </c>
      <c r="F100" s="171" t="s">
        <v>379</v>
      </c>
      <c r="G100" s="88" t="s">
        <v>234</v>
      </c>
      <c r="H100" s="171">
        <v>3122405490</v>
      </c>
      <c r="I100" s="171" t="s">
        <v>120</v>
      </c>
      <c r="J100" s="215" t="s">
        <v>380</v>
      </c>
      <c r="K100" s="172"/>
      <c r="L100" s="171" t="s">
        <v>233</v>
      </c>
    </row>
    <row r="101" spans="1:12" ht="15">
      <c r="A101" s="65">
        <v>9003791150</v>
      </c>
      <c r="B101" s="163" t="s">
        <v>381</v>
      </c>
      <c r="C101" s="84" t="s">
        <v>14</v>
      </c>
      <c r="D101" s="84"/>
      <c r="E101" s="84" t="s">
        <v>382</v>
      </c>
      <c r="F101" s="84" t="s">
        <v>72</v>
      </c>
      <c r="G101" s="84" t="s">
        <v>73</v>
      </c>
      <c r="H101" s="84">
        <v>31177609080</v>
      </c>
      <c r="I101" s="84" t="s">
        <v>52</v>
      </c>
      <c r="J101" s="84" t="s">
        <v>383</v>
      </c>
      <c r="L101" s="84" t="s">
        <v>72</v>
      </c>
    </row>
    <row r="102" spans="1:12" ht="15">
      <c r="A102" s="83">
        <v>8120031158</v>
      </c>
      <c r="B102" s="93" t="s">
        <v>384</v>
      </c>
      <c r="C102" s="84" t="s">
        <v>14</v>
      </c>
      <c r="D102" s="84"/>
      <c r="E102" s="84" t="s">
        <v>385</v>
      </c>
      <c r="F102" s="84" t="s">
        <v>386</v>
      </c>
      <c r="G102" s="84" t="s">
        <v>387</v>
      </c>
      <c r="H102" s="84">
        <v>8980507</v>
      </c>
      <c r="I102" s="84" t="s">
        <v>388</v>
      </c>
      <c r="J102" s="84" t="s">
        <v>389</v>
      </c>
      <c r="L102" s="84" t="s">
        <v>390</v>
      </c>
    </row>
    <row r="103" spans="1:12" ht="15">
      <c r="A103" s="83" t="s">
        <v>391</v>
      </c>
      <c r="B103" s="93" t="s">
        <v>384</v>
      </c>
      <c r="C103" s="84" t="s">
        <v>25</v>
      </c>
      <c r="D103" s="84"/>
      <c r="E103" s="84" t="s">
        <v>385</v>
      </c>
      <c r="F103" s="84" t="s">
        <v>386</v>
      </c>
      <c r="G103" s="84" t="s">
        <v>387</v>
      </c>
      <c r="H103" s="84">
        <v>8980508</v>
      </c>
      <c r="I103" s="84" t="s">
        <v>392</v>
      </c>
      <c r="J103" s="90" t="s">
        <v>393</v>
      </c>
      <c r="L103" s="84" t="s">
        <v>390</v>
      </c>
    </row>
    <row r="104" spans="1:12" ht="15">
      <c r="A104" s="65">
        <v>9004729003</v>
      </c>
      <c r="B104" s="216" t="s">
        <v>394</v>
      </c>
      <c r="C104" s="84" t="s">
        <v>14</v>
      </c>
      <c r="D104" s="84"/>
      <c r="E104" s="84" t="s">
        <v>395</v>
      </c>
      <c r="F104" s="84" t="s">
        <v>396</v>
      </c>
      <c r="G104" s="84" t="s">
        <v>73</v>
      </c>
      <c r="H104" s="84">
        <v>3123476540</v>
      </c>
      <c r="I104" s="84" t="s">
        <v>52</v>
      </c>
      <c r="J104" s="84" t="s">
        <v>91</v>
      </c>
      <c r="L104" s="84" t="s">
        <v>72</v>
      </c>
    </row>
    <row r="105" spans="1:12" ht="15">
      <c r="A105" s="84">
        <v>9003914390</v>
      </c>
      <c r="B105" s="84" t="s">
        <v>397</v>
      </c>
      <c r="C105" s="84" t="s">
        <v>56</v>
      </c>
      <c r="D105" s="84"/>
      <c r="E105" s="84" t="s">
        <v>398</v>
      </c>
      <c r="F105" s="84" t="s">
        <v>66</v>
      </c>
      <c r="G105" s="84" t="s">
        <v>51</v>
      </c>
      <c r="H105" s="84">
        <v>6023472</v>
      </c>
      <c r="I105" s="84" t="s">
        <v>52</v>
      </c>
      <c r="J105" s="84" t="s">
        <v>399</v>
      </c>
      <c r="L105" s="84" t="s">
        <v>66</v>
      </c>
    </row>
    <row r="106" spans="1:12" ht="15">
      <c r="A106" s="65">
        <v>9004305293</v>
      </c>
      <c r="B106" s="84" t="s">
        <v>400</v>
      </c>
      <c r="C106" s="84" t="s">
        <v>56</v>
      </c>
      <c r="D106" s="84"/>
      <c r="E106" s="84" t="s">
        <v>401</v>
      </c>
      <c r="F106" s="84" t="s">
        <v>402</v>
      </c>
      <c r="G106" s="84" t="s">
        <v>403</v>
      </c>
      <c r="H106" s="84">
        <v>5656742</v>
      </c>
      <c r="I106" s="88" t="s">
        <v>403</v>
      </c>
      <c r="J106" s="84" t="s">
        <v>404</v>
      </c>
      <c r="L106" s="84" t="s">
        <v>402</v>
      </c>
    </row>
    <row r="107" spans="1:12" ht="15">
      <c r="A107" s="65">
        <v>9002576761</v>
      </c>
      <c r="B107" s="84" t="s">
        <v>405</v>
      </c>
      <c r="C107" s="84" t="s">
        <v>25</v>
      </c>
      <c r="D107" s="84"/>
      <c r="E107" s="84" t="s">
        <v>406</v>
      </c>
      <c r="F107" s="84" t="s">
        <v>87</v>
      </c>
      <c r="G107" s="84" t="s">
        <v>60</v>
      </c>
      <c r="H107" s="84">
        <v>3164905713</v>
      </c>
      <c r="I107" s="84" t="s">
        <v>52</v>
      </c>
      <c r="J107" s="84" t="s">
        <v>407</v>
      </c>
      <c r="L107" s="84" t="s">
        <v>87</v>
      </c>
    </row>
    <row r="108" spans="1:12" ht="15">
      <c r="A108" s="65">
        <v>9004808317</v>
      </c>
      <c r="B108" s="88" t="s">
        <v>408</v>
      </c>
      <c r="C108" s="84" t="s">
        <v>43</v>
      </c>
      <c r="D108" s="84"/>
      <c r="E108" s="84" t="s">
        <v>409</v>
      </c>
      <c r="F108" s="84" t="s">
        <v>31</v>
      </c>
      <c r="G108" s="88" t="s">
        <v>32</v>
      </c>
      <c r="H108" s="84">
        <v>3167410525</v>
      </c>
      <c r="I108" s="84" t="s">
        <v>334</v>
      </c>
      <c r="J108" s="84" t="s">
        <v>244</v>
      </c>
      <c r="L108" s="84" t="s">
        <v>206</v>
      </c>
    </row>
    <row r="109" spans="1:12" ht="15">
      <c r="A109" s="258">
        <v>914263090</v>
      </c>
      <c r="B109" s="259" t="s">
        <v>410</v>
      </c>
      <c r="C109" s="84" t="s">
        <v>14</v>
      </c>
      <c r="D109" s="84"/>
      <c r="E109" s="84" t="s">
        <v>411</v>
      </c>
      <c r="F109" s="84" t="s">
        <v>300</v>
      </c>
      <c r="G109" s="84" t="s">
        <v>136</v>
      </c>
      <c r="H109" s="84">
        <v>3113927178</v>
      </c>
      <c r="I109" s="84" t="s">
        <v>52</v>
      </c>
      <c r="J109" s="84" t="s">
        <v>412</v>
      </c>
      <c r="L109" s="84" t="s">
        <v>300</v>
      </c>
    </row>
    <row r="110" spans="1:12" ht="15">
      <c r="A110" s="65">
        <v>9006119928</v>
      </c>
      <c r="B110" s="84" t="s">
        <v>413</v>
      </c>
      <c r="C110" s="84" t="s">
        <v>14</v>
      </c>
      <c r="D110" s="84"/>
      <c r="E110" s="84" t="s">
        <v>414</v>
      </c>
      <c r="F110" s="84" t="s">
        <v>16</v>
      </c>
      <c r="G110" s="84" t="s">
        <v>17</v>
      </c>
      <c r="H110" s="84">
        <v>3138199480</v>
      </c>
      <c r="I110" s="131" t="s">
        <v>17</v>
      </c>
      <c r="J110" s="90" t="s">
        <v>415</v>
      </c>
      <c r="L110" s="84" t="s">
        <v>16</v>
      </c>
    </row>
    <row r="111" spans="1:12" ht="15">
      <c r="A111" s="65" t="s">
        <v>416</v>
      </c>
      <c r="B111" s="84" t="s">
        <v>413</v>
      </c>
      <c r="C111" s="84" t="s">
        <v>56</v>
      </c>
      <c r="D111" s="84"/>
      <c r="E111" s="84" t="s">
        <v>414</v>
      </c>
      <c r="F111" s="84" t="s">
        <v>16</v>
      </c>
      <c r="G111" s="84" t="s">
        <v>17</v>
      </c>
      <c r="H111" s="84">
        <v>3138199481</v>
      </c>
      <c r="I111" s="131" t="s">
        <v>17</v>
      </c>
      <c r="J111" s="90" t="s">
        <v>415</v>
      </c>
      <c r="L111" s="84" t="s">
        <v>16</v>
      </c>
    </row>
    <row r="112" spans="1:12" ht="15">
      <c r="A112" s="65">
        <v>9005936237</v>
      </c>
      <c r="B112" s="84" t="s">
        <v>417</v>
      </c>
      <c r="C112" s="84" t="s">
        <v>43</v>
      </c>
      <c r="D112" s="84"/>
      <c r="E112" s="84" t="s">
        <v>418</v>
      </c>
      <c r="F112" s="84" t="s">
        <v>419</v>
      </c>
      <c r="G112" s="84" t="s">
        <v>164</v>
      </c>
      <c r="H112" s="84">
        <v>3112538268</v>
      </c>
      <c r="I112" s="84" t="s">
        <v>420</v>
      </c>
      <c r="J112" s="84" t="s">
        <v>420</v>
      </c>
      <c r="L112" s="84" t="s">
        <v>421</v>
      </c>
    </row>
    <row r="113" spans="1:14" ht="15">
      <c r="A113" s="65">
        <v>90946850</v>
      </c>
      <c r="B113" s="171" t="s">
        <v>422</v>
      </c>
      <c r="C113" s="171" t="s">
        <v>56</v>
      </c>
      <c r="D113" s="171"/>
      <c r="E113" s="171" t="s">
        <v>423</v>
      </c>
      <c r="F113" s="171" t="s">
        <v>119</v>
      </c>
      <c r="G113" s="88" t="s">
        <v>136</v>
      </c>
      <c r="H113" s="171">
        <v>3136442451</v>
      </c>
      <c r="I113" s="171" t="s">
        <v>120</v>
      </c>
      <c r="J113" s="171" t="s">
        <v>424</v>
      </c>
      <c r="K113" s="172"/>
      <c r="L113" s="171" t="s">
        <v>119</v>
      </c>
    </row>
    <row r="114" spans="1:14" ht="15">
      <c r="A114" s="65">
        <v>8002220718</v>
      </c>
      <c r="B114" s="84" t="s">
        <v>425</v>
      </c>
      <c r="C114" s="84" t="s">
        <v>14</v>
      </c>
      <c r="D114" s="84"/>
      <c r="E114" s="84" t="s">
        <v>426</v>
      </c>
      <c r="F114" s="84" t="s">
        <v>427</v>
      </c>
      <c r="G114" s="84" t="s">
        <v>60</v>
      </c>
      <c r="H114" s="84">
        <v>5622358</v>
      </c>
      <c r="I114" s="84" t="s">
        <v>52</v>
      </c>
      <c r="J114" s="84" t="s">
        <v>61</v>
      </c>
      <c r="L114" s="84" t="s">
        <v>156</v>
      </c>
    </row>
    <row r="115" spans="1:14" ht="15">
      <c r="A115" s="65">
        <v>9004857730</v>
      </c>
      <c r="B115" s="84" t="s">
        <v>428</v>
      </c>
      <c r="C115" s="84" t="s">
        <v>43</v>
      </c>
      <c r="D115" s="81"/>
      <c r="E115" s="84" t="s">
        <v>429</v>
      </c>
      <c r="F115" s="84" t="s">
        <v>430</v>
      </c>
      <c r="G115" s="88" t="s">
        <v>431</v>
      </c>
      <c r="H115" s="84">
        <v>3112004438</v>
      </c>
      <c r="I115" s="84" t="s">
        <v>52</v>
      </c>
      <c r="J115" s="84" t="s">
        <v>432</v>
      </c>
      <c r="L115" s="84" t="s">
        <v>35</v>
      </c>
    </row>
    <row r="116" spans="1:14" ht="15">
      <c r="A116" s="65" t="s">
        <v>433</v>
      </c>
      <c r="B116" s="84" t="s">
        <v>428</v>
      </c>
      <c r="C116" s="84" t="s">
        <v>56</v>
      </c>
      <c r="D116" s="81"/>
      <c r="E116" s="84" t="s">
        <v>429</v>
      </c>
      <c r="F116" s="84" t="s">
        <v>430</v>
      </c>
      <c r="G116" s="88" t="s">
        <v>431</v>
      </c>
      <c r="H116" s="84">
        <v>3112004439</v>
      </c>
      <c r="I116" s="84" t="s">
        <v>52</v>
      </c>
      <c r="J116" s="84" t="s">
        <v>432</v>
      </c>
      <c r="L116" s="84" t="s">
        <v>35</v>
      </c>
    </row>
    <row r="117" spans="1:14" ht="15">
      <c r="A117" s="65">
        <v>9005572761</v>
      </c>
      <c r="B117" s="84" t="s">
        <v>434</v>
      </c>
      <c r="C117" s="84" t="s">
        <v>14</v>
      </c>
      <c r="D117" s="81"/>
      <c r="E117" s="84" t="s">
        <v>435</v>
      </c>
      <c r="F117" s="84" t="s">
        <v>436</v>
      </c>
      <c r="G117" s="84" t="s">
        <v>60</v>
      </c>
      <c r="H117" s="84">
        <v>6877364</v>
      </c>
      <c r="I117" s="84" t="s">
        <v>52</v>
      </c>
      <c r="J117" s="84" t="s">
        <v>437</v>
      </c>
      <c r="L117" s="84" t="s">
        <v>87</v>
      </c>
    </row>
    <row r="118" spans="1:14" ht="15">
      <c r="A118" s="65">
        <v>9003134517</v>
      </c>
      <c r="B118" s="84" t="s">
        <v>438</v>
      </c>
      <c r="C118" s="84" t="s">
        <v>439</v>
      </c>
      <c r="D118" s="84"/>
      <c r="E118" s="84" t="s">
        <v>440</v>
      </c>
      <c r="F118" s="84" t="s">
        <v>441</v>
      </c>
      <c r="G118" s="84" t="s">
        <v>164</v>
      </c>
      <c r="H118" s="84">
        <v>3107537535</v>
      </c>
      <c r="I118" s="84" t="s">
        <v>420</v>
      </c>
      <c r="J118" s="84" t="s">
        <v>421</v>
      </c>
      <c r="L118" s="84" t="s">
        <v>421</v>
      </c>
    </row>
    <row r="119" spans="1:14" ht="27">
      <c r="A119" s="65">
        <v>9006265621</v>
      </c>
      <c r="B119" s="84" t="s">
        <v>442</v>
      </c>
      <c r="C119" s="84" t="s">
        <v>56</v>
      </c>
      <c r="D119" s="84"/>
      <c r="E119" s="84" t="s">
        <v>443</v>
      </c>
      <c r="F119" s="84" t="s">
        <v>444</v>
      </c>
      <c r="G119" s="84" t="s">
        <v>136</v>
      </c>
      <c r="H119" s="84">
        <v>3138164908</v>
      </c>
      <c r="I119" s="84" t="s">
        <v>52</v>
      </c>
      <c r="J119" s="90" t="s">
        <v>445</v>
      </c>
      <c r="L119" s="84" t="s">
        <v>35</v>
      </c>
    </row>
    <row r="120" spans="1:14" ht="15">
      <c r="A120" s="65">
        <v>9001477701</v>
      </c>
      <c r="B120" s="84" t="s">
        <v>446</v>
      </c>
      <c r="C120" s="84" t="s">
        <v>25</v>
      </c>
      <c r="D120" s="81"/>
      <c r="E120" s="84" t="s">
        <v>447</v>
      </c>
      <c r="F120" s="84" t="s">
        <v>448</v>
      </c>
      <c r="G120" s="84" t="s">
        <v>431</v>
      </c>
      <c r="H120" s="84">
        <v>3117835961</v>
      </c>
      <c r="I120" s="84" t="s">
        <v>449</v>
      </c>
      <c r="J120" s="84" t="s">
        <v>450</v>
      </c>
      <c r="L120" s="84" t="s">
        <v>35</v>
      </c>
    </row>
    <row r="121" spans="1:14" ht="15">
      <c r="A121" s="65" t="s">
        <v>451</v>
      </c>
      <c r="B121" s="84" t="s">
        <v>446</v>
      </c>
      <c r="C121" s="84" t="s">
        <v>56</v>
      </c>
      <c r="D121" s="81"/>
      <c r="E121" s="84" t="s">
        <v>447</v>
      </c>
      <c r="F121" s="84" t="s">
        <v>448</v>
      </c>
      <c r="G121" s="84" t="s">
        <v>431</v>
      </c>
      <c r="H121" s="84">
        <v>3117835961</v>
      </c>
      <c r="I121" s="84" t="s">
        <v>449</v>
      </c>
      <c r="J121" s="84" t="s">
        <v>452</v>
      </c>
      <c r="L121" s="84" t="s">
        <v>35</v>
      </c>
    </row>
    <row r="122" spans="1:14" ht="15">
      <c r="A122" s="65">
        <v>9001006913</v>
      </c>
      <c r="B122" s="84" t="s">
        <v>453</v>
      </c>
      <c r="C122" s="84" t="s">
        <v>14</v>
      </c>
      <c r="D122" s="82"/>
      <c r="E122" s="84" t="s">
        <v>454</v>
      </c>
      <c r="F122" s="84" t="s">
        <v>31</v>
      </c>
      <c r="G122" s="84" t="s">
        <v>32</v>
      </c>
      <c r="H122" s="84">
        <v>4103597</v>
      </c>
      <c r="I122" s="88" t="s">
        <v>455</v>
      </c>
      <c r="J122" s="84" t="s">
        <v>456</v>
      </c>
      <c r="L122" s="85" t="s">
        <v>21</v>
      </c>
    </row>
    <row r="123" spans="1:14" ht="15">
      <c r="A123" s="65" t="s">
        <v>457</v>
      </c>
      <c r="B123" s="84" t="s">
        <v>453</v>
      </c>
      <c r="C123" s="84" t="s">
        <v>43</v>
      </c>
      <c r="D123" s="82"/>
      <c r="E123" s="84" t="s">
        <v>454</v>
      </c>
      <c r="F123" s="84" t="s">
        <v>31</v>
      </c>
      <c r="G123" s="84" t="s">
        <v>32</v>
      </c>
      <c r="H123" s="84"/>
      <c r="I123" s="88" t="s">
        <v>455</v>
      </c>
      <c r="J123" s="84" t="s">
        <v>458</v>
      </c>
      <c r="L123" s="85" t="s">
        <v>21</v>
      </c>
    </row>
    <row r="124" spans="1:14" ht="15">
      <c r="A124" s="65" t="s">
        <v>459</v>
      </c>
      <c r="B124" s="84" t="s">
        <v>453</v>
      </c>
      <c r="C124" s="84" t="s">
        <v>56</v>
      </c>
      <c r="D124" s="82"/>
      <c r="E124" s="84" t="s">
        <v>454</v>
      </c>
      <c r="F124" s="84" t="s">
        <v>31</v>
      </c>
      <c r="G124" s="84" t="s">
        <v>32</v>
      </c>
      <c r="H124" s="84"/>
      <c r="I124" s="88" t="s">
        <v>460</v>
      </c>
      <c r="J124" s="84" t="s">
        <v>461</v>
      </c>
      <c r="L124" s="85" t="s">
        <v>21</v>
      </c>
    </row>
    <row r="125" spans="1:14" ht="15">
      <c r="A125" s="65">
        <v>8918008800</v>
      </c>
      <c r="B125" s="84" t="s">
        <v>462</v>
      </c>
      <c r="C125" s="84" t="s">
        <v>14</v>
      </c>
      <c r="D125" s="84"/>
      <c r="E125" s="84" t="s">
        <v>463</v>
      </c>
      <c r="F125" s="84" t="s">
        <v>163</v>
      </c>
      <c r="G125" s="84" t="s">
        <v>164</v>
      </c>
      <c r="H125" s="84">
        <v>7383601</v>
      </c>
      <c r="I125" s="84" t="s">
        <v>52</v>
      </c>
      <c r="J125" s="90" t="s">
        <v>464</v>
      </c>
      <c r="L125" s="84" t="s">
        <v>35</v>
      </c>
    </row>
    <row r="126" spans="1:14" ht="15">
      <c r="A126" s="65">
        <v>9004887481</v>
      </c>
      <c r="B126" s="90" t="s">
        <v>465</v>
      </c>
      <c r="C126" s="84" t="s">
        <v>14</v>
      </c>
      <c r="D126" s="84"/>
      <c r="E126" s="84" t="s">
        <v>466</v>
      </c>
      <c r="F126" s="84" t="s">
        <v>128</v>
      </c>
      <c r="G126" s="84" t="s">
        <v>129</v>
      </c>
      <c r="H126" s="84">
        <v>3204548428</v>
      </c>
      <c r="I126" s="84" t="s">
        <v>130</v>
      </c>
      <c r="J126" s="84" t="s">
        <v>131</v>
      </c>
      <c r="L126" s="84" t="s">
        <v>132</v>
      </c>
    </row>
    <row r="127" spans="1:14" ht="15">
      <c r="A127" s="65">
        <v>8001189867</v>
      </c>
      <c r="B127" s="84" t="s">
        <v>467</v>
      </c>
      <c r="C127" s="84" t="s">
        <v>14</v>
      </c>
      <c r="D127" s="82"/>
      <c r="E127" s="84" t="s">
        <v>468</v>
      </c>
      <c r="F127" s="84" t="s">
        <v>469</v>
      </c>
      <c r="G127" s="84" t="s">
        <v>60</v>
      </c>
      <c r="H127" s="86" t="s">
        <v>470</v>
      </c>
      <c r="I127" s="84" t="s">
        <v>52</v>
      </c>
      <c r="J127" s="84" t="s">
        <v>471</v>
      </c>
      <c r="L127" s="84" t="s">
        <v>469</v>
      </c>
    </row>
    <row r="128" spans="1:14" ht="15">
      <c r="A128" s="65">
        <v>9006384315</v>
      </c>
      <c r="B128" s="84" t="s">
        <v>472</v>
      </c>
      <c r="C128" s="84" t="s">
        <v>14</v>
      </c>
      <c r="D128" s="84"/>
      <c r="E128" s="84" t="s">
        <v>473</v>
      </c>
      <c r="F128" s="84" t="s">
        <v>390</v>
      </c>
      <c r="G128" s="84" t="s">
        <v>387</v>
      </c>
      <c r="H128" s="84">
        <v>7847768</v>
      </c>
      <c r="I128" s="84" t="s">
        <v>392</v>
      </c>
      <c r="J128" s="84" t="s">
        <v>474</v>
      </c>
      <c r="L128" s="84" t="s">
        <v>390</v>
      </c>
      <c r="M128" t="s">
        <v>475</v>
      </c>
      <c r="N128" t="s">
        <v>476</v>
      </c>
    </row>
    <row r="129" spans="1:12" ht="15">
      <c r="A129" s="65" t="s">
        <v>477</v>
      </c>
      <c r="B129" s="84" t="s">
        <v>472</v>
      </c>
      <c r="C129" s="84" t="s">
        <v>56</v>
      </c>
      <c r="D129" s="84"/>
      <c r="E129" s="84" t="s">
        <v>478</v>
      </c>
      <c r="F129" s="84" t="s">
        <v>390</v>
      </c>
      <c r="G129" s="84" t="s">
        <v>387</v>
      </c>
      <c r="H129" s="84"/>
      <c r="I129" s="84" t="s">
        <v>392</v>
      </c>
      <c r="J129" s="84" t="s">
        <v>479</v>
      </c>
      <c r="L129" s="84" t="s">
        <v>390</v>
      </c>
    </row>
    <row r="130" spans="1:12" ht="15">
      <c r="A130" s="65">
        <v>8280023799</v>
      </c>
      <c r="B130" s="84" t="s">
        <v>480</v>
      </c>
      <c r="C130" s="84" t="s">
        <v>14</v>
      </c>
      <c r="D130" s="82"/>
      <c r="E130" s="84" t="s">
        <v>481</v>
      </c>
      <c r="F130" s="84" t="s">
        <v>482</v>
      </c>
      <c r="G130" s="84" t="s">
        <v>129</v>
      </c>
      <c r="H130" s="84">
        <v>4350249</v>
      </c>
      <c r="I130" s="84" t="s">
        <v>256</v>
      </c>
      <c r="J130" s="84" t="s">
        <v>483</v>
      </c>
      <c r="L130" s="84" t="s">
        <v>217</v>
      </c>
    </row>
    <row r="131" spans="1:12" ht="15">
      <c r="A131" s="65">
        <v>8020209768</v>
      </c>
      <c r="B131" s="84" t="s">
        <v>484</v>
      </c>
      <c r="C131" s="84" t="s">
        <v>43</v>
      </c>
      <c r="D131" s="84"/>
      <c r="E131" s="84" t="s">
        <v>485</v>
      </c>
      <c r="F131" s="84" t="s">
        <v>265</v>
      </c>
      <c r="G131" s="84" t="s">
        <v>229</v>
      </c>
      <c r="H131" s="84" t="s">
        <v>486</v>
      </c>
      <c r="I131" s="84" t="s">
        <v>52</v>
      </c>
      <c r="J131" s="84" t="s">
        <v>487</v>
      </c>
      <c r="L131" s="84" t="s">
        <v>265</v>
      </c>
    </row>
    <row r="132" spans="1:12" ht="15">
      <c r="A132" s="65">
        <v>9001175522</v>
      </c>
      <c r="B132" s="84" t="s">
        <v>488</v>
      </c>
      <c r="C132" s="2" t="s">
        <v>489</v>
      </c>
      <c r="D132" s="84"/>
      <c r="E132" s="84" t="s">
        <v>490</v>
      </c>
      <c r="F132" s="84" t="s">
        <v>491</v>
      </c>
      <c r="G132" s="84" t="s">
        <v>17</v>
      </c>
      <c r="H132" s="84">
        <v>3125158531</v>
      </c>
      <c r="I132" s="84" t="s">
        <v>492</v>
      </c>
      <c r="J132" s="90" t="s">
        <v>493</v>
      </c>
      <c r="L132" s="84" t="s">
        <v>21</v>
      </c>
    </row>
    <row r="133" spans="1:12" ht="15">
      <c r="A133" s="65">
        <v>9006522284</v>
      </c>
      <c r="B133" s="84" t="s">
        <v>494</v>
      </c>
      <c r="C133" s="84" t="s">
        <v>25</v>
      </c>
      <c r="D133" s="85"/>
      <c r="E133" s="85" t="s">
        <v>495</v>
      </c>
      <c r="F133" s="85" t="s">
        <v>87</v>
      </c>
      <c r="G133" s="85" t="s">
        <v>60</v>
      </c>
      <c r="H133" s="85">
        <v>3107422625</v>
      </c>
      <c r="I133" s="85" t="s">
        <v>52</v>
      </c>
      <c r="J133" s="85" t="s">
        <v>496</v>
      </c>
      <c r="L133" s="85" t="s">
        <v>87</v>
      </c>
    </row>
    <row r="134" spans="1:12" ht="15">
      <c r="A134" s="65">
        <v>9006667594</v>
      </c>
      <c r="B134" s="84" t="s">
        <v>497</v>
      </c>
      <c r="C134" s="84" t="s">
        <v>43</v>
      </c>
      <c r="D134" s="84"/>
      <c r="E134" s="84" t="s">
        <v>498</v>
      </c>
      <c r="F134" s="84" t="s">
        <v>124</v>
      </c>
      <c r="G134" s="84" t="s">
        <v>106</v>
      </c>
      <c r="H134" s="84"/>
      <c r="I134" s="84" t="s">
        <v>499</v>
      </c>
      <c r="J134" s="84" t="s">
        <v>160</v>
      </c>
      <c r="L134" s="84" t="s">
        <v>124</v>
      </c>
    </row>
    <row r="135" spans="1:12" ht="15">
      <c r="A135" s="65">
        <v>9006270590</v>
      </c>
      <c r="B135" s="84" t="s">
        <v>500</v>
      </c>
      <c r="C135" s="84" t="s">
        <v>25</v>
      </c>
      <c r="D135" s="84"/>
      <c r="E135" s="84" t="s">
        <v>501</v>
      </c>
      <c r="F135" s="84" t="s">
        <v>297</v>
      </c>
      <c r="G135" s="84" t="s">
        <v>136</v>
      </c>
      <c r="H135" s="84"/>
      <c r="I135" s="84" t="s">
        <v>52</v>
      </c>
      <c r="J135" s="84" t="s">
        <v>502</v>
      </c>
      <c r="L135" s="84" t="s">
        <v>300</v>
      </c>
    </row>
    <row r="136" spans="1:12" ht="15">
      <c r="A136" s="65">
        <v>9008260412</v>
      </c>
      <c r="B136" s="84" t="s">
        <v>503</v>
      </c>
      <c r="C136" s="84" t="s">
        <v>43</v>
      </c>
      <c r="D136" s="84"/>
      <c r="E136" s="84" t="s">
        <v>504</v>
      </c>
      <c r="F136" s="84" t="s">
        <v>419</v>
      </c>
      <c r="G136" s="84" t="s">
        <v>164</v>
      </c>
      <c r="H136" s="84"/>
      <c r="I136" s="84" t="s">
        <v>420</v>
      </c>
      <c r="J136" s="84" t="s">
        <v>420</v>
      </c>
      <c r="L136" s="84" t="s">
        <v>421</v>
      </c>
    </row>
    <row r="137" spans="1:12" ht="27">
      <c r="A137" s="77" t="s">
        <v>505</v>
      </c>
      <c r="B137" s="84" t="s">
        <v>506</v>
      </c>
      <c r="C137" s="84" t="s">
        <v>56</v>
      </c>
      <c r="D137" s="84"/>
      <c r="E137" s="84" t="s">
        <v>507</v>
      </c>
      <c r="F137" s="84" t="s">
        <v>228</v>
      </c>
      <c r="G137" s="84" t="s">
        <v>229</v>
      </c>
      <c r="H137" s="84">
        <v>3607432</v>
      </c>
      <c r="I137" s="84" t="s">
        <v>460</v>
      </c>
      <c r="J137" s="90" t="s">
        <v>508</v>
      </c>
      <c r="L137" s="84" t="s">
        <v>469</v>
      </c>
    </row>
    <row r="138" spans="1:12" ht="27">
      <c r="A138" s="77">
        <v>9008032774</v>
      </c>
      <c r="B138" s="84" t="s">
        <v>506</v>
      </c>
      <c r="C138" s="84" t="s">
        <v>25</v>
      </c>
      <c r="D138" s="84"/>
      <c r="E138" s="84" t="s">
        <v>507</v>
      </c>
      <c r="F138" s="84" t="s">
        <v>228</v>
      </c>
      <c r="G138" s="84" t="s">
        <v>229</v>
      </c>
      <c r="H138" s="84">
        <v>3607432</v>
      </c>
      <c r="I138" s="84" t="s">
        <v>52</v>
      </c>
      <c r="J138" s="90" t="s">
        <v>509</v>
      </c>
      <c r="L138" s="84" t="s">
        <v>469</v>
      </c>
    </row>
    <row r="139" spans="1:12" ht="27">
      <c r="A139" s="77" t="s">
        <v>510</v>
      </c>
      <c r="B139" s="84" t="s">
        <v>506</v>
      </c>
      <c r="C139" s="84" t="s">
        <v>43</v>
      </c>
      <c r="D139" s="84"/>
      <c r="E139" s="84" t="s">
        <v>507</v>
      </c>
      <c r="F139" s="84" t="s">
        <v>228</v>
      </c>
      <c r="G139" s="84" t="s">
        <v>229</v>
      </c>
      <c r="H139" s="84">
        <v>3607432</v>
      </c>
      <c r="I139" s="84" t="s">
        <v>52</v>
      </c>
      <c r="J139" s="90" t="s">
        <v>511</v>
      </c>
      <c r="L139" s="84"/>
    </row>
    <row r="140" spans="1:12" ht="15">
      <c r="A140" s="65">
        <v>8000792370</v>
      </c>
      <c r="B140" s="84" t="s">
        <v>512</v>
      </c>
      <c r="C140" s="84" t="s">
        <v>14</v>
      </c>
      <c r="D140" s="84"/>
      <c r="E140" s="84" t="s">
        <v>513</v>
      </c>
      <c r="F140" s="84" t="s">
        <v>514</v>
      </c>
      <c r="G140" s="84" t="s">
        <v>136</v>
      </c>
      <c r="H140" s="84"/>
      <c r="I140" s="84" t="s">
        <v>286</v>
      </c>
      <c r="J140" s="26" t="s">
        <v>515</v>
      </c>
      <c r="L140" s="84" t="s">
        <v>135</v>
      </c>
    </row>
    <row r="141" spans="1:12" ht="15">
      <c r="A141" s="258">
        <v>8903032085</v>
      </c>
      <c r="B141" s="259" t="s">
        <v>516</v>
      </c>
      <c r="C141" s="84" t="s">
        <v>43</v>
      </c>
      <c r="D141" s="84"/>
      <c r="E141" s="84" t="s">
        <v>517</v>
      </c>
      <c r="F141" s="84" t="s">
        <v>185</v>
      </c>
      <c r="G141" s="84" t="s">
        <v>186</v>
      </c>
      <c r="H141" s="84">
        <v>2562141</v>
      </c>
      <c r="I141" s="18" t="s">
        <v>518</v>
      </c>
      <c r="J141" s="84" t="s">
        <v>519</v>
      </c>
      <c r="L141" s="84" t="s">
        <v>185</v>
      </c>
    </row>
    <row r="142" spans="1:12" ht="15">
      <c r="A142" s="65">
        <v>8301177011</v>
      </c>
      <c r="B142" s="84" t="s">
        <v>520</v>
      </c>
      <c r="C142" s="84" t="s">
        <v>25</v>
      </c>
      <c r="D142" s="84"/>
      <c r="E142" s="84" t="s">
        <v>521</v>
      </c>
      <c r="F142" s="84" t="s">
        <v>31</v>
      </c>
      <c r="G142" s="84" t="s">
        <v>32</v>
      </c>
      <c r="H142" s="84"/>
      <c r="I142" s="84" t="s">
        <v>522</v>
      </c>
      <c r="J142" s="84" t="s">
        <v>523</v>
      </c>
      <c r="L142" s="84" t="s">
        <v>524</v>
      </c>
    </row>
    <row r="143" spans="1:12" ht="15">
      <c r="A143" s="65">
        <v>9007931510</v>
      </c>
      <c r="B143" s="84" t="s">
        <v>525</v>
      </c>
      <c r="C143" s="84" t="s">
        <v>43</v>
      </c>
      <c r="D143" s="84"/>
      <c r="E143" s="84" t="s">
        <v>526</v>
      </c>
      <c r="F143" s="84" t="s">
        <v>527</v>
      </c>
      <c r="G143" s="84" t="s">
        <v>164</v>
      </c>
      <c r="H143" s="84">
        <v>3114795184</v>
      </c>
      <c r="I143" s="84" t="s">
        <v>420</v>
      </c>
      <c r="J143" s="84" t="s">
        <v>420</v>
      </c>
      <c r="L143" s="84" t="s">
        <v>421</v>
      </c>
    </row>
    <row r="144" spans="1:12" ht="15">
      <c r="A144" s="65">
        <v>9005475043</v>
      </c>
      <c r="B144" s="84" t="s">
        <v>528</v>
      </c>
      <c r="C144" s="84" t="s">
        <v>43</v>
      </c>
      <c r="D144" s="84"/>
      <c r="E144" s="84" t="s">
        <v>529</v>
      </c>
      <c r="F144" s="84" t="s">
        <v>530</v>
      </c>
      <c r="G144" s="84" t="s">
        <v>164</v>
      </c>
      <c r="H144" s="84">
        <v>3105588681</v>
      </c>
      <c r="I144" s="84" t="s">
        <v>420</v>
      </c>
      <c r="J144" s="84" t="s">
        <v>420</v>
      </c>
      <c r="L144" s="84" t="s">
        <v>421</v>
      </c>
    </row>
    <row r="145" spans="1:12" ht="15">
      <c r="A145" s="65">
        <v>8040115621</v>
      </c>
      <c r="B145" s="84" t="s">
        <v>531</v>
      </c>
      <c r="C145" s="84" t="s">
        <v>25</v>
      </c>
      <c r="D145" s="81"/>
      <c r="E145" s="84" t="s">
        <v>532</v>
      </c>
      <c r="F145" s="84" t="s">
        <v>533</v>
      </c>
      <c r="G145" s="84" t="s">
        <v>60</v>
      </c>
      <c r="H145" s="84">
        <v>3175131666</v>
      </c>
      <c r="I145" s="84" t="s">
        <v>52</v>
      </c>
      <c r="J145" s="84" t="s">
        <v>534</v>
      </c>
      <c r="L145" s="84" t="s">
        <v>533</v>
      </c>
    </row>
    <row r="146" spans="1:12" ht="15">
      <c r="A146" s="65">
        <v>8340010018</v>
      </c>
      <c r="B146" s="84" t="s">
        <v>535</v>
      </c>
      <c r="C146" s="84" t="s">
        <v>25</v>
      </c>
      <c r="D146" s="84"/>
      <c r="E146" s="207" t="s">
        <v>536</v>
      </c>
      <c r="F146" s="84" t="s">
        <v>190</v>
      </c>
      <c r="G146" s="84" t="s">
        <v>176</v>
      </c>
      <c r="H146" s="300" t="s">
        <v>537</v>
      </c>
      <c r="I146" s="84" t="s">
        <v>176</v>
      </c>
      <c r="J146" s="84" t="s">
        <v>538</v>
      </c>
      <c r="L146" s="84" t="s">
        <v>176</v>
      </c>
    </row>
    <row r="147" spans="1:12" ht="15">
      <c r="A147" s="65">
        <v>9007180663</v>
      </c>
      <c r="B147" s="84" t="s">
        <v>539</v>
      </c>
      <c r="C147" s="84" t="s">
        <v>43</v>
      </c>
      <c r="D147" s="84"/>
      <c r="E147" s="84" t="s">
        <v>540</v>
      </c>
      <c r="F147" s="84" t="s">
        <v>419</v>
      </c>
      <c r="G147" s="84" t="s">
        <v>164</v>
      </c>
      <c r="H147" s="84"/>
      <c r="I147" s="84" t="s">
        <v>420</v>
      </c>
      <c r="J147" s="84" t="s">
        <v>420</v>
      </c>
      <c r="L147" s="84" t="s">
        <v>421</v>
      </c>
    </row>
    <row r="148" spans="1:12" ht="27">
      <c r="A148" s="65">
        <v>9007723501</v>
      </c>
      <c r="B148" s="84" t="s">
        <v>541</v>
      </c>
      <c r="C148" s="84" t="s">
        <v>43</v>
      </c>
      <c r="D148" s="84"/>
      <c r="E148" s="84" t="s">
        <v>542</v>
      </c>
      <c r="F148" s="84" t="s">
        <v>45</v>
      </c>
      <c r="G148" s="84" t="s">
        <v>46</v>
      </c>
      <c r="H148" s="84">
        <v>3118362747</v>
      </c>
      <c r="I148" s="131" t="s">
        <v>17</v>
      </c>
      <c r="J148" s="90" t="s">
        <v>543</v>
      </c>
      <c r="L148" s="84" t="s">
        <v>45</v>
      </c>
    </row>
    <row r="149" spans="1:12" ht="15">
      <c r="A149" s="65">
        <v>9007846309</v>
      </c>
      <c r="B149" s="84" t="s">
        <v>544</v>
      </c>
      <c r="C149" s="84" t="s">
        <v>25</v>
      </c>
      <c r="D149" s="82"/>
      <c r="E149" s="84" t="s">
        <v>545</v>
      </c>
      <c r="F149" s="84" t="s">
        <v>300</v>
      </c>
      <c r="G149" s="84" t="s">
        <v>136</v>
      </c>
      <c r="H149" s="84">
        <v>3122973854</v>
      </c>
      <c r="I149" s="84" t="s">
        <v>52</v>
      </c>
      <c r="J149" s="84" t="s">
        <v>546</v>
      </c>
      <c r="L149" s="84" t="s">
        <v>300</v>
      </c>
    </row>
    <row r="150" spans="1:12" ht="15">
      <c r="A150" s="65">
        <v>9007735722</v>
      </c>
      <c r="B150" s="84" t="s">
        <v>547</v>
      </c>
      <c r="C150" s="84" t="s">
        <v>25</v>
      </c>
      <c r="D150" s="84"/>
      <c r="E150" s="84" t="s">
        <v>548</v>
      </c>
      <c r="F150" s="84" t="s">
        <v>549</v>
      </c>
      <c r="G150" s="84" t="s">
        <v>60</v>
      </c>
      <c r="H150" s="84">
        <v>3102465654</v>
      </c>
      <c r="I150" s="84" t="s">
        <v>52</v>
      </c>
      <c r="J150" s="84" t="s">
        <v>550</v>
      </c>
      <c r="L150" s="84" t="s">
        <v>72</v>
      </c>
    </row>
    <row r="151" spans="1:12" ht="39" customHeight="1">
      <c r="A151" s="66">
        <v>9008602111</v>
      </c>
      <c r="B151" s="84" t="s">
        <v>551</v>
      </c>
      <c r="C151" s="84" t="s">
        <v>43</v>
      </c>
      <c r="D151" s="84" t="s">
        <v>552</v>
      </c>
      <c r="E151" s="84" t="s">
        <v>553</v>
      </c>
      <c r="F151" s="84" t="s">
        <v>530</v>
      </c>
      <c r="G151" s="84" t="s">
        <v>164</v>
      </c>
      <c r="H151" s="84">
        <v>3102403542</v>
      </c>
      <c r="I151" s="84" t="s">
        <v>421</v>
      </c>
      <c r="J151" s="90" t="s">
        <v>554</v>
      </c>
      <c r="L151" s="84" t="s">
        <v>421</v>
      </c>
    </row>
    <row r="152" spans="1:12" ht="15">
      <c r="A152" s="65">
        <v>9002268936</v>
      </c>
      <c r="B152" s="84" t="s">
        <v>555</v>
      </c>
      <c r="C152" s="84" t="s">
        <v>200</v>
      </c>
      <c r="D152" s="84"/>
      <c r="E152" s="84" t="s">
        <v>556</v>
      </c>
      <c r="F152" s="84" t="s">
        <v>31</v>
      </c>
      <c r="G152" s="84" t="s">
        <v>32</v>
      </c>
      <c r="H152" s="84">
        <v>3144429051</v>
      </c>
      <c r="I152" s="131" t="s">
        <v>17</v>
      </c>
      <c r="J152" s="90" t="s">
        <v>557</v>
      </c>
      <c r="L152" s="84" t="s">
        <v>16</v>
      </c>
    </row>
    <row r="153" spans="1:12" ht="15">
      <c r="A153" s="65">
        <v>9008428192</v>
      </c>
      <c r="B153" s="85" t="s">
        <v>558</v>
      </c>
      <c r="C153" s="84" t="s">
        <v>14</v>
      </c>
      <c r="D153" s="85"/>
      <c r="E153" s="85" t="s">
        <v>559</v>
      </c>
      <c r="F153" s="85" t="s">
        <v>111</v>
      </c>
      <c r="G153" s="85" t="s">
        <v>111</v>
      </c>
      <c r="H153" s="85">
        <v>3215083793</v>
      </c>
      <c r="I153" s="85" t="s">
        <v>52</v>
      </c>
      <c r="J153" s="90" t="s">
        <v>560</v>
      </c>
      <c r="L153" s="85" t="s">
        <v>110</v>
      </c>
    </row>
    <row r="154" spans="1:12" ht="15">
      <c r="A154" s="65">
        <v>9004016005</v>
      </c>
      <c r="B154" s="84" t="s">
        <v>561</v>
      </c>
      <c r="C154" s="84" t="s">
        <v>14</v>
      </c>
      <c r="D154" s="84"/>
      <c r="E154" s="84" t="s">
        <v>562</v>
      </c>
      <c r="F154" s="84" t="s">
        <v>563</v>
      </c>
      <c r="G154" s="84" t="s">
        <v>234</v>
      </c>
      <c r="H154" s="84">
        <v>3105403018</v>
      </c>
      <c r="I154" s="84" t="s">
        <v>564</v>
      </c>
      <c r="J154" s="84" t="s">
        <v>565</v>
      </c>
      <c r="L154" s="84" t="s">
        <v>233</v>
      </c>
    </row>
    <row r="155" spans="1:12" ht="15">
      <c r="A155" s="65">
        <v>9008976241</v>
      </c>
      <c r="B155" s="84" t="s">
        <v>566</v>
      </c>
      <c r="C155" s="84" t="s">
        <v>14</v>
      </c>
      <c r="D155" s="84"/>
      <c r="E155" s="84" t="s">
        <v>567</v>
      </c>
      <c r="F155" s="84" t="s">
        <v>87</v>
      </c>
      <c r="G155" s="84" t="s">
        <v>60</v>
      </c>
      <c r="H155" s="86">
        <v>3225980122</v>
      </c>
      <c r="I155" s="84" t="s">
        <v>52</v>
      </c>
      <c r="J155" s="84" t="s">
        <v>568</v>
      </c>
      <c r="L155" s="84" t="s">
        <v>87</v>
      </c>
    </row>
    <row r="156" spans="1:12" ht="15">
      <c r="A156" s="65" t="s">
        <v>569</v>
      </c>
      <c r="B156" s="84" t="s">
        <v>566</v>
      </c>
      <c r="C156" s="84" t="s">
        <v>25</v>
      </c>
      <c r="D156" s="84"/>
      <c r="E156" s="84" t="s">
        <v>567</v>
      </c>
      <c r="F156" s="84" t="s">
        <v>87</v>
      </c>
      <c r="G156" s="84" t="s">
        <v>60</v>
      </c>
      <c r="H156" s="86">
        <v>3225980122</v>
      </c>
      <c r="I156" s="296" t="s">
        <v>570</v>
      </c>
      <c r="J156" s="84" t="s">
        <v>571</v>
      </c>
      <c r="L156" s="84" t="s">
        <v>87</v>
      </c>
    </row>
    <row r="157" spans="1:12" ht="15">
      <c r="A157" s="65">
        <v>8200048553</v>
      </c>
      <c r="B157" s="84" t="s">
        <v>572</v>
      </c>
      <c r="C157" s="84" t="s">
        <v>14</v>
      </c>
      <c r="D157" s="84"/>
      <c r="E157" s="84" t="s">
        <v>573</v>
      </c>
      <c r="F157" s="84" t="s">
        <v>163</v>
      </c>
      <c r="G157" s="84" t="s">
        <v>164</v>
      </c>
      <c r="H157" s="86">
        <v>7551000</v>
      </c>
      <c r="I157" s="84" t="s">
        <v>52</v>
      </c>
      <c r="J157" s="84" t="s">
        <v>574</v>
      </c>
      <c r="L157" s="84" t="s">
        <v>300</v>
      </c>
    </row>
    <row r="158" spans="1:12" ht="15">
      <c r="A158" s="65">
        <v>8920994211</v>
      </c>
      <c r="B158" s="84" t="s">
        <v>575</v>
      </c>
      <c r="C158" s="84" t="s">
        <v>25</v>
      </c>
      <c r="D158" s="84"/>
      <c r="E158" s="84" t="s">
        <v>576</v>
      </c>
      <c r="F158" s="84" t="s">
        <v>577</v>
      </c>
      <c r="G158" s="84" t="s">
        <v>176</v>
      </c>
      <c r="H158" s="84">
        <v>8885316</v>
      </c>
      <c r="I158" s="84" t="s">
        <v>176</v>
      </c>
      <c r="J158" s="84" t="s">
        <v>578</v>
      </c>
      <c r="L158" s="84" t="s">
        <v>176</v>
      </c>
    </row>
    <row r="159" spans="1:12" ht="15">
      <c r="A159" s="65">
        <v>251265899</v>
      </c>
      <c r="B159" s="84" t="s">
        <v>579</v>
      </c>
      <c r="C159" s="2" t="s">
        <v>43</v>
      </c>
      <c r="D159" s="84"/>
      <c r="E159" s="84" t="s">
        <v>580</v>
      </c>
      <c r="F159" s="84" t="s">
        <v>581</v>
      </c>
      <c r="G159" s="84" t="s">
        <v>431</v>
      </c>
      <c r="H159" s="84">
        <v>3113217540</v>
      </c>
      <c r="I159" s="84" t="s">
        <v>582</v>
      </c>
      <c r="J159" s="84" t="s">
        <v>583</v>
      </c>
      <c r="L159" s="84" t="s">
        <v>35</v>
      </c>
    </row>
    <row r="160" spans="1:12" ht="24" customHeight="1">
      <c r="A160" s="87">
        <v>9002175173</v>
      </c>
      <c r="B160" s="84" t="s">
        <v>584</v>
      </c>
      <c r="C160" s="2" t="s">
        <v>56</v>
      </c>
      <c r="D160" s="84"/>
      <c r="E160" s="90" t="s">
        <v>585</v>
      </c>
      <c r="F160" s="85" t="s">
        <v>586</v>
      </c>
      <c r="G160" s="164" t="s">
        <v>242</v>
      </c>
      <c r="H160" s="84">
        <v>3208730888</v>
      </c>
      <c r="I160" s="84" t="s">
        <v>52</v>
      </c>
      <c r="J160" s="90" t="s">
        <v>587</v>
      </c>
      <c r="L160" s="85" t="s">
        <v>206</v>
      </c>
    </row>
    <row r="161" spans="1:12" ht="27" customHeight="1">
      <c r="A161" s="87">
        <v>9009254591</v>
      </c>
      <c r="B161" s="85" t="s">
        <v>588</v>
      </c>
      <c r="C161" s="84" t="s">
        <v>25</v>
      </c>
      <c r="D161" s="85"/>
      <c r="E161" s="85" t="s">
        <v>589</v>
      </c>
      <c r="F161" s="85" t="s">
        <v>250</v>
      </c>
      <c r="G161" s="85" t="s">
        <v>234</v>
      </c>
      <c r="H161" s="84">
        <v>3127584951</v>
      </c>
      <c r="I161" s="85" t="s">
        <v>251</v>
      </c>
      <c r="J161" s="90" t="s">
        <v>590</v>
      </c>
      <c r="L161" s="85" t="s">
        <v>253</v>
      </c>
    </row>
    <row r="162" spans="1:12" ht="15">
      <c r="A162" s="87">
        <v>8110322797</v>
      </c>
      <c r="B162" s="84" t="s">
        <v>591</v>
      </c>
      <c r="C162" s="2" t="s">
        <v>43</v>
      </c>
      <c r="D162" s="84"/>
      <c r="E162" s="84" t="s">
        <v>592</v>
      </c>
      <c r="F162" s="84" t="s">
        <v>593</v>
      </c>
      <c r="G162" s="84" t="s">
        <v>51</v>
      </c>
      <c r="H162" s="84">
        <v>6256908</v>
      </c>
      <c r="I162" s="84" t="s">
        <v>527</v>
      </c>
      <c r="J162" s="84" t="s">
        <v>594</v>
      </c>
      <c r="L162" s="84" t="s">
        <v>66</v>
      </c>
    </row>
    <row r="163" spans="1:12" ht="16.5" customHeight="1">
      <c r="A163" s="87">
        <v>9004926828</v>
      </c>
      <c r="B163" s="84" t="s">
        <v>595</v>
      </c>
      <c r="C163" s="2" t="s">
        <v>56</v>
      </c>
      <c r="D163" s="84"/>
      <c r="E163" s="90" t="s">
        <v>596</v>
      </c>
      <c r="F163" s="84" t="s">
        <v>247</v>
      </c>
      <c r="G163" s="84" t="s">
        <v>136</v>
      </c>
      <c r="H163" s="84">
        <v>8610258</v>
      </c>
      <c r="I163" s="84" t="s">
        <v>149</v>
      </c>
      <c r="J163" s="84" t="s">
        <v>195</v>
      </c>
      <c r="L163" s="84" t="s">
        <v>148</v>
      </c>
    </row>
    <row r="164" spans="1:12" ht="15">
      <c r="A164" s="87">
        <v>8902009287</v>
      </c>
      <c r="B164" s="84" t="s">
        <v>597</v>
      </c>
      <c r="C164" s="2" t="s">
        <v>56</v>
      </c>
      <c r="D164" s="84"/>
      <c r="E164" s="84" t="s">
        <v>598</v>
      </c>
      <c r="F164" s="51" t="s">
        <v>599</v>
      </c>
      <c r="G164" s="84" t="s">
        <v>51</v>
      </c>
      <c r="H164" s="86">
        <v>6448167</v>
      </c>
      <c r="I164" s="84" t="s">
        <v>52</v>
      </c>
      <c r="J164" s="84" t="s">
        <v>600</v>
      </c>
      <c r="L164" s="51" t="s">
        <v>66</v>
      </c>
    </row>
    <row r="165" spans="1:12" ht="23.25" customHeight="1">
      <c r="A165" s="65">
        <v>9009713123</v>
      </c>
      <c r="B165" s="84" t="s">
        <v>601</v>
      </c>
      <c r="C165" s="2" t="s">
        <v>56</v>
      </c>
      <c r="D165" s="84"/>
      <c r="E165" s="84" t="s">
        <v>602</v>
      </c>
      <c r="F165" s="84" t="s">
        <v>448</v>
      </c>
      <c r="G165" s="84" t="s">
        <v>431</v>
      </c>
      <c r="H165" s="84">
        <v>3015439280</v>
      </c>
      <c r="I165" s="84" t="s">
        <v>52</v>
      </c>
      <c r="J165" s="90" t="s">
        <v>603</v>
      </c>
      <c r="L165" s="84" t="s">
        <v>35</v>
      </c>
    </row>
    <row r="166" spans="1:12" ht="15">
      <c r="A166" s="65">
        <v>9005558288</v>
      </c>
      <c r="B166" s="84" t="s">
        <v>604</v>
      </c>
      <c r="C166" s="84" t="s">
        <v>14</v>
      </c>
      <c r="D166" s="84"/>
      <c r="E166" s="84" t="s">
        <v>605</v>
      </c>
      <c r="F166" s="84" t="s">
        <v>606</v>
      </c>
      <c r="G166" s="84" t="s">
        <v>607</v>
      </c>
      <c r="H166" s="84">
        <v>4855393</v>
      </c>
      <c r="I166" s="84" t="s">
        <v>608</v>
      </c>
      <c r="J166" s="84" t="s">
        <v>608</v>
      </c>
      <c r="L166" s="84" t="s">
        <v>185</v>
      </c>
    </row>
    <row r="167" spans="1:12" ht="15">
      <c r="A167" s="65">
        <v>9000848587</v>
      </c>
      <c r="B167" s="84" t="s">
        <v>609</v>
      </c>
      <c r="C167" s="2" t="s">
        <v>56</v>
      </c>
      <c r="D167" s="84"/>
      <c r="E167" s="84" t="s">
        <v>610</v>
      </c>
      <c r="F167" s="84" t="s">
        <v>611</v>
      </c>
      <c r="G167" s="84" t="s">
        <v>612</v>
      </c>
      <c r="H167" s="86"/>
      <c r="I167" s="84" t="s">
        <v>149</v>
      </c>
      <c r="J167" s="84" t="s">
        <v>613</v>
      </c>
      <c r="L167" s="84" t="s">
        <v>148</v>
      </c>
    </row>
    <row r="168" spans="1:12" ht="15">
      <c r="A168" s="87">
        <v>9007480582</v>
      </c>
      <c r="B168" s="88" t="s">
        <v>614</v>
      </c>
      <c r="C168" s="2" t="s">
        <v>56</v>
      </c>
      <c r="D168" s="84"/>
      <c r="E168" s="84" t="s">
        <v>615</v>
      </c>
      <c r="F168" s="84" t="s">
        <v>616</v>
      </c>
      <c r="G168" s="84" t="s">
        <v>51</v>
      </c>
      <c r="H168" s="84"/>
      <c r="I168" s="84" t="s">
        <v>527</v>
      </c>
      <c r="J168" s="84" t="s">
        <v>594</v>
      </c>
      <c r="L168" s="84" t="s">
        <v>66</v>
      </c>
    </row>
    <row r="169" spans="1:12" ht="15">
      <c r="A169" s="115">
        <v>9002931253</v>
      </c>
      <c r="B169" s="88" t="s">
        <v>617</v>
      </c>
      <c r="C169" s="84" t="s">
        <v>14</v>
      </c>
      <c r="D169" s="84"/>
      <c r="E169" s="84" t="s">
        <v>618</v>
      </c>
      <c r="F169" s="84" t="s">
        <v>619</v>
      </c>
      <c r="G169" s="84" t="s">
        <v>73</v>
      </c>
      <c r="H169" s="84">
        <v>5897985</v>
      </c>
      <c r="I169" s="84" t="s">
        <v>52</v>
      </c>
      <c r="J169" s="84" t="s">
        <v>620</v>
      </c>
      <c r="L169" s="84" t="s">
        <v>156</v>
      </c>
    </row>
    <row r="170" spans="1:12" ht="15">
      <c r="A170" s="217">
        <v>9003083271</v>
      </c>
      <c r="B170" s="218" t="s">
        <v>621</v>
      </c>
      <c r="C170" s="2" t="s">
        <v>56</v>
      </c>
      <c r="D170" s="219"/>
      <c r="E170" s="160" t="s">
        <v>622</v>
      </c>
      <c r="F170" s="85" t="s">
        <v>616</v>
      </c>
      <c r="G170" s="85" t="s">
        <v>51</v>
      </c>
      <c r="H170" s="85"/>
      <c r="I170" s="85" t="s">
        <v>527</v>
      </c>
      <c r="J170" s="84" t="s">
        <v>594</v>
      </c>
      <c r="K170" s="158"/>
      <c r="L170" s="84" t="s">
        <v>66</v>
      </c>
    </row>
    <row r="171" spans="1:12" s="32" customFormat="1" ht="15">
      <c r="A171" s="87">
        <v>9010239445</v>
      </c>
      <c r="B171" s="85" t="s">
        <v>623</v>
      </c>
      <c r="C171" s="84" t="s">
        <v>25</v>
      </c>
      <c r="D171" s="85"/>
      <c r="E171" s="84" t="s">
        <v>624</v>
      </c>
      <c r="F171" s="85" t="s">
        <v>300</v>
      </c>
      <c r="G171" s="85" t="s">
        <v>136</v>
      </c>
      <c r="H171" s="84"/>
      <c r="I171" s="85" t="s">
        <v>52</v>
      </c>
      <c r="J171" s="160" t="s">
        <v>625</v>
      </c>
      <c r="K171"/>
      <c r="L171" s="85" t="s">
        <v>300</v>
      </c>
    </row>
    <row r="172" spans="1:12" s="33" customFormat="1" ht="15">
      <c r="A172" s="87">
        <v>9009879337</v>
      </c>
      <c r="B172" s="88" t="s">
        <v>626</v>
      </c>
      <c r="C172" s="2" t="s">
        <v>56</v>
      </c>
      <c r="D172" s="84"/>
      <c r="E172" s="84" t="s">
        <v>627</v>
      </c>
      <c r="F172" s="84" t="s">
        <v>419</v>
      </c>
      <c r="G172" s="84" t="s">
        <v>164</v>
      </c>
      <c r="H172" s="216"/>
      <c r="I172" s="84" t="s">
        <v>421</v>
      </c>
      <c r="J172" s="84" t="s">
        <v>628</v>
      </c>
      <c r="K172" s="6"/>
      <c r="L172" s="84" t="s">
        <v>421</v>
      </c>
    </row>
    <row r="173" spans="1:12" ht="15">
      <c r="A173" s="87">
        <v>9005284829</v>
      </c>
      <c r="B173" s="88" t="s">
        <v>629</v>
      </c>
      <c r="C173" s="84" t="s">
        <v>25</v>
      </c>
      <c r="D173" s="84"/>
      <c r="E173" s="84" t="s">
        <v>630</v>
      </c>
      <c r="F173" s="84" t="s">
        <v>631</v>
      </c>
      <c r="G173" s="84" t="s">
        <v>17</v>
      </c>
      <c r="H173" s="84"/>
      <c r="I173" s="88" t="s">
        <v>492</v>
      </c>
      <c r="J173" s="84" t="s">
        <v>632</v>
      </c>
      <c r="L173" s="84" t="s">
        <v>21</v>
      </c>
    </row>
    <row r="174" spans="1:12" ht="15">
      <c r="A174" s="87">
        <v>9010295013</v>
      </c>
      <c r="B174" s="207" t="s">
        <v>633</v>
      </c>
      <c r="C174" s="84" t="s">
        <v>14</v>
      </c>
      <c r="D174" s="84"/>
      <c r="E174" s="84" t="s">
        <v>634</v>
      </c>
      <c r="F174" s="51" t="s">
        <v>119</v>
      </c>
      <c r="G174" s="84" t="s">
        <v>136</v>
      </c>
      <c r="H174" s="86">
        <v>3217195400</v>
      </c>
      <c r="I174" s="84" t="s">
        <v>120</v>
      </c>
      <c r="J174" s="84" t="s">
        <v>324</v>
      </c>
      <c r="L174" s="51" t="s">
        <v>119</v>
      </c>
    </row>
    <row r="175" spans="1:12" ht="15">
      <c r="A175" s="87">
        <v>9009699480</v>
      </c>
      <c r="B175" s="84" t="s">
        <v>635</v>
      </c>
      <c r="C175" s="2" t="s">
        <v>56</v>
      </c>
      <c r="D175" s="84"/>
      <c r="E175" s="84" t="s">
        <v>636</v>
      </c>
      <c r="F175" s="84" t="s">
        <v>206</v>
      </c>
      <c r="G175" s="88" t="s">
        <v>207</v>
      </c>
      <c r="H175" s="84">
        <v>31079073300</v>
      </c>
      <c r="I175" s="84" t="s">
        <v>52</v>
      </c>
      <c r="J175" s="84" t="s">
        <v>637</v>
      </c>
      <c r="L175" s="84" t="s">
        <v>206</v>
      </c>
    </row>
    <row r="176" spans="1:12" ht="15" customHeight="1">
      <c r="A176" s="87">
        <v>9004166208</v>
      </c>
      <c r="B176" s="84" t="s">
        <v>638</v>
      </c>
      <c r="C176" s="2" t="s">
        <v>56</v>
      </c>
      <c r="D176" s="84"/>
      <c r="E176" s="84" t="s">
        <v>639</v>
      </c>
      <c r="F176" s="84" t="s">
        <v>148</v>
      </c>
      <c r="G176" s="84" t="s">
        <v>136</v>
      </c>
      <c r="H176" s="84">
        <v>6145441</v>
      </c>
      <c r="I176" s="84" t="s">
        <v>149</v>
      </c>
      <c r="J176" s="84" t="s">
        <v>195</v>
      </c>
      <c r="L176" s="84" t="s">
        <v>148</v>
      </c>
    </row>
    <row r="177" spans="1:12" ht="15">
      <c r="A177" s="87">
        <v>8910001595</v>
      </c>
      <c r="B177" s="88" t="s">
        <v>640</v>
      </c>
      <c r="C177" s="2" t="s">
        <v>56</v>
      </c>
      <c r="D177" s="84"/>
      <c r="E177" s="84" t="s">
        <v>641</v>
      </c>
      <c r="F177" s="84" t="s">
        <v>390</v>
      </c>
      <c r="G177" s="84" t="s">
        <v>387</v>
      </c>
      <c r="H177" s="84">
        <v>7849090</v>
      </c>
      <c r="I177" s="84" t="s">
        <v>392</v>
      </c>
      <c r="J177" s="84" t="s">
        <v>474</v>
      </c>
      <c r="L177" s="84" t="s">
        <v>390</v>
      </c>
    </row>
    <row r="178" spans="1:12" ht="15">
      <c r="A178" s="87">
        <v>177096188</v>
      </c>
      <c r="B178" s="84" t="s">
        <v>642</v>
      </c>
      <c r="C178" s="84" t="s">
        <v>14</v>
      </c>
      <c r="D178" s="84"/>
      <c r="E178" s="84" t="s">
        <v>643</v>
      </c>
      <c r="F178" s="84" t="s">
        <v>128</v>
      </c>
      <c r="G178" s="84" t="s">
        <v>129</v>
      </c>
      <c r="H178" s="84">
        <v>3127420274</v>
      </c>
      <c r="I178" s="84" t="s">
        <v>130</v>
      </c>
      <c r="J178" s="84" t="s">
        <v>644</v>
      </c>
      <c r="L178" s="84" t="s">
        <v>132</v>
      </c>
    </row>
    <row r="179" spans="1:12" ht="15">
      <c r="A179" s="87">
        <v>9009871134</v>
      </c>
      <c r="B179" s="84" t="s">
        <v>645</v>
      </c>
      <c r="C179" s="2" t="s">
        <v>56</v>
      </c>
      <c r="D179" s="84"/>
      <c r="E179" s="84" t="s">
        <v>646</v>
      </c>
      <c r="F179" s="85" t="s">
        <v>647</v>
      </c>
      <c r="G179" s="164" t="s">
        <v>261</v>
      </c>
      <c r="H179" s="86">
        <v>3174746799</v>
      </c>
      <c r="I179" s="84" t="s">
        <v>52</v>
      </c>
      <c r="J179" s="84" t="s">
        <v>648</v>
      </c>
      <c r="L179" s="85" t="s">
        <v>171</v>
      </c>
    </row>
    <row r="180" spans="1:12" ht="15">
      <c r="A180" s="65">
        <v>8300335810</v>
      </c>
      <c r="B180" s="84" t="s">
        <v>649</v>
      </c>
      <c r="C180" s="2" t="s">
        <v>56</v>
      </c>
      <c r="D180" s="84"/>
      <c r="E180" s="84" t="s">
        <v>650</v>
      </c>
      <c r="F180" s="51" t="s">
        <v>469</v>
      </c>
      <c r="G180" s="84" t="s">
        <v>60</v>
      </c>
      <c r="H180" s="86">
        <v>2638000</v>
      </c>
      <c r="I180" s="84" t="s">
        <v>52</v>
      </c>
      <c r="J180" s="84" t="s">
        <v>651</v>
      </c>
      <c r="L180" s="51" t="s">
        <v>16</v>
      </c>
    </row>
    <row r="181" spans="1:12" ht="15">
      <c r="A181" s="87">
        <v>9010832895</v>
      </c>
      <c r="B181" s="84" t="s">
        <v>652</v>
      </c>
      <c r="C181" s="2" t="s">
        <v>14</v>
      </c>
      <c r="D181" s="84"/>
      <c r="E181" s="84" t="s">
        <v>653</v>
      </c>
      <c r="F181" s="84" t="s">
        <v>124</v>
      </c>
      <c r="G181" s="84" t="s">
        <v>106</v>
      </c>
      <c r="H181" s="84">
        <v>5925999</v>
      </c>
      <c r="I181" s="84" t="s">
        <v>499</v>
      </c>
      <c r="J181" s="84" t="s">
        <v>654</v>
      </c>
      <c r="L181" s="84" t="s">
        <v>124</v>
      </c>
    </row>
    <row r="182" spans="1:12" ht="15">
      <c r="A182" s="87" t="s">
        <v>655</v>
      </c>
      <c r="B182" s="84" t="s">
        <v>652</v>
      </c>
      <c r="C182" s="2" t="s">
        <v>56</v>
      </c>
      <c r="D182" s="84"/>
      <c r="E182" s="84" t="s">
        <v>653</v>
      </c>
      <c r="F182" s="84" t="s">
        <v>124</v>
      </c>
      <c r="G182" s="84" t="s">
        <v>106</v>
      </c>
      <c r="H182" s="84">
        <v>5925999</v>
      </c>
      <c r="I182" s="84" t="s">
        <v>499</v>
      </c>
      <c r="J182" s="84" t="s">
        <v>656</v>
      </c>
      <c r="L182" s="84" t="s">
        <v>124</v>
      </c>
    </row>
    <row r="183" spans="1:12" ht="15">
      <c r="A183" s="87">
        <v>9007631616</v>
      </c>
      <c r="B183" s="84" t="s">
        <v>657</v>
      </c>
      <c r="C183" s="2" t="s">
        <v>56</v>
      </c>
      <c r="D183" s="87"/>
      <c r="E183" s="84" t="s">
        <v>658</v>
      </c>
      <c r="F183" s="84" t="s">
        <v>616</v>
      </c>
      <c r="G183" s="84" t="s">
        <v>51</v>
      </c>
      <c r="H183" s="84">
        <v>3168207941</v>
      </c>
      <c r="I183" s="84" t="s">
        <v>527</v>
      </c>
      <c r="J183" s="84" t="s">
        <v>594</v>
      </c>
      <c r="L183" s="84" t="s">
        <v>66</v>
      </c>
    </row>
    <row r="184" spans="1:12" ht="15">
      <c r="A184" s="65">
        <v>8020041195</v>
      </c>
      <c r="B184" s="85" t="s">
        <v>659</v>
      </c>
      <c r="C184" s="2" t="s">
        <v>56</v>
      </c>
      <c r="D184" s="85"/>
      <c r="E184" s="85" t="s">
        <v>660</v>
      </c>
      <c r="F184" s="85" t="s">
        <v>265</v>
      </c>
      <c r="G184" s="84" t="s">
        <v>229</v>
      </c>
      <c r="H184" s="84">
        <v>3360500</v>
      </c>
      <c r="I184" s="84" t="s">
        <v>52</v>
      </c>
      <c r="J184" s="84" t="s">
        <v>661</v>
      </c>
      <c r="L184" s="85" t="s">
        <v>469</v>
      </c>
    </row>
    <row r="185" spans="1:12" ht="15">
      <c r="A185" s="87">
        <v>9010375285</v>
      </c>
      <c r="B185" s="84" t="s">
        <v>662</v>
      </c>
      <c r="C185" s="2" t="s">
        <v>14</v>
      </c>
      <c r="D185" s="84"/>
      <c r="E185" s="84" t="s">
        <v>663</v>
      </c>
      <c r="F185" s="84" t="s">
        <v>664</v>
      </c>
      <c r="G185" s="84" t="s">
        <v>136</v>
      </c>
      <c r="H185" s="85">
        <v>3105955072</v>
      </c>
      <c r="I185" s="84" t="s">
        <v>52</v>
      </c>
      <c r="J185" s="84" t="s">
        <v>665</v>
      </c>
      <c r="L185" s="84" t="s">
        <v>664</v>
      </c>
    </row>
    <row r="186" spans="1:12" ht="15">
      <c r="A186" s="87">
        <v>9000471923</v>
      </c>
      <c r="B186" s="84" t="s">
        <v>666</v>
      </c>
      <c r="C186" s="2" t="s">
        <v>25</v>
      </c>
      <c r="D186" s="84"/>
      <c r="E186" s="84" t="s">
        <v>667</v>
      </c>
      <c r="F186" s="84" t="s">
        <v>31</v>
      </c>
      <c r="G186" s="84" t="s">
        <v>32</v>
      </c>
      <c r="H186" s="86">
        <v>3123786170</v>
      </c>
      <c r="I186" s="84" t="s">
        <v>31</v>
      </c>
      <c r="J186" s="90" t="s">
        <v>668</v>
      </c>
      <c r="L186" s="84" t="s">
        <v>524</v>
      </c>
    </row>
    <row r="187" spans="1:12" ht="15">
      <c r="A187" s="88">
        <v>9011332679</v>
      </c>
      <c r="B187" s="84" t="s">
        <v>669</v>
      </c>
      <c r="C187" s="2" t="s">
        <v>43</v>
      </c>
      <c r="D187" s="84"/>
      <c r="E187" s="84" t="s">
        <v>670</v>
      </c>
      <c r="F187" s="84" t="s">
        <v>148</v>
      </c>
      <c r="G187" s="84" t="s">
        <v>136</v>
      </c>
      <c r="H187" s="84">
        <v>3122376689</v>
      </c>
      <c r="I187" s="84" t="s">
        <v>149</v>
      </c>
      <c r="J187" s="84" t="s">
        <v>671</v>
      </c>
      <c r="L187" s="84" t="s">
        <v>148</v>
      </c>
    </row>
    <row r="188" spans="1:12" ht="15">
      <c r="A188" s="88">
        <v>9010812595</v>
      </c>
      <c r="B188" s="84" t="s">
        <v>672</v>
      </c>
      <c r="C188" s="2" t="s">
        <v>14</v>
      </c>
      <c r="D188" s="84"/>
      <c r="E188" s="84" t="s">
        <v>673</v>
      </c>
      <c r="F188" s="84" t="s">
        <v>674</v>
      </c>
      <c r="G188" s="84" t="s">
        <v>129</v>
      </c>
      <c r="H188" s="84">
        <v>4341846</v>
      </c>
      <c r="I188" s="84" t="s">
        <v>675</v>
      </c>
      <c r="J188" s="84" t="s">
        <v>221</v>
      </c>
      <c r="L188" s="84" t="s">
        <v>217</v>
      </c>
    </row>
    <row r="189" spans="1:12" ht="15">
      <c r="A189" s="88" t="s">
        <v>676</v>
      </c>
      <c r="B189" s="84" t="s">
        <v>672</v>
      </c>
      <c r="C189" s="2" t="s">
        <v>56</v>
      </c>
      <c r="D189" s="84"/>
      <c r="E189" s="84" t="s">
        <v>673</v>
      </c>
      <c r="F189" s="84" t="s">
        <v>674</v>
      </c>
      <c r="G189" s="84" t="s">
        <v>129</v>
      </c>
      <c r="H189" s="84">
        <v>4341846</v>
      </c>
      <c r="I189" s="84" t="s">
        <v>675</v>
      </c>
      <c r="J189" s="84" t="s">
        <v>221</v>
      </c>
      <c r="L189" s="84" t="s">
        <v>217</v>
      </c>
    </row>
    <row r="190" spans="1:12" ht="15">
      <c r="A190" s="88" t="s">
        <v>677</v>
      </c>
      <c r="B190" s="84" t="s">
        <v>672</v>
      </c>
      <c r="C190" s="2" t="s">
        <v>200</v>
      </c>
      <c r="D190" s="84"/>
      <c r="E190" s="84" t="s">
        <v>673</v>
      </c>
      <c r="F190" s="84" t="s">
        <v>674</v>
      </c>
      <c r="G190" s="84" t="s">
        <v>129</v>
      </c>
      <c r="H190" s="84">
        <v>3214176115</v>
      </c>
      <c r="I190" s="84" t="s">
        <v>675</v>
      </c>
      <c r="J190" s="84" t="s">
        <v>678</v>
      </c>
      <c r="L190" s="84" t="s">
        <v>217</v>
      </c>
    </row>
    <row r="191" spans="1:12" ht="15">
      <c r="A191" s="88">
        <v>8902009176</v>
      </c>
      <c r="B191" s="90" t="s">
        <v>679</v>
      </c>
      <c r="C191" s="2" t="s">
        <v>43</v>
      </c>
      <c r="D191" s="84"/>
      <c r="E191" s="84" t="s">
        <v>680</v>
      </c>
      <c r="F191" s="84" t="s">
        <v>616</v>
      </c>
      <c r="G191" s="84" t="s">
        <v>51</v>
      </c>
      <c r="H191" s="84">
        <v>3158875080</v>
      </c>
      <c r="I191" s="84" t="s">
        <v>527</v>
      </c>
      <c r="J191" s="84" t="s">
        <v>594</v>
      </c>
      <c r="L191" s="84" t="s">
        <v>66</v>
      </c>
    </row>
    <row r="192" spans="1:12" ht="15">
      <c r="A192" s="88">
        <v>9010685145</v>
      </c>
      <c r="B192" s="90" t="s">
        <v>681</v>
      </c>
      <c r="C192" s="84" t="s">
        <v>14</v>
      </c>
      <c r="D192" s="84"/>
      <c r="E192" s="84" t="s">
        <v>682</v>
      </c>
      <c r="F192" s="84" t="s">
        <v>119</v>
      </c>
      <c r="G192" s="84" t="s">
        <v>136</v>
      </c>
      <c r="H192" s="84"/>
      <c r="I192" s="84" t="s">
        <v>120</v>
      </c>
      <c r="J192" s="84" t="s">
        <v>683</v>
      </c>
      <c r="L192" s="84" t="s">
        <v>119</v>
      </c>
    </row>
    <row r="193" spans="1:12" ht="15">
      <c r="A193" s="88">
        <v>9011625559</v>
      </c>
      <c r="B193" s="90" t="s">
        <v>684</v>
      </c>
      <c r="C193" s="2" t="s">
        <v>43</v>
      </c>
      <c r="D193" s="84"/>
      <c r="E193" s="84" t="s">
        <v>685</v>
      </c>
      <c r="F193" s="84" t="s">
        <v>148</v>
      </c>
      <c r="G193" s="84" t="s">
        <v>136</v>
      </c>
      <c r="H193" s="84">
        <v>3122875415</v>
      </c>
      <c r="I193" s="84" t="s">
        <v>149</v>
      </c>
      <c r="J193" s="84" t="s">
        <v>195</v>
      </c>
      <c r="L193" s="84" t="s">
        <v>148</v>
      </c>
    </row>
    <row r="194" spans="1:12" ht="15">
      <c r="A194" s="88">
        <v>9005228104</v>
      </c>
      <c r="B194" s="88" t="s">
        <v>686</v>
      </c>
      <c r="C194" s="2" t="s">
        <v>56</v>
      </c>
      <c r="D194" s="84"/>
      <c r="E194" s="84" t="s">
        <v>687</v>
      </c>
      <c r="F194" s="84" t="s">
        <v>45</v>
      </c>
      <c r="G194" s="84" t="s">
        <v>46</v>
      </c>
      <c r="H194" s="84"/>
      <c r="I194" s="88" t="s">
        <v>47</v>
      </c>
      <c r="J194" s="90" t="s">
        <v>688</v>
      </c>
      <c r="L194" s="84" t="s">
        <v>45</v>
      </c>
    </row>
    <row r="195" spans="1:12" ht="15">
      <c r="A195" s="171">
        <v>8301118368</v>
      </c>
      <c r="B195" s="84" t="s">
        <v>689</v>
      </c>
      <c r="C195" s="2" t="s">
        <v>25</v>
      </c>
      <c r="D195" s="84"/>
      <c r="E195" s="84" t="s">
        <v>690</v>
      </c>
      <c r="F195" s="84" t="s">
        <v>606</v>
      </c>
      <c r="G195" s="84" t="s">
        <v>607</v>
      </c>
      <c r="H195" s="85">
        <v>3799208</v>
      </c>
      <c r="I195" s="88" t="s">
        <v>691</v>
      </c>
      <c r="J195" s="84" t="s">
        <v>692</v>
      </c>
      <c r="L195" s="84" t="s">
        <v>21</v>
      </c>
    </row>
    <row r="196" spans="1:12" ht="15">
      <c r="A196" s="88">
        <v>8290020917</v>
      </c>
      <c r="B196" s="90" t="s">
        <v>693</v>
      </c>
      <c r="C196" s="2" t="s">
        <v>200</v>
      </c>
      <c r="D196" s="18"/>
      <c r="E196" s="84" t="s">
        <v>694</v>
      </c>
      <c r="F196" s="85" t="s">
        <v>695</v>
      </c>
      <c r="G196" s="85" t="s">
        <v>60</v>
      </c>
      <c r="H196" s="86">
        <v>3104943770</v>
      </c>
      <c r="I196" s="18" t="s">
        <v>52</v>
      </c>
      <c r="J196" s="18" t="s">
        <v>696</v>
      </c>
      <c r="L196" s="85" t="s">
        <v>72</v>
      </c>
    </row>
    <row r="197" spans="1:12" ht="53.25">
      <c r="A197" s="179">
        <v>61596449</v>
      </c>
      <c r="B197" s="93" t="s">
        <v>697</v>
      </c>
      <c r="C197" s="2" t="s">
        <v>25</v>
      </c>
      <c r="D197" s="84"/>
      <c r="E197" s="85" t="s">
        <v>698</v>
      </c>
      <c r="F197" s="85" t="s">
        <v>699</v>
      </c>
      <c r="G197" s="85" t="s">
        <v>186</v>
      </c>
      <c r="H197" s="86">
        <v>3175021693</v>
      </c>
      <c r="I197" s="84" t="s">
        <v>120</v>
      </c>
      <c r="J197" s="90" t="s">
        <v>700</v>
      </c>
      <c r="L197" s="85" t="s">
        <v>185</v>
      </c>
    </row>
    <row r="198" spans="1:12" ht="15">
      <c r="A198" s="88">
        <v>393201581</v>
      </c>
      <c r="B198" s="84" t="s">
        <v>701</v>
      </c>
      <c r="C198" s="2" t="s">
        <v>25</v>
      </c>
      <c r="D198" s="84"/>
      <c r="E198" s="84" t="s">
        <v>702</v>
      </c>
      <c r="F198" s="85" t="s">
        <v>119</v>
      </c>
      <c r="G198" s="85" t="s">
        <v>136</v>
      </c>
      <c r="H198" s="86">
        <v>3145623350</v>
      </c>
      <c r="I198" s="84" t="s">
        <v>120</v>
      </c>
      <c r="J198" s="84" t="s">
        <v>703</v>
      </c>
      <c r="L198" s="85" t="s">
        <v>119</v>
      </c>
    </row>
    <row r="199" spans="1:12" ht="15">
      <c r="A199" s="88">
        <v>9007738544</v>
      </c>
      <c r="B199" s="84" t="s">
        <v>704</v>
      </c>
      <c r="C199" s="84" t="s">
        <v>14</v>
      </c>
      <c r="D199" s="84"/>
      <c r="E199" s="84" t="s">
        <v>705</v>
      </c>
      <c r="F199" s="85" t="s">
        <v>706</v>
      </c>
      <c r="G199" s="85" t="s">
        <v>403</v>
      </c>
      <c r="H199" s="86">
        <v>3172922706</v>
      </c>
      <c r="I199" s="88" t="s">
        <v>455</v>
      </c>
      <c r="J199" s="84" t="s">
        <v>707</v>
      </c>
      <c r="L199" s="85" t="s">
        <v>706</v>
      </c>
    </row>
    <row r="200" spans="1:12" ht="27">
      <c r="A200" s="88">
        <v>8902003351</v>
      </c>
      <c r="B200" s="84" t="s">
        <v>708</v>
      </c>
      <c r="C200" s="2" t="s">
        <v>56</v>
      </c>
      <c r="D200" s="84"/>
      <c r="E200" s="84" t="s">
        <v>709</v>
      </c>
      <c r="F200" s="84" t="s">
        <v>599</v>
      </c>
      <c r="G200" s="84" t="s">
        <v>51</v>
      </c>
      <c r="H200" s="86">
        <v>3158943341</v>
      </c>
      <c r="I200" s="84" t="s">
        <v>527</v>
      </c>
      <c r="J200" s="90" t="s">
        <v>710</v>
      </c>
      <c r="L200" s="84" t="s">
        <v>66</v>
      </c>
    </row>
    <row r="201" spans="1:12" ht="15">
      <c r="A201" s="88">
        <v>8902706615</v>
      </c>
      <c r="B201" s="101" t="s">
        <v>711</v>
      </c>
      <c r="C201" s="2" t="s">
        <v>56</v>
      </c>
      <c r="D201" s="84"/>
      <c r="E201" s="84" t="s">
        <v>712</v>
      </c>
      <c r="F201" s="84" t="s">
        <v>713</v>
      </c>
      <c r="G201" s="84" t="s">
        <v>60</v>
      </c>
      <c r="H201" s="86">
        <v>3176591826</v>
      </c>
      <c r="I201" s="84" t="s">
        <v>570</v>
      </c>
      <c r="J201" s="84" t="s">
        <v>714</v>
      </c>
      <c r="L201" s="84" t="s">
        <v>72</v>
      </c>
    </row>
    <row r="202" spans="1:12" ht="15">
      <c r="A202" s="88">
        <v>9009541798</v>
      </c>
      <c r="B202" s="84" t="s">
        <v>715</v>
      </c>
      <c r="C202" s="2" t="s">
        <v>56</v>
      </c>
      <c r="D202" s="84"/>
      <c r="E202" s="84" t="s">
        <v>716</v>
      </c>
      <c r="F202" s="84" t="s">
        <v>717</v>
      </c>
      <c r="G202" s="84" t="s">
        <v>51</v>
      </c>
      <c r="H202" s="84">
        <v>3164098266</v>
      </c>
      <c r="I202" s="84" t="s">
        <v>527</v>
      </c>
      <c r="J202" s="84" t="s">
        <v>718</v>
      </c>
      <c r="L202" s="84" t="s">
        <v>66</v>
      </c>
    </row>
    <row r="203" spans="1:12" ht="15">
      <c r="A203" s="88">
        <v>9007828757</v>
      </c>
      <c r="B203" s="101" t="s">
        <v>719</v>
      </c>
      <c r="C203" s="2" t="s">
        <v>25</v>
      </c>
      <c r="D203" s="84"/>
      <c r="E203" s="84" t="s">
        <v>720</v>
      </c>
      <c r="F203" s="84" t="s">
        <v>721</v>
      </c>
      <c r="G203" s="84" t="s">
        <v>80</v>
      </c>
      <c r="H203" s="84">
        <v>3209837317</v>
      </c>
      <c r="I203" s="84" t="s">
        <v>129</v>
      </c>
      <c r="J203" s="84" t="s">
        <v>722</v>
      </c>
      <c r="L203" s="84" t="s">
        <v>79</v>
      </c>
    </row>
    <row r="204" spans="1:12" ht="15">
      <c r="A204" s="88">
        <v>9005583384</v>
      </c>
      <c r="B204" s="101" t="s">
        <v>723</v>
      </c>
      <c r="C204" s="2" t="s">
        <v>25</v>
      </c>
      <c r="D204" s="84"/>
      <c r="E204" s="84" t="s">
        <v>724</v>
      </c>
      <c r="F204" s="84" t="s">
        <v>725</v>
      </c>
      <c r="G204" s="84" t="s">
        <v>60</v>
      </c>
      <c r="H204" s="86">
        <v>3007836079</v>
      </c>
      <c r="I204" s="84" t="s">
        <v>52</v>
      </c>
      <c r="J204" s="84" t="s">
        <v>726</v>
      </c>
      <c r="L204" s="84" t="s">
        <v>87</v>
      </c>
    </row>
    <row r="205" spans="1:12" ht="15">
      <c r="A205" s="88">
        <v>9011087176</v>
      </c>
      <c r="B205" s="88" t="s">
        <v>727</v>
      </c>
      <c r="C205" s="2" t="s">
        <v>14</v>
      </c>
      <c r="D205" s="84"/>
      <c r="E205" s="84" t="s">
        <v>728</v>
      </c>
      <c r="F205" s="84" t="s">
        <v>233</v>
      </c>
      <c r="G205" s="84" t="s">
        <v>234</v>
      </c>
      <c r="H205" s="84">
        <v>3216588854</v>
      </c>
      <c r="I205" s="84" t="s">
        <v>120</v>
      </c>
      <c r="J205" s="84" t="s">
        <v>729</v>
      </c>
      <c r="L205" s="84" t="s">
        <v>233</v>
      </c>
    </row>
    <row r="206" spans="1:12" ht="27">
      <c r="A206" s="88">
        <v>914340502</v>
      </c>
      <c r="B206" s="101" t="s">
        <v>730</v>
      </c>
      <c r="C206" s="2" t="s">
        <v>14</v>
      </c>
      <c r="D206" s="84"/>
      <c r="E206" s="84" t="s">
        <v>731</v>
      </c>
      <c r="F206" s="84" t="s">
        <v>300</v>
      </c>
      <c r="G206" s="84" t="s">
        <v>136</v>
      </c>
      <c r="H206" s="84">
        <v>3105955072</v>
      </c>
      <c r="I206" s="84" t="s">
        <v>52</v>
      </c>
      <c r="J206" s="90" t="s">
        <v>732</v>
      </c>
      <c r="L206" s="84" t="s">
        <v>300</v>
      </c>
    </row>
    <row r="207" spans="1:12" ht="15">
      <c r="A207" s="88">
        <v>9011656195</v>
      </c>
      <c r="B207" s="88" t="s">
        <v>733</v>
      </c>
      <c r="C207" s="2" t="s">
        <v>14</v>
      </c>
      <c r="D207" s="84"/>
      <c r="E207" s="84" t="s">
        <v>734</v>
      </c>
      <c r="F207" s="84" t="s">
        <v>233</v>
      </c>
      <c r="G207" s="84" t="s">
        <v>234</v>
      </c>
      <c r="H207" s="84">
        <v>3202317946</v>
      </c>
      <c r="I207" s="84" t="s">
        <v>120</v>
      </c>
      <c r="J207" s="84" t="s">
        <v>735</v>
      </c>
      <c r="L207" s="84" t="s">
        <v>233</v>
      </c>
    </row>
    <row r="208" spans="1:12" ht="27">
      <c r="A208" s="88">
        <v>9011640905</v>
      </c>
      <c r="B208" s="84" t="s">
        <v>736</v>
      </c>
      <c r="C208" s="2" t="s">
        <v>43</v>
      </c>
      <c r="D208" s="84"/>
      <c r="E208" s="84" t="s">
        <v>737</v>
      </c>
      <c r="F208" s="84" t="s">
        <v>527</v>
      </c>
      <c r="G208" s="84" t="s">
        <v>164</v>
      </c>
      <c r="H208" s="84">
        <v>3107542804</v>
      </c>
      <c r="I208" s="84" t="s">
        <v>421</v>
      </c>
      <c r="J208" s="160" t="s">
        <v>738</v>
      </c>
      <c r="L208" s="84" t="s">
        <v>421</v>
      </c>
    </row>
    <row r="209" spans="1:12" ht="15">
      <c r="A209" s="143">
        <v>9002394510</v>
      </c>
      <c r="B209" s="18" t="s">
        <v>739</v>
      </c>
      <c r="C209" s="2" t="s">
        <v>25</v>
      </c>
      <c r="D209" s="84"/>
      <c r="E209" s="84" t="s">
        <v>740</v>
      </c>
      <c r="F209" s="84" t="s">
        <v>741</v>
      </c>
      <c r="G209" s="84" t="s">
        <v>403</v>
      </c>
      <c r="H209" s="84">
        <v>3118044853</v>
      </c>
      <c r="I209" s="84" t="s">
        <v>455</v>
      </c>
      <c r="J209" s="84" t="s">
        <v>742</v>
      </c>
      <c r="L209" s="84" t="s">
        <v>741</v>
      </c>
    </row>
    <row r="210" spans="1:12" ht="15">
      <c r="A210" s="84">
        <v>9000796068</v>
      </c>
      <c r="B210" s="84" t="s">
        <v>743</v>
      </c>
      <c r="C210" s="84" t="s">
        <v>43</v>
      </c>
      <c r="D210" s="84"/>
      <c r="E210" s="84" t="s">
        <v>744</v>
      </c>
      <c r="F210" s="84" t="s">
        <v>265</v>
      </c>
      <c r="G210" s="84" t="s">
        <v>229</v>
      </c>
      <c r="H210" s="84"/>
      <c r="I210" s="84" t="s">
        <v>570</v>
      </c>
      <c r="J210" s="84" t="s">
        <v>745</v>
      </c>
      <c r="K210" s="2"/>
      <c r="L210" s="2" t="s">
        <v>228</v>
      </c>
    </row>
    <row r="211" spans="1:12" ht="53.25">
      <c r="A211" s="88">
        <v>9012083165</v>
      </c>
      <c r="B211" s="84" t="s">
        <v>746</v>
      </c>
      <c r="C211" s="2" t="s">
        <v>56</v>
      </c>
      <c r="D211" s="84"/>
      <c r="E211" s="84" t="s">
        <v>747</v>
      </c>
      <c r="F211" s="84" t="s">
        <v>148</v>
      </c>
      <c r="G211" s="84" t="s">
        <v>136</v>
      </c>
      <c r="H211" s="84">
        <v>3145455870</v>
      </c>
      <c r="I211" s="84" t="s">
        <v>149</v>
      </c>
      <c r="J211" s="160" t="s">
        <v>748</v>
      </c>
      <c r="L211" s="84" t="s">
        <v>148</v>
      </c>
    </row>
    <row r="212" spans="1:12" ht="15">
      <c r="A212" s="88">
        <v>113363900</v>
      </c>
      <c r="B212" s="88" t="s">
        <v>749</v>
      </c>
      <c r="C212" s="2" t="s">
        <v>43</v>
      </c>
      <c r="D212" s="84"/>
      <c r="E212" s="84" t="s">
        <v>750</v>
      </c>
      <c r="F212" s="84" t="s">
        <v>751</v>
      </c>
      <c r="G212" s="84" t="s">
        <v>207</v>
      </c>
      <c r="H212" s="84">
        <v>3153121958</v>
      </c>
      <c r="I212" s="84" t="s">
        <v>752</v>
      </c>
      <c r="J212" s="84" t="s">
        <v>753</v>
      </c>
      <c r="L212" s="84" t="s">
        <v>524</v>
      </c>
    </row>
    <row r="213" spans="1:12" ht="15">
      <c r="A213" s="88">
        <v>8001600688</v>
      </c>
      <c r="B213" s="88" t="s">
        <v>754</v>
      </c>
      <c r="C213" s="2" t="s">
        <v>43</v>
      </c>
      <c r="D213" s="84"/>
      <c r="E213" s="100" t="s">
        <v>755</v>
      </c>
      <c r="F213" s="84" t="s">
        <v>756</v>
      </c>
      <c r="G213" s="84" t="s">
        <v>607</v>
      </c>
      <c r="H213" s="84">
        <v>3146178782</v>
      </c>
      <c r="I213" s="84" t="s">
        <v>367</v>
      </c>
      <c r="J213" s="84" t="s">
        <v>757</v>
      </c>
      <c r="L213" s="84" t="s">
        <v>758</v>
      </c>
    </row>
    <row r="214" spans="1:12" ht="15">
      <c r="A214" s="88">
        <v>9012026908</v>
      </c>
      <c r="B214" s="88" t="s">
        <v>759</v>
      </c>
      <c r="C214" s="2" t="s">
        <v>56</v>
      </c>
      <c r="D214" s="84"/>
      <c r="E214" s="84" t="s">
        <v>760</v>
      </c>
      <c r="F214" s="84" t="s">
        <v>761</v>
      </c>
      <c r="G214" s="88" t="s">
        <v>242</v>
      </c>
      <c r="H214" s="84">
        <v>3212686529</v>
      </c>
      <c r="I214" s="84" t="s">
        <v>52</v>
      </c>
      <c r="J214" s="84" t="s">
        <v>762</v>
      </c>
      <c r="L214" s="84" t="s">
        <v>206</v>
      </c>
    </row>
    <row r="215" spans="1:12" ht="15">
      <c r="A215" s="88">
        <v>9011292231</v>
      </c>
      <c r="B215" s="88" t="s">
        <v>763</v>
      </c>
      <c r="C215" s="2" t="s">
        <v>56</v>
      </c>
      <c r="D215" s="84"/>
      <c r="E215" s="84" t="s">
        <v>764</v>
      </c>
      <c r="F215" s="84" t="s">
        <v>148</v>
      </c>
      <c r="G215" s="84" t="s">
        <v>136</v>
      </c>
      <c r="H215" s="84">
        <v>3127523360</v>
      </c>
      <c r="I215" s="84" t="s">
        <v>149</v>
      </c>
      <c r="J215" s="90" t="s">
        <v>149</v>
      </c>
      <c r="L215" s="84" t="s">
        <v>148</v>
      </c>
    </row>
    <row r="216" spans="1:12" ht="15">
      <c r="A216" s="88">
        <v>9012519919</v>
      </c>
      <c r="B216" s="84" t="s">
        <v>765</v>
      </c>
      <c r="C216" s="2" t="s">
        <v>25</v>
      </c>
      <c r="D216" s="84"/>
      <c r="E216" s="84" t="s">
        <v>766</v>
      </c>
      <c r="F216" s="84" t="s">
        <v>767</v>
      </c>
      <c r="G216" s="84" t="s">
        <v>234</v>
      </c>
      <c r="H216" s="84">
        <v>3116850699</v>
      </c>
      <c r="I216" s="84" t="s">
        <v>251</v>
      </c>
      <c r="J216" s="84" t="s">
        <v>768</v>
      </c>
      <c r="L216" s="84" t="s">
        <v>767</v>
      </c>
    </row>
    <row r="217" spans="1:12" ht="15">
      <c r="A217" s="88">
        <v>9012203995</v>
      </c>
      <c r="B217" s="84" t="s">
        <v>769</v>
      </c>
      <c r="C217" s="84" t="s">
        <v>200</v>
      </c>
      <c r="D217" s="84"/>
      <c r="E217" s="84" t="s">
        <v>770</v>
      </c>
      <c r="F217" s="84" t="s">
        <v>163</v>
      </c>
      <c r="G217" s="84" t="s">
        <v>164</v>
      </c>
      <c r="H217" s="84">
        <v>3127079605</v>
      </c>
      <c r="I217" s="84" t="s">
        <v>52</v>
      </c>
      <c r="J217" s="84" t="s">
        <v>771</v>
      </c>
      <c r="L217" s="84" t="s">
        <v>163</v>
      </c>
    </row>
    <row r="218" spans="1:12" ht="15">
      <c r="A218" s="88">
        <v>9010904575</v>
      </c>
      <c r="B218" s="18" t="s">
        <v>772</v>
      </c>
      <c r="C218" s="2" t="s">
        <v>43</v>
      </c>
      <c r="D218" s="84"/>
      <c r="E218" s="84" t="s">
        <v>773</v>
      </c>
      <c r="F218" s="84" t="s">
        <v>148</v>
      </c>
      <c r="G218" s="84" t="s">
        <v>136</v>
      </c>
      <c r="H218" s="84">
        <v>3108378920</v>
      </c>
      <c r="I218" s="84" t="s">
        <v>774</v>
      </c>
      <c r="J218" s="84" t="s">
        <v>774</v>
      </c>
      <c r="L218" s="84" t="s">
        <v>148</v>
      </c>
    </row>
    <row r="219" spans="1:12" ht="15">
      <c r="A219" s="88">
        <v>9012308951</v>
      </c>
      <c r="B219" s="18" t="s">
        <v>775</v>
      </c>
      <c r="C219" s="2" t="s">
        <v>56</v>
      </c>
      <c r="D219" s="84"/>
      <c r="E219" s="84" t="s">
        <v>776</v>
      </c>
      <c r="F219" s="84" t="s">
        <v>148</v>
      </c>
      <c r="G219" s="84" t="s">
        <v>136</v>
      </c>
      <c r="H219" s="84">
        <v>3506892486</v>
      </c>
      <c r="I219" s="84" t="s">
        <v>774</v>
      </c>
      <c r="J219" s="84" t="s">
        <v>774</v>
      </c>
      <c r="L219" s="84" t="s">
        <v>148</v>
      </c>
    </row>
    <row r="220" spans="1:12" ht="15">
      <c r="A220" s="88">
        <v>9012182500</v>
      </c>
      <c r="B220" s="88" t="s">
        <v>777</v>
      </c>
      <c r="C220" s="2" t="s">
        <v>14</v>
      </c>
      <c r="D220" s="84"/>
      <c r="E220" s="84" t="s">
        <v>778</v>
      </c>
      <c r="F220" s="84" t="s">
        <v>779</v>
      </c>
      <c r="G220" s="84" t="s">
        <v>234</v>
      </c>
      <c r="H220" s="84">
        <v>3135944372</v>
      </c>
      <c r="I220" s="84" t="s">
        <v>251</v>
      </c>
      <c r="J220" s="84" t="s">
        <v>780</v>
      </c>
      <c r="L220" s="190" t="s">
        <v>767</v>
      </c>
    </row>
    <row r="221" spans="1:12" ht="15">
      <c r="A221" s="8">
        <v>9011915892</v>
      </c>
      <c r="B221" s="84" t="s">
        <v>781</v>
      </c>
      <c r="C221" s="2" t="s">
        <v>56</v>
      </c>
      <c r="D221" s="84"/>
      <c r="E221" s="84" t="s">
        <v>782</v>
      </c>
      <c r="F221" s="84" t="s">
        <v>148</v>
      </c>
      <c r="G221" s="84" t="s">
        <v>136</v>
      </c>
      <c r="H221" s="84">
        <v>3114613173</v>
      </c>
      <c r="I221" s="84" t="s">
        <v>774</v>
      </c>
      <c r="J221" s="84" t="s">
        <v>774</v>
      </c>
      <c r="L221" s="190" t="s">
        <v>148</v>
      </c>
    </row>
    <row r="222" spans="1:12" ht="15">
      <c r="A222" s="88">
        <v>9011200051</v>
      </c>
      <c r="B222" s="88" t="s">
        <v>783</v>
      </c>
      <c r="C222" s="2" t="s">
        <v>14</v>
      </c>
      <c r="D222" s="84"/>
      <c r="E222" s="88" t="s">
        <v>784</v>
      </c>
      <c r="F222" s="88" t="s">
        <v>785</v>
      </c>
      <c r="G222" s="88" t="s">
        <v>261</v>
      </c>
      <c r="H222" s="88">
        <v>3107615473</v>
      </c>
      <c r="I222" s="84" t="s">
        <v>52</v>
      </c>
      <c r="J222" s="84" t="s">
        <v>786</v>
      </c>
      <c r="L222" s="190" t="s">
        <v>171</v>
      </c>
    </row>
    <row r="223" spans="1:12" ht="15">
      <c r="A223" s="88" t="s">
        <v>787</v>
      </c>
      <c r="B223" s="88" t="s">
        <v>783</v>
      </c>
      <c r="C223" s="2" t="s">
        <v>200</v>
      </c>
      <c r="D223" s="84"/>
      <c r="E223" s="88" t="s">
        <v>784</v>
      </c>
      <c r="F223" s="88" t="s">
        <v>785</v>
      </c>
      <c r="G223" s="88" t="s">
        <v>261</v>
      </c>
      <c r="H223" s="88">
        <v>3107615473</v>
      </c>
      <c r="I223" s="84" t="s">
        <v>52</v>
      </c>
      <c r="J223" s="84" t="s">
        <v>788</v>
      </c>
      <c r="L223" s="190" t="s">
        <v>171</v>
      </c>
    </row>
    <row r="224" spans="1:12" ht="15">
      <c r="A224" s="171">
        <v>9006786881</v>
      </c>
      <c r="B224" s="88" t="s">
        <v>789</v>
      </c>
      <c r="C224" s="84" t="s">
        <v>25</v>
      </c>
      <c r="D224" s="84"/>
      <c r="E224" s="84" t="s">
        <v>790</v>
      </c>
      <c r="F224" s="84" t="s">
        <v>791</v>
      </c>
      <c r="G224" s="84" t="s">
        <v>460</v>
      </c>
      <c r="H224" s="84">
        <v>3123911413</v>
      </c>
      <c r="I224" s="84" t="s">
        <v>460</v>
      </c>
      <c r="J224" s="84" t="s">
        <v>792</v>
      </c>
      <c r="L224" s="190" t="s">
        <v>21</v>
      </c>
    </row>
    <row r="225" spans="1:12" ht="15">
      <c r="A225" s="146">
        <v>9006662389</v>
      </c>
      <c r="B225" s="145" t="s">
        <v>793</v>
      </c>
      <c r="C225" s="521" t="s">
        <v>56</v>
      </c>
      <c r="D225" s="145"/>
      <c r="E225" s="145" t="s">
        <v>794</v>
      </c>
      <c r="F225" s="145" t="s">
        <v>247</v>
      </c>
      <c r="G225" s="145" t="s">
        <v>136</v>
      </c>
      <c r="H225" s="145">
        <v>3116147</v>
      </c>
      <c r="I225" s="145" t="s">
        <v>774</v>
      </c>
      <c r="J225" s="145" t="s">
        <v>774</v>
      </c>
      <c r="K225" s="522"/>
      <c r="L225" s="523" t="s">
        <v>148</v>
      </c>
    </row>
    <row r="226" spans="1:12" ht="15">
      <c r="A226" s="88">
        <v>9012253207</v>
      </c>
      <c r="B226" s="101" t="s">
        <v>795</v>
      </c>
      <c r="C226" s="84" t="s">
        <v>25</v>
      </c>
      <c r="D226" s="84"/>
      <c r="E226" s="84" t="s">
        <v>796</v>
      </c>
      <c r="F226" s="84" t="s">
        <v>797</v>
      </c>
      <c r="G226" s="84" t="s">
        <v>80</v>
      </c>
      <c r="H226" s="84">
        <v>3202488460</v>
      </c>
      <c r="I226" s="84" t="s">
        <v>129</v>
      </c>
      <c r="J226" s="84" t="s">
        <v>798</v>
      </c>
      <c r="L226" s="190" t="s">
        <v>79</v>
      </c>
    </row>
    <row r="227" spans="1:12" ht="15">
      <c r="A227" s="88">
        <v>9012519933</v>
      </c>
      <c r="B227" s="84" t="s">
        <v>799</v>
      </c>
      <c r="C227" s="2" t="s">
        <v>14</v>
      </c>
      <c r="D227" s="84"/>
      <c r="E227" s="84" t="s">
        <v>800</v>
      </c>
      <c r="F227" s="84" t="s">
        <v>563</v>
      </c>
      <c r="G227" s="84" t="s">
        <v>234</v>
      </c>
      <c r="H227" s="84">
        <v>3104071357</v>
      </c>
      <c r="I227" s="84" t="s">
        <v>564</v>
      </c>
      <c r="J227" s="84" t="s">
        <v>801</v>
      </c>
      <c r="L227" s="190" t="s">
        <v>767</v>
      </c>
    </row>
    <row r="228" spans="1:12" ht="27">
      <c r="A228" s="88">
        <v>9004882529</v>
      </c>
      <c r="B228" s="164" t="s">
        <v>802</v>
      </c>
      <c r="C228" s="3" t="s">
        <v>56</v>
      </c>
      <c r="D228" s="85"/>
      <c r="E228" s="85" t="s">
        <v>803</v>
      </c>
      <c r="F228" s="85" t="s">
        <v>375</v>
      </c>
      <c r="G228" s="164" t="s">
        <v>261</v>
      </c>
      <c r="H228" s="85">
        <v>3165326482</v>
      </c>
      <c r="I228" s="85" t="s">
        <v>52</v>
      </c>
      <c r="J228" s="90" t="s">
        <v>804</v>
      </c>
      <c r="L228" s="190" t="s">
        <v>171</v>
      </c>
    </row>
    <row r="229" spans="1:12" ht="15">
      <c r="A229" s="88">
        <v>9011829478</v>
      </c>
      <c r="B229" s="88" t="s">
        <v>805</v>
      </c>
      <c r="C229" s="84" t="s">
        <v>14</v>
      </c>
      <c r="D229" s="84"/>
      <c r="E229" s="84" t="s">
        <v>806</v>
      </c>
      <c r="F229" s="85" t="s">
        <v>563</v>
      </c>
      <c r="G229" s="85" t="s">
        <v>234</v>
      </c>
      <c r="H229" s="84">
        <v>3108248691</v>
      </c>
      <c r="I229" s="84" t="s">
        <v>564</v>
      </c>
      <c r="J229" s="84" t="s">
        <v>807</v>
      </c>
      <c r="L229" s="190" t="s">
        <v>767</v>
      </c>
    </row>
    <row r="230" spans="1:12" ht="15">
      <c r="A230" s="84">
        <v>9010780810</v>
      </c>
      <c r="B230" s="84" t="s">
        <v>808</v>
      </c>
      <c r="C230" s="84" t="s">
        <v>25</v>
      </c>
      <c r="D230" s="84"/>
      <c r="E230" s="85" t="s">
        <v>809</v>
      </c>
      <c r="F230" s="85" t="s">
        <v>375</v>
      </c>
      <c r="G230" s="85" t="s">
        <v>261</v>
      </c>
      <c r="H230" s="84">
        <v>3188783975</v>
      </c>
      <c r="I230" s="85" t="s">
        <v>52</v>
      </c>
      <c r="J230" s="84" t="s">
        <v>810</v>
      </c>
      <c r="L230" s="190" t="s">
        <v>171</v>
      </c>
    </row>
    <row r="231" spans="1:12" ht="27">
      <c r="A231" s="88">
        <v>9012611124</v>
      </c>
      <c r="B231" s="185" t="s">
        <v>811</v>
      </c>
      <c r="C231" s="3" t="s">
        <v>56</v>
      </c>
      <c r="D231" s="84"/>
      <c r="E231" s="85" t="s">
        <v>812</v>
      </c>
      <c r="F231" s="85" t="s">
        <v>148</v>
      </c>
      <c r="G231" s="85" t="s">
        <v>136</v>
      </c>
      <c r="H231" s="84">
        <v>3226731820</v>
      </c>
      <c r="I231" s="84" t="s">
        <v>774</v>
      </c>
      <c r="J231" s="90" t="s">
        <v>813</v>
      </c>
      <c r="L231" s="190" t="s">
        <v>148</v>
      </c>
    </row>
    <row r="232" spans="1:12" ht="15">
      <c r="A232" s="88">
        <v>121900710</v>
      </c>
      <c r="B232" s="88" t="s">
        <v>814</v>
      </c>
      <c r="C232" s="2" t="s">
        <v>43</v>
      </c>
      <c r="D232" s="84"/>
      <c r="E232" s="85" t="s">
        <v>815</v>
      </c>
      <c r="F232" s="85" t="s">
        <v>674</v>
      </c>
      <c r="G232" s="85" t="s">
        <v>129</v>
      </c>
      <c r="H232" s="84"/>
      <c r="I232" s="84" t="s">
        <v>256</v>
      </c>
      <c r="J232" s="84" t="s">
        <v>816</v>
      </c>
      <c r="L232" s="190" t="s">
        <v>217</v>
      </c>
    </row>
    <row r="233" spans="1:12" ht="53.25">
      <c r="A233" s="84">
        <v>9010325308</v>
      </c>
      <c r="B233" s="90" t="s">
        <v>817</v>
      </c>
      <c r="C233" s="3" t="s">
        <v>56</v>
      </c>
      <c r="E233" s="85" t="s">
        <v>818</v>
      </c>
      <c r="F233" s="85" t="s">
        <v>66</v>
      </c>
      <c r="G233" s="85" t="s">
        <v>51</v>
      </c>
      <c r="H233" s="84">
        <v>3212004955</v>
      </c>
      <c r="I233" s="84" t="s">
        <v>52</v>
      </c>
      <c r="J233" s="90" t="s">
        <v>819</v>
      </c>
      <c r="L233" s="190" t="s">
        <v>66</v>
      </c>
    </row>
    <row r="234" spans="1:12" ht="40.5">
      <c r="A234" s="84">
        <v>9012040621</v>
      </c>
      <c r="B234" s="101" t="s">
        <v>820</v>
      </c>
      <c r="C234" s="3" t="s">
        <v>43</v>
      </c>
      <c r="D234" s="84"/>
      <c r="E234" s="85" t="s">
        <v>821</v>
      </c>
      <c r="F234" s="85" t="s">
        <v>599</v>
      </c>
      <c r="G234" s="85" t="s">
        <v>51</v>
      </c>
      <c r="H234" s="84">
        <v>3186777677</v>
      </c>
      <c r="I234" s="84" t="s">
        <v>822</v>
      </c>
      <c r="J234" s="90" t="s">
        <v>823</v>
      </c>
      <c r="L234" s="190" t="s">
        <v>66</v>
      </c>
    </row>
    <row r="235" spans="1:12" ht="27">
      <c r="A235" s="84">
        <v>9004306689</v>
      </c>
      <c r="B235" s="246" t="s">
        <v>824</v>
      </c>
      <c r="C235" s="84" t="s">
        <v>14</v>
      </c>
      <c r="D235" s="84"/>
      <c r="E235" s="85" t="s">
        <v>825</v>
      </c>
      <c r="F235" s="85" t="s">
        <v>563</v>
      </c>
      <c r="G235" s="85" t="s">
        <v>234</v>
      </c>
      <c r="H235" s="255">
        <v>3148850044</v>
      </c>
      <c r="I235" s="84" t="s">
        <v>564</v>
      </c>
      <c r="J235" s="84" t="s">
        <v>826</v>
      </c>
      <c r="L235" s="190" t="s">
        <v>767</v>
      </c>
    </row>
    <row r="236" spans="1:12" ht="27">
      <c r="A236" s="163">
        <v>9013101741</v>
      </c>
      <c r="B236" s="163" t="s">
        <v>827</v>
      </c>
      <c r="C236" s="290" t="s">
        <v>56</v>
      </c>
      <c r="D236" s="163"/>
      <c r="E236" s="291" t="s">
        <v>828</v>
      </c>
      <c r="F236" s="291" t="s">
        <v>148</v>
      </c>
      <c r="G236" s="291" t="s">
        <v>136</v>
      </c>
      <c r="H236" s="163">
        <v>3164444109</v>
      </c>
      <c r="I236" s="163" t="s">
        <v>774</v>
      </c>
      <c r="J236" s="292" t="s">
        <v>813</v>
      </c>
      <c r="L236" s="190" t="s">
        <v>148</v>
      </c>
    </row>
    <row r="237" spans="1:12" s="283" customFormat="1" ht="27">
      <c r="A237" s="293">
        <v>9013142289</v>
      </c>
      <c r="B237" s="293" t="s">
        <v>829</v>
      </c>
      <c r="C237" s="84" t="s">
        <v>25</v>
      </c>
      <c r="D237" s="282"/>
      <c r="E237" s="285" t="s">
        <v>830</v>
      </c>
      <c r="F237" s="284" t="s">
        <v>831</v>
      </c>
      <c r="G237" s="284" t="s">
        <v>60</v>
      </c>
      <c r="H237" s="285">
        <v>3103647011</v>
      </c>
      <c r="I237" s="296" t="s">
        <v>52</v>
      </c>
      <c r="J237" s="90" t="s">
        <v>832</v>
      </c>
      <c r="K237" s="294"/>
      <c r="L237" s="84" t="s">
        <v>87</v>
      </c>
    </row>
    <row r="238" spans="1:12" ht="15">
      <c r="A238" s="289">
        <v>8902707383</v>
      </c>
      <c r="B238" s="289" t="s">
        <v>833</v>
      </c>
      <c r="C238" s="3" t="s">
        <v>56</v>
      </c>
      <c r="D238" s="84"/>
      <c r="E238" s="286" t="s">
        <v>834</v>
      </c>
      <c r="F238" s="287" t="s">
        <v>835</v>
      </c>
      <c r="G238" s="287" t="s">
        <v>51</v>
      </c>
      <c r="H238" s="286">
        <v>3113508487</v>
      </c>
      <c r="I238" s="84" t="s">
        <v>52</v>
      </c>
      <c r="J238" s="90" t="s">
        <v>836</v>
      </c>
      <c r="K238" s="2"/>
      <c r="L238" s="84" t="s">
        <v>66</v>
      </c>
    </row>
    <row r="239" spans="1:12" ht="15">
      <c r="A239" s="279">
        <v>9013416397</v>
      </c>
      <c r="B239" s="295" t="s">
        <v>837</v>
      </c>
      <c r="C239" s="3" t="s">
        <v>56</v>
      </c>
      <c r="D239" s="84"/>
      <c r="E239" s="84" t="s">
        <v>838</v>
      </c>
      <c r="F239" s="84" t="s">
        <v>839</v>
      </c>
      <c r="G239" s="84" t="s">
        <v>136</v>
      </c>
      <c r="H239" s="84">
        <v>3147722657</v>
      </c>
      <c r="I239" s="84" t="s">
        <v>774</v>
      </c>
      <c r="J239" s="84" t="s">
        <v>840</v>
      </c>
      <c r="K239" s="2"/>
      <c r="L239" s="84" t="s">
        <v>148</v>
      </c>
    </row>
    <row r="240" spans="1:12" ht="15">
      <c r="A240" s="279">
        <v>9010852110</v>
      </c>
      <c r="B240" s="279" t="s">
        <v>841</v>
      </c>
      <c r="C240" s="2" t="s">
        <v>43</v>
      </c>
      <c r="D240" s="84"/>
      <c r="E240" s="279" t="s">
        <v>842</v>
      </c>
      <c r="F240" s="280" t="s">
        <v>581</v>
      </c>
      <c r="G240" s="280" t="s">
        <v>431</v>
      </c>
      <c r="H240" s="279">
        <v>3104378681</v>
      </c>
      <c r="I240" s="84" t="s">
        <v>582</v>
      </c>
      <c r="J240" s="84" t="s">
        <v>843</v>
      </c>
      <c r="K240" s="2"/>
      <c r="L240" s="281" t="s">
        <v>35</v>
      </c>
    </row>
    <row r="241" spans="1:12" ht="15">
      <c r="A241" s="279">
        <v>9013292410</v>
      </c>
      <c r="B241" s="279" t="s">
        <v>844</v>
      </c>
      <c r="C241" s="3" t="s">
        <v>56</v>
      </c>
      <c r="D241" s="84"/>
      <c r="E241" s="84" t="s">
        <v>845</v>
      </c>
      <c r="F241" s="219" t="s">
        <v>148</v>
      </c>
      <c r="G241" s="219" t="s">
        <v>136</v>
      </c>
      <c r="H241" s="84">
        <v>3012645201</v>
      </c>
      <c r="I241" s="84" t="s">
        <v>774</v>
      </c>
      <c r="J241" s="84" t="s">
        <v>846</v>
      </c>
      <c r="K241" s="2"/>
      <c r="L241" s="84" t="s">
        <v>148</v>
      </c>
    </row>
    <row r="242" spans="1:12" ht="15">
      <c r="A242" s="279">
        <v>9006734551</v>
      </c>
      <c r="B242" s="279" t="s">
        <v>847</v>
      </c>
      <c r="C242" s="3" t="s">
        <v>56</v>
      </c>
      <c r="D242" s="84"/>
      <c r="E242" s="84" t="s">
        <v>848</v>
      </c>
      <c r="F242" s="219" t="s">
        <v>190</v>
      </c>
      <c r="G242" s="219" t="s">
        <v>176</v>
      </c>
      <c r="H242" s="84">
        <v>3108557454</v>
      </c>
      <c r="I242" s="84" t="s">
        <v>849</v>
      </c>
      <c r="J242" s="84" t="s">
        <v>850</v>
      </c>
      <c r="K242" s="2"/>
      <c r="L242" s="84" t="s">
        <v>176</v>
      </c>
    </row>
    <row r="243" spans="1:12" ht="27">
      <c r="A243" s="279">
        <v>942664917</v>
      </c>
      <c r="B243" s="279" t="s">
        <v>851</v>
      </c>
      <c r="C243" s="2" t="s">
        <v>43</v>
      </c>
      <c r="D243" s="84"/>
      <c r="E243" s="84" t="s">
        <v>852</v>
      </c>
      <c r="F243" s="219" t="s">
        <v>853</v>
      </c>
      <c r="G243" s="219" t="s">
        <v>186</v>
      </c>
      <c r="H243" s="84">
        <v>3163179629</v>
      </c>
      <c r="I243" s="84" t="s">
        <v>187</v>
      </c>
      <c r="J243" s="90" t="s">
        <v>854</v>
      </c>
      <c r="K243" s="2"/>
      <c r="L243" s="84" t="s">
        <v>758</v>
      </c>
    </row>
    <row r="244" spans="1:12" ht="15">
      <c r="A244" s="279">
        <v>9013187201</v>
      </c>
      <c r="B244" s="279" t="s">
        <v>855</v>
      </c>
      <c r="C244" s="2" t="s">
        <v>43</v>
      </c>
      <c r="D244" s="84"/>
      <c r="E244" s="84" t="s">
        <v>856</v>
      </c>
      <c r="F244" s="84" t="s">
        <v>853</v>
      </c>
      <c r="G244" s="84" t="s">
        <v>186</v>
      </c>
      <c r="H244" s="84">
        <v>3158825385</v>
      </c>
      <c r="I244" s="84" t="s">
        <v>367</v>
      </c>
      <c r="J244" s="90" t="s">
        <v>857</v>
      </c>
      <c r="K244" s="2"/>
      <c r="L244" s="84" t="s">
        <v>758</v>
      </c>
    </row>
    <row r="245" spans="1:12" ht="15">
      <c r="A245" s="279">
        <v>9004694531</v>
      </c>
      <c r="B245" s="279" t="s">
        <v>858</v>
      </c>
      <c r="C245" s="3" t="s">
        <v>56</v>
      </c>
      <c r="D245" s="84"/>
      <c r="E245" s="18" t="s">
        <v>859</v>
      </c>
      <c r="F245" s="288" t="s">
        <v>228</v>
      </c>
      <c r="G245" s="288" t="s">
        <v>229</v>
      </c>
      <c r="H245" s="18">
        <v>3042063620</v>
      </c>
      <c r="I245" s="84" t="s">
        <v>52</v>
      </c>
      <c r="J245" s="84" t="s">
        <v>860</v>
      </c>
      <c r="K245" s="2"/>
      <c r="L245" s="84" t="s">
        <v>228</v>
      </c>
    </row>
    <row r="246" spans="1:12" ht="15">
      <c r="A246" s="289">
        <v>9013698356</v>
      </c>
      <c r="B246" s="289" t="s">
        <v>861</v>
      </c>
      <c r="C246" s="3" t="s">
        <v>56</v>
      </c>
      <c r="D246" s="84"/>
      <c r="E246" s="286" t="s">
        <v>862</v>
      </c>
      <c r="F246" s="219" t="s">
        <v>148</v>
      </c>
      <c r="G246" s="219" t="s">
        <v>136</v>
      </c>
      <c r="H246" s="286">
        <v>3124619138</v>
      </c>
      <c r="I246" s="84" t="s">
        <v>774</v>
      </c>
      <c r="J246" s="84" t="s">
        <v>863</v>
      </c>
      <c r="K246" s="2"/>
      <c r="L246" s="84" t="s">
        <v>148</v>
      </c>
    </row>
    <row r="247" spans="1:12" ht="15">
      <c r="A247" s="289">
        <v>9012874431</v>
      </c>
      <c r="B247" s="295" t="s">
        <v>864</v>
      </c>
      <c r="C247" s="2" t="s">
        <v>43</v>
      </c>
      <c r="D247" s="84"/>
      <c r="E247" s="84" t="s">
        <v>865</v>
      </c>
      <c r="F247" s="219" t="s">
        <v>647</v>
      </c>
      <c r="G247" s="219" t="s">
        <v>261</v>
      </c>
      <c r="H247" s="84">
        <v>3222616695</v>
      </c>
      <c r="I247" s="84" t="s">
        <v>52</v>
      </c>
      <c r="J247" s="84" t="s">
        <v>866</v>
      </c>
      <c r="K247" s="2"/>
      <c r="L247" s="85" t="s">
        <v>171</v>
      </c>
    </row>
    <row r="248" spans="1:12" ht="15">
      <c r="A248" s="576">
        <v>9013097179</v>
      </c>
      <c r="B248" s="577" t="s">
        <v>867</v>
      </c>
      <c r="C248" s="163" t="s">
        <v>14</v>
      </c>
      <c r="D248" s="576"/>
      <c r="E248" s="576" t="s">
        <v>868</v>
      </c>
      <c r="F248" s="576" t="s">
        <v>152</v>
      </c>
      <c r="G248" s="576" t="s">
        <v>136</v>
      </c>
      <c r="H248" s="576">
        <v>3146687709</v>
      </c>
      <c r="I248" s="578" t="s">
        <v>869</v>
      </c>
      <c r="J248" s="163" t="s">
        <v>870</v>
      </c>
      <c r="K248" s="578"/>
      <c r="L248" s="576" t="s">
        <v>135</v>
      </c>
    </row>
    <row r="249" spans="1:12" ht="15">
      <c r="A249" s="562">
        <v>104716203</v>
      </c>
      <c r="B249" s="563" t="s">
        <v>871</v>
      </c>
      <c r="C249" s="564" t="s">
        <v>43</v>
      </c>
      <c r="D249" s="562"/>
      <c r="E249" s="562" t="s">
        <v>872</v>
      </c>
      <c r="F249" s="562" t="s">
        <v>873</v>
      </c>
      <c r="G249" s="562" t="s">
        <v>115</v>
      </c>
      <c r="H249" s="562"/>
      <c r="I249" s="565" t="s">
        <v>874</v>
      </c>
      <c r="J249" s="565" t="s">
        <v>875</v>
      </c>
      <c r="K249" s="564"/>
      <c r="L249" s="562" t="s">
        <v>758</v>
      </c>
    </row>
    <row r="250" spans="1:12" ht="15">
      <c r="A250" s="562">
        <v>9013142099</v>
      </c>
      <c r="B250" s="563" t="s">
        <v>876</v>
      </c>
      <c r="C250" s="564" t="s">
        <v>43</v>
      </c>
      <c r="D250" s="562"/>
      <c r="E250" s="562" t="s">
        <v>877</v>
      </c>
      <c r="F250" s="562" t="s">
        <v>148</v>
      </c>
      <c r="G250" s="562" t="s">
        <v>136</v>
      </c>
      <c r="H250" s="562"/>
      <c r="I250" s="565" t="s">
        <v>774</v>
      </c>
      <c r="J250" s="565" t="s">
        <v>863</v>
      </c>
      <c r="K250" s="564"/>
      <c r="L250" s="562" t="s">
        <v>148</v>
      </c>
    </row>
    <row r="251" spans="1:12" ht="15">
      <c r="A251" s="562">
        <v>9013158007</v>
      </c>
      <c r="B251" s="563" t="s">
        <v>878</v>
      </c>
      <c r="C251" s="564" t="s">
        <v>56</v>
      </c>
      <c r="D251" s="562"/>
      <c r="E251" s="562" t="s">
        <v>879</v>
      </c>
      <c r="F251" s="562" t="s">
        <v>148</v>
      </c>
      <c r="G251" s="562" t="s">
        <v>136</v>
      </c>
      <c r="H251" s="562"/>
      <c r="I251" s="565" t="s">
        <v>774</v>
      </c>
      <c r="J251" s="565" t="s">
        <v>863</v>
      </c>
      <c r="K251" s="564"/>
      <c r="L251" s="562" t="s">
        <v>148</v>
      </c>
    </row>
    <row r="252" spans="1:12" ht="15">
      <c r="A252" s="565">
        <v>9013732424</v>
      </c>
      <c r="B252" s="563" t="s">
        <v>880</v>
      </c>
      <c r="C252" s="564" t="s">
        <v>56</v>
      </c>
      <c r="D252" s="562"/>
      <c r="E252" s="562" t="s">
        <v>881</v>
      </c>
      <c r="F252" s="562" t="s">
        <v>148</v>
      </c>
      <c r="G252" s="562" t="s">
        <v>136</v>
      </c>
      <c r="H252" s="562"/>
      <c r="I252" s="565" t="s">
        <v>774</v>
      </c>
      <c r="J252" s="565" t="s">
        <v>863</v>
      </c>
      <c r="K252" s="564"/>
      <c r="L252" s="562" t="s">
        <v>148</v>
      </c>
    </row>
    <row r="253" spans="1:12" ht="15">
      <c r="A253" s="565">
        <v>9010049150</v>
      </c>
      <c r="B253" s="563" t="s">
        <v>882</v>
      </c>
      <c r="C253" s="565" t="s">
        <v>25</v>
      </c>
      <c r="D253" s="562"/>
      <c r="E253" s="562" t="s">
        <v>883</v>
      </c>
      <c r="F253" s="562" t="s">
        <v>119</v>
      </c>
      <c r="G253" s="562" t="s">
        <v>136</v>
      </c>
      <c r="H253" s="562"/>
      <c r="I253" s="565" t="s">
        <v>120</v>
      </c>
      <c r="J253" s="565" t="s">
        <v>884</v>
      </c>
      <c r="K253" s="564"/>
      <c r="L253" s="562" t="s">
        <v>119</v>
      </c>
    </row>
    <row r="254" spans="1:12" ht="15">
      <c r="A254" s="565">
        <v>158879266</v>
      </c>
      <c r="B254" s="563" t="s">
        <v>885</v>
      </c>
      <c r="C254" s="564" t="s">
        <v>56</v>
      </c>
      <c r="D254" s="562"/>
      <c r="E254" s="562" t="s">
        <v>886</v>
      </c>
      <c r="F254" s="562" t="s">
        <v>124</v>
      </c>
      <c r="G254" s="562" t="s">
        <v>106</v>
      </c>
      <c r="H254" s="562"/>
      <c r="I254" s="565" t="s">
        <v>106</v>
      </c>
      <c r="J254" s="565" t="s">
        <v>887</v>
      </c>
      <c r="K254" s="564"/>
      <c r="L254" s="562" t="s">
        <v>124</v>
      </c>
    </row>
    <row r="255" spans="1:12" ht="15">
      <c r="A255" s="565">
        <v>8220065602</v>
      </c>
      <c r="B255" s="563" t="s">
        <v>888</v>
      </c>
      <c r="C255" s="565" t="s">
        <v>25</v>
      </c>
      <c r="D255" s="562"/>
      <c r="E255" s="562" t="s">
        <v>889</v>
      </c>
      <c r="F255" s="562" t="s">
        <v>890</v>
      </c>
      <c r="G255" s="562" t="s">
        <v>17</v>
      </c>
      <c r="H255" s="562"/>
      <c r="I255" s="565" t="s">
        <v>17</v>
      </c>
      <c r="J255" s="565" t="s">
        <v>891</v>
      </c>
      <c r="K255" s="564"/>
      <c r="L255" s="562" t="s">
        <v>892</v>
      </c>
    </row>
    <row r="256" spans="1:12" ht="15">
      <c r="A256" s="565">
        <v>9013819631</v>
      </c>
      <c r="B256" s="563" t="s">
        <v>893</v>
      </c>
      <c r="C256" s="565" t="s">
        <v>25</v>
      </c>
      <c r="D256" s="562"/>
      <c r="E256" s="562" t="s">
        <v>894</v>
      </c>
      <c r="F256" s="562" t="s">
        <v>767</v>
      </c>
      <c r="G256" s="562" t="s">
        <v>234</v>
      </c>
      <c r="H256" s="562"/>
      <c r="I256" s="565" t="s">
        <v>251</v>
      </c>
      <c r="J256" s="565" t="s">
        <v>895</v>
      </c>
      <c r="K256" s="564"/>
      <c r="L256" s="562" t="s">
        <v>253</v>
      </c>
    </row>
    <row r="257" spans="1:12" ht="15">
      <c r="A257" s="564">
        <v>9013809563</v>
      </c>
      <c r="B257" s="564" t="s">
        <v>896</v>
      </c>
      <c r="C257" s="564" t="s">
        <v>56</v>
      </c>
      <c r="D257" s="564"/>
      <c r="E257" s="562" t="s">
        <v>897</v>
      </c>
      <c r="F257" s="562" t="s">
        <v>148</v>
      </c>
      <c r="G257" s="562" t="s">
        <v>136</v>
      </c>
      <c r="H257" s="564"/>
      <c r="I257" s="565" t="s">
        <v>774</v>
      </c>
      <c r="J257" s="565" t="s">
        <v>846</v>
      </c>
      <c r="K257" s="564"/>
      <c r="L257" s="562" t="s">
        <v>148</v>
      </c>
    </row>
    <row r="258" spans="1:12" ht="15">
      <c r="A258" s="565">
        <v>9013788512</v>
      </c>
      <c r="B258" s="564" t="s">
        <v>898</v>
      </c>
      <c r="C258" s="565" t="s">
        <v>14</v>
      </c>
      <c r="D258" s="565"/>
      <c r="E258" s="565" t="s">
        <v>899</v>
      </c>
      <c r="F258" s="564" t="s">
        <v>900</v>
      </c>
      <c r="G258" s="565" t="s">
        <v>234</v>
      </c>
      <c r="H258" s="565"/>
      <c r="I258" s="565"/>
      <c r="J258" s="565"/>
      <c r="K258" s="564"/>
      <c r="L258" s="562" t="s">
        <v>233</v>
      </c>
    </row>
    <row r="259" spans="1:12" ht="15">
      <c r="A259" s="565" t="s">
        <v>901</v>
      </c>
      <c r="B259" s="564" t="s">
        <v>898</v>
      </c>
      <c r="C259" s="565" t="s">
        <v>56</v>
      </c>
      <c r="D259" s="565"/>
      <c r="E259" s="566" t="s">
        <v>902</v>
      </c>
      <c r="F259" s="564" t="s">
        <v>900</v>
      </c>
      <c r="G259" s="565" t="s">
        <v>234</v>
      </c>
      <c r="H259" s="565"/>
      <c r="I259" s="565" t="s">
        <v>903</v>
      </c>
      <c r="J259" s="565" t="s">
        <v>904</v>
      </c>
      <c r="K259" s="564"/>
      <c r="L259" s="562" t="s">
        <v>233</v>
      </c>
    </row>
    <row r="260" spans="1:12" ht="15">
      <c r="A260" s="567">
        <v>9013738899</v>
      </c>
      <c r="B260" s="568" t="s">
        <v>905</v>
      </c>
      <c r="C260" s="567" t="s">
        <v>56</v>
      </c>
      <c r="D260" s="567" t="s">
        <v>906</v>
      </c>
      <c r="E260" s="569" t="s">
        <v>907</v>
      </c>
      <c r="F260" s="568" t="s">
        <v>767</v>
      </c>
      <c r="G260" s="567" t="s">
        <v>234</v>
      </c>
      <c r="H260" s="567" t="s">
        <v>906</v>
      </c>
      <c r="I260" s="567" t="s">
        <v>251</v>
      </c>
      <c r="J260" s="567" t="s">
        <v>908</v>
      </c>
      <c r="K260" s="564"/>
      <c r="L260" s="562"/>
    </row>
    <row r="261" spans="1:12" ht="15">
      <c r="A261" s="567">
        <v>9012033449</v>
      </c>
      <c r="B261" s="568" t="s">
        <v>909</v>
      </c>
      <c r="C261" s="567" t="s">
        <v>25</v>
      </c>
      <c r="D261" s="567" t="s">
        <v>906</v>
      </c>
      <c r="E261" s="569" t="s">
        <v>910</v>
      </c>
      <c r="F261" s="568" t="s">
        <v>152</v>
      </c>
      <c r="G261" s="567" t="s">
        <v>136</v>
      </c>
      <c r="H261" s="567" t="s">
        <v>906</v>
      </c>
      <c r="I261" s="567" t="s">
        <v>286</v>
      </c>
      <c r="J261" s="567" t="s">
        <v>911</v>
      </c>
      <c r="K261" s="568"/>
      <c r="L261" s="570" t="s">
        <v>135</v>
      </c>
    </row>
    <row r="262" spans="1:12" ht="15">
      <c r="A262" s="565">
        <v>9013431213</v>
      </c>
      <c r="B262" s="564" t="s">
        <v>912</v>
      </c>
      <c r="C262" s="565" t="s">
        <v>56</v>
      </c>
      <c r="D262" s="565"/>
      <c r="E262" s="566" t="s">
        <v>913</v>
      </c>
      <c r="F262" s="564" t="s">
        <v>419</v>
      </c>
      <c r="G262" s="565" t="s">
        <v>164</v>
      </c>
      <c r="H262" s="565"/>
      <c r="I262" s="565" t="s">
        <v>420</v>
      </c>
      <c r="J262" s="565" t="s">
        <v>914</v>
      </c>
      <c r="K262" s="564"/>
      <c r="L262" s="565" t="s">
        <v>421</v>
      </c>
    </row>
    <row r="263" spans="1:12" ht="15.75">
      <c r="A263" s="571">
        <v>9014445051</v>
      </c>
      <c r="B263" s="565" t="s">
        <v>915</v>
      </c>
      <c r="C263" s="572" t="s">
        <v>56</v>
      </c>
      <c r="D263" s="565"/>
      <c r="E263" s="566" t="s">
        <v>916</v>
      </c>
      <c r="F263" s="564" t="s">
        <v>148</v>
      </c>
      <c r="G263" s="565" t="s">
        <v>136</v>
      </c>
      <c r="H263" s="565"/>
      <c r="I263" s="565" t="s">
        <v>774</v>
      </c>
      <c r="J263" s="565" t="s">
        <v>846</v>
      </c>
      <c r="K263" s="564"/>
      <c r="L263" s="562" t="s">
        <v>148</v>
      </c>
    </row>
    <row r="264" spans="1:12" ht="27">
      <c r="A264" s="565">
        <v>9013480153</v>
      </c>
      <c r="B264" s="564" t="s">
        <v>917</v>
      </c>
      <c r="C264" s="565" t="s">
        <v>56</v>
      </c>
      <c r="D264" s="565"/>
      <c r="E264" s="566" t="s">
        <v>918</v>
      </c>
      <c r="F264" s="564" t="s">
        <v>611</v>
      </c>
      <c r="G264" s="565" t="s">
        <v>136</v>
      </c>
      <c r="H264" s="565"/>
      <c r="I264" s="565" t="s">
        <v>774</v>
      </c>
      <c r="J264" s="573" t="s">
        <v>919</v>
      </c>
      <c r="K264" s="564"/>
      <c r="L264" s="562" t="s">
        <v>148</v>
      </c>
    </row>
    <row r="265" spans="1:12" ht="15.75">
      <c r="A265" s="571">
        <v>9013723578</v>
      </c>
      <c r="B265" s="579" t="s">
        <v>920</v>
      </c>
      <c r="C265" s="572" t="s">
        <v>56</v>
      </c>
      <c r="D265" s="565"/>
      <c r="E265" s="566" t="s">
        <v>921</v>
      </c>
      <c r="F265" s="564" t="s">
        <v>922</v>
      </c>
      <c r="G265" s="565" t="s">
        <v>923</v>
      </c>
      <c r="H265" s="565"/>
      <c r="I265" s="565" t="s">
        <v>774</v>
      </c>
      <c r="J265" s="573" t="s">
        <v>774</v>
      </c>
      <c r="K265" s="564"/>
      <c r="L265" s="562" t="s">
        <v>148</v>
      </c>
    </row>
    <row r="266" spans="1:12" ht="15">
      <c r="A266" s="564">
        <v>9014394891</v>
      </c>
      <c r="B266" s="565" t="s">
        <v>924</v>
      </c>
      <c r="C266" s="565" t="s">
        <v>56</v>
      </c>
      <c r="D266" s="565"/>
      <c r="E266" s="565" t="s">
        <v>925</v>
      </c>
      <c r="F266" s="564" t="s">
        <v>148</v>
      </c>
      <c r="G266" s="565" t="s">
        <v>136</v>
      </c>
      <c r="H266" s="565"/>
      <c r="I266" s="565" t="s">
        <v>774</v>
      </c>
      <c r="J266" s="565" t="s">
        <v>846</v>
      </c>
      <c r="K266" s="564"/>
      <c r="L266" s="562" t="s">
        <v>148</v>
      </c>
    </row>
    <row r="267" spans="1:12" ht="15">
      <c r="A267" s="574">
        <v>9003002134</v>
      </c>
      <c r="B267" s="564" t="s">
        <v>926</v>
      </c>
      <c r="C267" s="565" t="s">
        <v>14</v>
      </c>
      <c r="D267" s="565"/>
      <c r="E267" s="565" t="s">
        <v>927</v>
      </c>
      <c r="F267" s="564" t="s">
        <v>928</v>
      </c>
      <c r="G267" s="565" t="s">
        <v>80</v>
      </c>
      <c r="H267" s="565"/>
      <c r="I267" s="565" t="s">
        <v>80</v>
      </c>
      <c r="J267" s="565" t="s">
        <v>929</v>
      </c>
      <c r="K267" s="564"/>
      <c r="L267" s="562" t="s">
        <v>148</v>
      </c>
    </row>
    <row r="268" spans="1:12" ht="15">
      <c r="A268" s="564">
        <v>9014565132</v>
      </c>
      <c r="B268" s="564" t="s">
        <v>930</v>
      </c>
      <c r="C268" s="565" t="s">
        <v>56</v>
      </c>
      <c r="D268" s="565"/>
      <c r="E268" s="565" t="s">
        <v>931</v>
      </c>
      <c r="F268" s="564" t="s">
        <v>148</v>
      </c>
      <c r="G268" s="565" t="s">
        <v>136</v>
      </c>
      <c r="H268" s="565"/>
      <c r="I268" s="565" t="s">
        <v>774</v>
      </c>
      <c r="J268" s="565" t="s">
        <v>846</v>
      </c>
      <c r="K268" s="564"/>
      <c r="L268" s="562" t="s">
        <v>148</v>
      </c>
    </row>
    <row r="269" spans="1:12" ht="15">
      <c r="A269" s="564">
        <v>9005497830</v>
      </c>
      <c r="B269" s="564" t="s">
        <v>932</v>
      </c>
      <c r="C269" s="565" t="s">
        <v>25</v>
      </c>
      <c r="D269" s="565"/>
      <c r="E269" s="565" t="s">
        <v>933</v>
      </c>
      <c r="F269" s="564" t="s">
        <v>247</v>
      </c>
      <c r="G269" s="565" t="s">
        <v>136</v>
      </c>
      <c r="H269" s="565"/>
      <c r="I269" s="565" t="s">
        <v>570</v>
      </c>
      <c r="J269" s="565" t="s">
        <v>934</v>
      </c>
      <c r="K269" s="564"/>
      <c r="L269" s="562" t="s">
        <v>148</v>
      </c>
    </row>
    <row r="270" spans="1:12" ht="15">
      <c r="A270" s="565">
        <v>9014915384</v>
      </c>
      <c r="B270" s="565" t="s">
        <v>935</v>
      </c>
      <c r="C270" s="565" t="s">
        <v>56</v>
      </c>
      <c r="D270" s="565"/>
      <c r="E270" s="565" t="s">
        <v>936</v>
      </c>
      <c r="F270" s="564" t="s">
        <v>148</v>
      </c>
      <c r="G270" s="565" t="s">
        <v>136</v>
      </c>
      <c r="H270" s="565"/>
      <c r="I270" s="565" t="s">
        <v>774</v>
      </c>
      <c r="J270" s="565" t="s">
        <v>846</v>
      </c>
      <c r="K270" s="564"/>
      <c r="L270" s="562" t="s">
        <v>148</v>
      </c>
    </row>
    <row r="271" spans="1:12" ht="15">
      <c r="A271" s="565">
        <v>9014254844</v>
      </c>
      <c r="B271" s="565" t="s">
        <v>937</v>
      </c>
      <c r="C271" s="565" t="s">
        <v>56</v>
      </c>
      <c r="D271" s="565"/>
      <c r="E271" s="565" t="s">
        <v>938</v>
      </c>
      <c r="F271" s="564" t="s">
        <v>148</v>
      </c>
      <c r="G271" s="565" t="s">
        <v>136</v>
      </c>
      <c r="H271" s="565"/>
      <c r="I271" s="565" t="s">
        <v>774</v>
      </c>
      <c r="J271" s="565" t="s">
        <v>939</v>
      </c>
      <c r="K271" s="564"/>
      <c r="L271" s="562" t="s">
        <v>148</v>
      </c>
    </row>
    <row r="272" spans="1:12" ht="15">
      <c r="A272" s="565">
        <v>164510612</v>
      </c>
      <c r="B272" s="565" t="s">
        <v>940</v>
      </c>
      <c r="C272" s="565" t="s">
        <v>43</v>
      </c>
      <c r="D272" s="565"/>
      <c r="E272" s="565" t="s">
        <v>941</v>
      </c>
      <c r="F272" s="565" t="s">
        <v>606</v>
      </c>
      <c r="G272" s="565" t="s">
        <v>186</v>
      </c>
      <c r="H272" s="565"/>
      <c r="I272" s="565" t="s">
        <v>187</v>
      </c>
      <c r="J272" s="565" t="s">
        <v>942</v>
      </c>
      <c r="K272" s="564"/>
      <c r="L272" s="562" t="s">
        <v>758</v>
      </c>
    </row>
    <row r="273" spans="1:12" ht="15">
      <c r="A273" s="567">
        <v>9013971974</v>
      </c>
      <c r="B273" s="567" t="s">
        <v>943</v>
      </c>
      <c r="C273" s="567" t="s">
        <v>56</v>
      </c>
      <c r="D273" s="567" t="s">
        <v>906</v>
      </c>
      <c r="E273" s="567" t="s">
        <v>944</v>
      </c>
      <c r="F273" s="567" t="s">
        <v>148</v>
      </c>
      <c r="G273" s="567" t="s">
        <v>136</v>
      </c>
      <c r="H273" s="567" t="s">
        <v>906</v>
      </c>
      <c r="I273" s="567" t="s">
        <v>774</v>
      </c>
      <c r="J273" s="567" t="s">
        <v>945</v>
      </c>
      <c r="K273" s="568"/>
      <c r="L273" s="570" t="s">
        <v>148</v>
      </c>
    </row>
    <row r="274" spans="1:12" ht="15">
      <c r="A274" s="565">
        <v>9014817997</v>
      </c>
      <c r="B274" s="565" t="s">
        <v>946</v>
      </c>
      <c r="C274" s="565" t="s">
        <v>56</v>
      </c>
      <c r="D274" s="565"/>
      <c r="E274" s="565" t="s">
        <v>947</v>
      </c>
      <c r="F274" s="565" t="s">
        <v>530</v>
      </c>
      <c r="G274" s="565" t="s">
        <v>164</v>
      </c>
      <c r="H274" s="565"/>
      <c r="I274" s="565" t="s">
        <v>420</v>
      </c>
      <c r="J274" s="565" t="s">
        <v>948</v>
      </c>
      <c r="K274" s="564"/>
      <c r="L274" s="564" t="s">
        <v>421</v>
      </c>
    </row>
    <row r="275" spans="1:12" ht="15">
      <c r="A275" s="565">
        <v>9014781981</v>
      </c>
      <c r="B275" s="564" t="s">
        <v>949</v>
      </c>
      <c r="C275" s="565" t="s">
        <v>200</v>
      </c>
      <c r="D275" s="565"/>
      <c r="E275" s="565" t="s">
        <v>950</v>
      </c>
      <c r="F275" s="565" t="s">
        <v>549</v>
      </c>
      <c r="G275" s="565" t="s">
        <v>60</v>
      </c>
      <c r="H275" s="565"/>
      <c r="I275" s="565" t="s">
        <v>570</v>
      </c>
      <c r="J275" s="565" t="s">
        <v>951</v>
      </c>
      <c r="K275" s="564"/>
      <c r="L275" s="564" t="s">
        <v>72</v>
      </c>
    </row>
    <row r="276" spans="1:12" ht="15">
      <c r="A276" s="565">
        <v>9015008318</v>
      </c>
      <c r="B276" s="565" t="s">
        <v>952</v>
      </c>
      <c r="C276" s="565" t="s">
        <v>56</v>
      </c>
      <c r="D276" s="565"/>
      <c r="E276" s="565" t="s">
        <v>953</v>
      </c>
      <c r="F276" s="565" t="s">
        <v>148</v>
      </c>
      <c r="G276" s="565" t="s">
        <v>136</v>
      </c>
      <c r="H276" s="565"/>
      <c r="I276" s="565" t="s">
        <v>774</v>
      </c>
      <c r="J276" s="565" t="s">
        <v>954</v>
      </c>
      <c r="K276" s="564"/>
      <c r="L276" s="562" t="s">
        <v>148</v>
      </c>
    </row>
    <row r="277" spans="1:12" ht="15">
      <c r="A277" s="575">
        <v>9015176466</v>
      </c>
      <c r="B277" s="575" t="s">
        <v>955</v>
      </c>
      <c r="C277" s="565" t="s">
        <v>56</v>
      </c>
      <c r="D277" s="565"/>
      <c r="E277" s="565" t="s">
        <v>956</v>
      </c>
      <c r="F277" s="565" t="s">
        <v>148</v>
      </c>
      <c r="G277" s="565" t="s">
        <v>136</v>
      </c>
      <c r="H277" s="565"/>
      <c r="I277" s="565" t="s">
        <v>774</v>
      </c>
      <c r="J277" s="565" t="s">
        <v>957</v>
      </c>
      <c r="K277" s="564"/>
      <c r="L277" s="562" t="s">
        <v>148</v>
      </c>
    </row>
    <row r="278" spans="1:12" ht="15">
      <c r="A278" s="565">
        <v>9015173486</v>
      </c>
      <c r="B278" s="575" t="s">
        <v>958</v>
      </c>
      <c r="C278" s="565" t="s">
        <v>56</v>
      </c>
      <c r="D278" s="565"/>
      <c r="E278" s="565" t="s">
        <v>959</v>
      </c>
      <c r="F278" s="565" t="s">
        <v>148</v>
      </c>
      <c r="G278" s="565" t="s">
        <v>136</v>
      </c>
      <c r="H278" s="565"/>
      <c r="I278" s="565" t="s">
        <v>774</v>
      </c>
      <c r="J278" s="565" t="s">
        <v>960</v>
      </c>
      <c r="K278" s="564"/>
      <c r="L278" s="562" t="s">
        <v>148</v>
      </c>
    </row>
    <row r="279" spans="1:12" ht="15">
      <c r="A279" s="565">
        <v>9014955723</v>
      </c>
      <c r="B279" s="575" t="s">
        <v>961</v>
      </c>
      <c r="C279" s="565" t="s">
        <v>56</v>
      </c>
      <c r="D279" s="565"/>
      <c r="E279" s="565" t="s">
        <v>962</v>
      </c>
      <c r="F279" s="565" t="s">
        <v>148</v>
      </c>
      <c r="G279" s="565" t="s">
        <v>136</v>
      </c>
      <c r="H279" s="565"/>
      <c r="I279" s="565" t="s">
        <v>774</v>
      </c>
      <c r="J279" s="565" t="s">
        <v>960</v>
      </c>
      <c r="K279" s="564"/>
      <c r="L279" s="562" t="s">
        <v>148</v>
      </c>
    </row>
    <row r="280" spans="1:12" ht="15">
      <c r="A280" s="575">
        <v>9014851885</v>
      </c>
      <c r="B280" s="575" t="s">
        <v>963</v>
      </c>
      <c r="C280" s="565" t="s">
        <v>56</v>
      </c>
      <c r="D280" s="565"/>
      <c r="E280" s="565" t="s">
        <v>964</v>
      </c>
      <c r="F280" s="565" t="s">
        <v>148</v>
      </c>
      <c r="G280" s="565" t="s">
        <v>136</v>
      </c>
      <c r="H280" s="565"/>
      <c r="I280" s="565" t="s">
        <v>774</v>
      </c>
      <c r="J280" s="565" t="s">
        <v>965</v>
      </c>
      <c r="K280" s="564"/>
      <c r="L280" s="564"/>
    </row>
    <row r="281" spans="1:12" ht="15">
      <c r="A281" s="567">
        <v>9015205801</v>
      </c>
      <c r="B281" s="567" t="s">
        <v>966</v>
      </c>
      <c r="C281" s="567" t="s">
        <v>56</v>
      </c>
      <c r="D281" s="567" t="s">
        <v>906</v>
      </c>
      <c r="E281" s="567" t="s">
        <v>967</v>
      </c>
      <c r="F281" s="567" t="s">
        <v>148</v>
      </c>
      <c r="G281" s="567" t="s">
        <v>136</v>
      </c>
      <c r="H281" s="567" t="s">
        <v>906</v>
      </c>
      <c r="I281" s="567" t="s">
        <v>774</v>
      </c>
      <c r="J281" s="567" t="s">
        <v>968</v>
      </c>
      <c r="K281" s="564"/>
      <c r="L281" s="564"/>
    </row>
    <row r="282" spans="1:12" ht="15">
      <c r="A282" s="567">
        <v>9013971974</v>
      </c>
      <c r="B282" s="567" t="s">
        <v>943</v>
      </c>
      <c r="C282" s="565"/>
      <c r="D282" s="565"/>
      <c r="E282" s="565"/>
      <c r="F282" s="565"/>
      <c r="G282" s="565"/>
      <c r="H282" s="565"/>
      <c r="I282" s="565"/>
      <c r="J282" s="565"/>
      <c r="K282" s="564"/>
      <c r="L282" s="564"/>
    </row>
    <row r="283" spans="1:12" ht="15">
      <c r="A283" s="565"/>
      <c r="B283" s="565"/>
      <c r="C283" s="565"/>
      <c r="D283" s="565"/>
      <c r="E283" s="565"/>
      <c r="F283" s="565"/>
      <c r="G283" s="565"/>
      <c r="H283" s="565"/>
      <c r="I283" s="565"/>
      <c r="J283" s="565"/>
      <c r="K283" s="564"/>
      <c r="L283" s="564"/>
    </row>
    <row r="284" spans="1:12" ht="15">
      <c r="A284" s="565"/>
      <c r="B284" s="565"/>
      <c r="C284" s="565"/>
      <c r="D284" s="565"/>
      <c r="E284" s="565"/>
      <c r="F284" s="565"/>
      <c r="G284" s="565"/>
      <c r="H284" s="565"/>
      <c r="I284" s="565"/>
      <c r="J284" s="565"/>
      <c r="K284" s="564"/>
      <c r="L284" s="564"/>
    </row>
    <row r="285" spans="1:12" ht="15">
      <c r="A285" s="565"/>
      <c r="B285" s="565"/>
      <c r="C285" s="565"/>
      <c r="D285" s="565"/>
      <c r="E285" s="565"/>
      <c r="F285" s="565"/>
      <c r="G285" s="565"/>
      <c r="H285" s="565"/>
      <c r="I285" s="565"/>
      <c r="J285" s="565"/>
      <c r="K285" s="564"/>
      <c r="L285" s="564"/>
    </row>
    <row r="286" spans="1:12" ht="15">
      <c r="A286" s="565"/>
      <c r="B286" s="565"/>
      <c r="C286" s="565"/>
      <c r="D286" s="565"/>
      <c r="E286" s="565"/>
      <c r="F286" s="565"/>
      <c r="G286" s="565"/>
      <c r="H286" s="565"/>
      <c r="I286" s="565"/>
      <c r="J286" s="565"/>
      <c r="K286" s="564"/>
      <c r="L286" s="564"/>
    </row>
    <row r="287" spans="1:12" ht="15">
      <c r="A287" s="565"/>
      <c r="B287" s="565"/>
      <c r="C287" s="565"/>
      <c r="D287" s="565"/>
      <c r="E287" s="565"/>
      <c r="F287" s="565"/>
      <c r="G287" s="565"/>
      <c r="H287" s="565"/>
      <c r="I287" s="565"/>
      <c r="J287" s="565"/>
      <c r="K287" s="564"/>
      <c r="L287" s="564"/>
    </row>
    <row r="288" spans="1:12" ht="15">
      <c r="A288" s="565"/>
      <c r="B288" s="565"/>
      <c r="C288" s="565"/>
      <c r="D288" s="565"/>
      <c r="E288" s="565"/>
      <c r="F288" s="565"/>
      <c r="G288" s="565"/>
      <c r="H288" s="565"/>
      <c r="I288" s="565"/>
      <c r="J288" s="565"/>
      <c r="K288" s="564"/>
      <c r="L288" s="564"/>
    </row>
    <row r="289" spans="1:12" ht="15">
      <c r="A289" s="565"/>
      <c r="B289" s="565"/>
      <c r="C289" s="565"/>
      <c r="D289" s="565"/>
      <c r="E289" s="565"/>
      <c r="F289" s="565"/>
      <c r="G289" s="565"/>
      <c r="H289" s="565"/>
      <c r="I289" s="565"/>
      <c r="J289" s="565"/>
      <c r="K289" s="564"/>
      <c r="L289" s="564"/>
    </row>
    <row r="290" spans="1:12" ht="15">
      <c r="A290" s="565"/>
      <c r="B290" s="565"/>
      <c r="C290" s="565"/>
      <c r="D290" s="565"/>
      <c r="E290" s="565"/>
      <c r="F290" s="565"/>
      <c r="G290" s="565"/>
      <c r="H290" s="565"/>
      <c r="I290" s="565"/>
      <c r="J290" s="565"/>
      <c r="K290" s="564"/>
      <c r="L290" s="564"/>
    </row>
    <row r="291" spans="1:12" ht="15">
      <c r="A291" s="565"/>
      <c r="B291" s="565"/>
      <c r="C291" s="565"/>
      <c r="D291" s="565"/>
      <c r="E291" s="565"/>
      <c r="F291" s="565"/>
      <c r="G291" s="565"/>
      <c r="H291" s="565"/>
      <c r="I291" s="565"/>
      <c r="J291" s="565"/>
      <c r="K291" s="564"/>
      <c r="L291" s="564"/>
    </row>
    <row r="292" spans="1:12" ht="15">
      <c r="A292" s="565"/>
      <c r="B292" s="565"/>
      <c r="C292" s="565"/>
      <c r="D292" s="565"/>
      <c r="E292" s="565"/>
      <c r="F292" s="565"/>
      <c r="G292" s="565"/>
      <c r="H292" s="565"/>
      <c r="I292" s="565"/>
      <c r="J292" s="565"/>
      <c r="K292" s="564"/>
      <c r="L292" s="564"/>
    </row>
    <row r="293" spans="1:12" ht="15">
      <c r="A293" s="565"/>
      <c r="B293" s="565"/>
      <c r="C293" s="565"/>
      <c r="D293" s="565"/>
      <c r="E293" s="565"/>
      <c r="F293" s="565"/>
      <c r="G293" s="565"/>
      <c r="H293" s="565"/>
      <c r="I293" s="565"/>
      <c r="J293" s="565"/>
      <c r="K293" s="564"/>
      <c r="L293" s="564"/>
    </row>
    <row r="294" spans="1:12" ht="15">
      <c r="A294" s="565"/>
      <c r="B294" s="565"/>
      <c r="C294" s="565"/>
      <c r="D294" s="565"/>
      <c r="E294" s="565"/>
      <c r="F294" s="565"/>
      <c r="G294" s="565"/>
      <c r="H294" s="565"/>
      <c r="I294" s="565"/>
      <c r="J294" s="565"/>
      <c r="K294" s="564"/>
      <c r="L294" s="564"/>
    </row>
    <row r="295" spans="1:12" ht="15">
      <c r="A295" s="565"/>
      <c r="B295" s="565"/>
      <c r="C295" s="565"/>
      <c r="D295" s="565"/>
      <c r="E295" s="565"/>
      <c r="F295" s="565"/>
      <c r="G295" s="565"/>
      <c r="H295" s="565"/>
      <c r="I295" s="565"/>
      <c r="J295" s="565"/>
      <c r="K295" s="564"/>
      <c r="L295" s="564"/>
    </row>
    <row r="296" spans="1:12" ht="15">
      <c r="A296" s="565"/>
      <c r="B296" s="565"/>
      <c r="C296" s="565"/>
      <c r="D296" s="565"/>
      <c r="E296" s="565"/>
      <c r="F296" s="565"/>
      <c r="G296" s="565"/>
      <c r="H296" s="565"/>
      <c r="I296" s="565"/>
      <c r="J296" s="565"/>
      <c r="K296" s="564"/>
      <c r="L296" s="564"/>
    </row>
    <row r="297" spans="1:12" ht="15">
      <c r="A297" s="565"/>
      <c r="B297" s="565"/>
      <c r="C297" s="565"/>
      <c r="D297" s="565"/>
      <c r="E297" s="565"/>
      <c r="F297" s="565"/>
      <c r="G297" s="565"/>
      <c r="H297" s="565"/>
      <c r="I297" s="565"/>
      <c r="J297" s="565"/>
      <c r="K297" s="564"/>
      <c r="L297" s="564"/>
    </row>
    <row r="298" spans="1:12" ht="15">
      <c r="A298" s="565"/>
      <c r="B298" s="565"/>
      <c r="C298" s="565"/>
      <c r="D298" s="565"/>
      <c r="E298" s="565"/>
      <c r="F298" s="565"/>
      <c r="G298" s="565"/>
      <c r="H298" s="565"/>
      <c r="I298" s="565"/>
      <c r="J298" s="565"/>
      <c r="K298" s="564"/>
      <c r="L298" s="564"/>
    </row>
    <row r="299" spans="1:12" ht="15">
      <c r="A299" s="565"/>
      <c r="B299" s="565"/>
      <c r="C299" s="565"/>
      <c r="D299" s="565"/>
      <c r="E299" s="565"/>
      <c r="F299" s="565"/>
      <c r="G299" s="565"/>
      <c r="H299" s="565"/>
      <c r="I299" s="565"/>
      <c r="J299" s="565"/>
      <c r="K299" s="564"/>
      <c r="L299" s="564"/>
    </row>
    <row r="300" spans="1:12" ht="15">
      <c r="A300" s="565"/>
      <c r="B300" s="565"/>
      <c r="C300" s="565"/>
      <c r="D300" s="565"/>
      <c r="E300" s="565"/>
      <c r="F300" s="565"/>
      <c r="G300" s="565"/>
      <c r="H300" s="565"/>
      <c r="I300" s="565"/>
      <c r="J300" s="565"/>
      <c r="K300" s="564"/>
      <c r="L300" s="564"/>
    </row>
    <row r="301" spans="1:12" ht="15">
      <c r="A301" s="565"/>
      <c r="B301" s="565"/>
      <c r="C301" s="565"/>
      <c r="D301" s="565"/>
      <c r="E301" s="565"/>
      <c r="F301" s="565"/>
      <c r="G301" s="565"/>
      <c r="H301" s="565"/>
      <c r="I301" s="565"/>
      <c r="J301" s="565"/>
      <c r="K301" s="564"/>
      <c r="L301" s="564"/>
    </row>
    <row r="302" spans="1:12" ht="15">
      <c r="A302" s="565"/>
      <c r="B302" s="565"/>
      <c r="C302" s="565"/>
      <c r="D302" s="565"/>
      <c r="E302" s="565"/>
      <c r="F302" s="565"/>
      <c r="G302" s="565"/>
      <c r="H302" s="565"/>
      <c r="I302" s="565"/>
      <c r="J302" s="565"/>
      <c r="K302" s="564"/>
      <c r="L302" s="564"/>
    </row>
    <row r="303" spans="1:12" ht="15">
      <c r="A303" s="565"/>
      <c r="B303" s="565"/>
      <c r="C303" s="565"/>
      <c r="D303" s="565"/>
      <c r="E303" s="565"/>
      <c r="F303" s="565"/>
      <c r="G303" s="565"/>
      <c r="H303" s="565"/>
      <c r="I303" s="565"/>
      <c r="J303" s="565"/>
      <c r="K303" s="564"/>
      <c r="L303" s="564"/>
    </row>
    <row r="304" spans="1:12" ht="15">
      <c r="A304" s="565"/>
      <c r="B304" s="565"/>
      <c r="C304" s="565"/>
      <c r="D304" s="565"/>
      <c r="E304" s="565"/>
      <c r="F304" s="565"/>
      <c r="G304" s="565"/>
      <c r="H304" s="565"/>
      <c r="I304" s="565"/>
      <c r="J304" s="565"/>
      <c r="K304" s="564"/>
      <c r="L304" s="564"/>
    </row>
    <row r="305" spans="1:12" ht="15">
      <c r="A305" s="565"/>
      <c r="B305" s="565"/>
      <c r="C305" s="565"/>
      <c r="D305" s="565"/>
      <c r="E305" s="565"/>
      <c r="F305" s="565"/>
      <c r="G305" s="565"/>
      <c r="H305" s="565"/>
      <c r="I305" s="565"/>
      <c r="J305" s="565"/>
      <c r="K305" s="564"/>
      <c r="L305" s="564"/>
    </row>
    <row r="306" spans="1:12" ht="15">
      <c r="A306" s="565"/>
      <c r="B306" s="565"/>
      <c r="C306" s="565"/>
      <c r="D306" s="565"/>
      <c r="E306" s="565"/>
      <c r="F306" s="565"/>
      <c r="G306" s="565"/>
      <c r="H306" s="565"/>
      <c r="I306" s="565"/>
      <c r="J306" s="565"/>
      <c r="K306" s="564"/>
      <c r="L306" s="564"/>
    </row>
    <row r="307" spans="1:12" ht="15">
      <c r="A307" s="565"/>
      <c r="B307" s="565"/>
      <c r="C307" s="565"/>
      <c r="D307" s="565"/>
      <c r="E307" s="565"/>
      <c r="F307" s="565"/>
      <c r="G307" s="565"/>
      <c r="H307" s="565"/>
      <c r="I307" s="565"/>
      <c r="J307" s="565"/>
      <c r="K307" s="564"/>
      <c r="L307" s="564"/>
    </row>
    <row r="308" spans="1:12" ht="15">
      <c r="A308" s="565"/>
      <c r="B308" s="565"/>
      <c r="C308" s="565"/>
      <c r="D308" s="565"/>
      <c r="E308" s="565"/>
      <c r="F308" s="565"/>
      <c r="G308" s="565"/>
      <c r="H308" s="565"/>
      <c r="I308" s="565"/>
      <c r="J308" s="565"/>
      <c r="K308" s="564"/>
      <c r="L308" s="564"/>
    </row>
    <row r="309" spans="1:12" ht="15">
      <c r="A309" s="565"/>
      <c r="B309" s="565"/>
      <c r="C309" s="565"/>
      <c r="D309" s="565"/>
      <c r="E309" s="565"/>
      <c r="F309" s="565"/>
      <c r="G309" s="565"/>
      <c r="H309" s="565"/>
      <c r="I309" s="565"/>
      <c r="J309" s="565"/>
      <c r="K309" s="564"/>
      <c r="L309" s="564"/>
    </row>
    <row r="310" spans="1:12" ht="15">
      <c r="A310" s="565"/>
      <c r="B310" s="565"/>
      <c r="C310" s="565"/>
      <c r="D310" s="565"/>
      <c r="E310" s="565"/>
      <c r="F310" s="565"/>
      <c r="G310" s="565"/>
      <c r="H310" s="565"/>
      <c r="I310" s="565"/>
      <c r="J310" s="565"/>
      <c r="K310" s="564"/>
      <c r="L310" s="564"/>
    </row>
    <row r="311" spans="1:12" ht="15">
      <c r="A311" s="565"/>
      <c r="B311" s="565"/>
      <c r="C311" s="565"/>
      <c r="D311" s="565"/>
      <c r="E311" s="565"/>
      <c r="F311" s="565"/>
      <c r="G311" s="565"/>
      <c r="H311" s="565"/>
      <c r="I311" s="565"/>
      <c r="J311" s="565"/>
      <c r="K311" s="564"/>
      <c r="L311" s="564"/>
    </row>
    <row r="312" spans="1:12" ht="15">
      <c r="A312" s="565"/>
      <c r="B312" s="565"/>
      <c r="C312" s="565"/>
      <c r="D312" s="565"/>
      <c r="E312" s="565"/>
      <c r="F312" s="565"/>
      <c r="G312" s="565"/>
      <c r="H312" s="565"/>
      <c r="I312" s="565"/>
      <c r="J312" s="565"/>
      <c r="K312" s="564"/>
      <c r="L312" s="564"/>
    </row>
    <row r="313" spans="1:12" ht="15">
      <c r="A313" s="565"/>
      <c r="B313" s="565"/>
      <c r="C313" s="565"/>
      <c r="D313" s="565"/>
      <c r="E313" s="565"/>
      <c r="F313" s="565"/>
      <c r="G313" s="565"/>
      <c r="H313" s="565"/>
      <c r="I313" s="565"/>
      <c r="J313" s="565"/>
      <c r="K313" s="564"/>
      <c r="L313" s="564"/>
    </row>
    <row r="314" spans="1:12" ht="15">
      <c r="A314" s="565"/>
      <c r="B314" s="565"/>
      <c r="C314" s="565"/>
      <c r="D314" s="565"/>
      <c r="E314" s="565"/>
      <c r="F314" s="565"/>
      <c r="G314" s="565"/>
      <c r="H314" s="565"/>
      <c r="I314" s="565"/>
      <c r="J314" s="565"/>
      <c r="K314" s="564"/>
      <c r="L314" s="564"/>
    </row>
    <row r="315" spans="1:12" ht="15">
      <c r="A315" s="565"/>
      <c r="B315" s="565"/>
      <c r="C315" s="565"/>
      <c r="D315" s="565"/>
      <c r="E315" s="565"/>
      <c r="F315" s="565"/>
      <c r="G315" s="565"/>
      <c r="H315" s="565"/>
      <c r="I315" s="565"/>
      <c r="J315" s="565"/>
      <c r="K315" s="564"/>
      <c r="L315" s="564"/>
    </row>
    <row r="316" spans="1:12" ht="15">
      <c r="A316" s="565"/>
      <c r="B316" s="565"/>
      <c r="C316" s="565"/>
      <c r="D316" s="565"/>
      <c r="E316" s="565"/>
      <c r="F316" s="565"/>
      <c r="G316" s="565"/>
      <c r="H316" s="565"/>
      <c r="I316" s="565"/>
      <c r="J316" s="565"/>
      <c r="K316" s="564"/>
      <c r="L316" s="564"/>
    </row>
    <row r="317" spans="1:12" ht="15">
      <c r="A317" s="565"/>
      <c r="B317" s="565"/>
      <c r="C317" s="565"/>
      <c r="D317" s="565"/>
      <c r="E317" s="565"/>
      <c r="F317" s="565"/>
      <c r="G317" s="565"/>
      <c r="H317" s="565"/>
      <c r="I317" s="565"/>
      <c r="J317" s="565"/>
      <c r="K317" s="564"/>
      <c r="L317" s="564"/>
    </row>
    <row r="318" spans="1:12" ht="15">
      <c r="A318" s="565"/>
      <c r="B318" s="565"/>
      <c r="C318" s="565"/>
      <c r="D318" s="565"/>
      <c r="E318" s="565"/>
      <c r="F318" s="565"/>
      <c r="G318" s="565"/>
      <c r="H318" s="565"/>
      <c r="I318" s="565"/>
      <c r="J318" s="565"/>
      <c r="K318" s="564"/>
      <c r="L318" s="564"/>
    </row>
    <row r="319" spans="1:12" ht="15">
      <c r="A319" s="565"/>
      <c r="B319" s="565"/>
      <c r="C319" s="565"/>
      <c r="D319" s="565"/>
      <c r="E319" s="565"/>
      <c r="F319" s="565"/>
      <c r="G319" s="565"/>
      <c r="H319" s="565"/>
      <c r="I319" s="565"/>
      <c r="J319" s="565"/>
      <c r="K319" s="564"/>
      <c r="L319" s="564"/>
    </row>
    <row r="320" spans="1:12" ht="15">
      <c r="A320" s="565"/>
      <c r="B320" s="565"/>
      <c r="C320" s="565"/>
      <c r="D320" s="565"/>
      <c r="E320" s="565"/>
      <c r="F320" s="565"/>
      <c r="G320" s="565"/>
      <c r="H320" s="565"/>
      <c r="I320" s="565"/>
      <c r="J320" s="565"/>
      <c r="K320" s="564"/>
      <c r="L320" s="564"/>
    </row>
    <row r="321" spans="1:12" ht="15">
      <c r="A321" s="565"/>
      <c r="B321" s="565"/>
      <c r="C321" s="565"/>
      <c r="D321" s="565"/>
      <c r="E321" s="565"/>
      <c r="F321" s="565"/>
      <c r="G321" s="565"/>
      <c r="H321" s="565"/>
      <c r="I321" s="565"/>
      <c r="J321" s="565"/>
      <c r="K321" s="564"/>
      <c r="L321" s="564"/>
    </row>
    <row r="322" spans="1:12" ht="15">
      <c r="A322" s="565"/>
      <c r="B322" s="565"/>
      <c r="C322" s="565"/>
      <c r="D322" s="565"/>
      <c r="E322" s="565"/>
      <c r="F322" s="565"/>
      <c r="G322" s="565"/>
      <c r="H322" s="565"/>
      <c r="I322" s="565"/>
      <c r="J322" s="565"/>
      <c r="K322" s="564"/>
      <c r="L322" s="564"/>
    </row>
    <row r="323" spans="1:12" ht="15">
      <c r="A323" s="565"/>
      <c r="B323" s="565"/>
      <c r="C323" s="565"/>
      <c r="D323" s="565"/>
      <c r="E323" s="565"/>
      <c r="F323" s="565"/>
      <c r="G323" s="565"/>
      <c r="H323" s="565"/>
      <c r="I323" s="565"/>
      <c r="J323" s="565"/>
      <c r="K323" s="564"/>
      <c r="L323" s="564"/>
    </row>
    <row r="324" spans="1:12" ht="15">
      <c r="A324" s="565"/>
      <c r="B324" s="565"/>
      <c r="C324" s="565"/>
      <c r="D324" s="565"/>
      <c r="E324" s="565"/>
      <c r="F324" s="565"/>
      <c r="G324" s="565"/>
      <c r="H324" s="565"/>
      <c r="I324" s="565"/>
      <c r="J324" s="565"/>
      <c r="K324" s="564"/>
      <c r="L324" s="564"/>
    </row>
    <row r="325" spans="1:12" ht="15">
      <c r="A325" s="565"/>
      <c r="B325" s="565"/>
      <c r="C325" s="565"/>
      <c r="D325" s="565"/>
      <c r="E325" s="565"/>
      <c r="F325" s="565"/>
      <c r="G325" s="565"/>
      <c r="H325" s="565"/>
      <c r="I325" s="565"/>
      <c r="J325" s="565"/>
      <c r="K325" s="564"/>
      <c r="L325" s="564"/>
    </row>
    <row r="326" spans="1:12" ht="15">
      <c r="A326" s="565"/>
      <c r="B326" s="565"/>
      <c r="C326" s="565"/>
      <c r="D326" s="565"/>
      <c r="E326" s="565"/>
      <c r="F326" s="565"/>
      <c r="G326" s="565"/>
      <c r="H326" s="565"/>
      <c r="I326" s="565"/>
      <c r="J326" s="565"/>
      <c r="K326" s="564"/>
      <c r="L326" s="564"/>
    </row>
    <row r="327" spans="1:12" ht="15">
      <c r="A327" s="565"/>
      <c r="B327" s="565"/>
      <c r="C327" s="565"/>
      <c r="D327" s="565"/>
      <c r="E327" s="565"/>
      <c r="F327" s="565"/>
      <c r="G327" s="565"/>
      <c r="H327" s="565"/>
      <c r="I327" s="565"/>
      <c r="J327" s="565"/>
      <c r="K327" s="564"/>
      <c r="L327" s="564"/>
    </row>
    <row r="328" spans="1:12" ht="15">
      <c r="A328" s="565"/>
      <c r="B328" s="565"/>
      <c r="C328" s="565"/>
      <c r="D328" s="565"/>
      <c r="E328" s="565"/>
      <c r="F328" s="565"/>
      <c r="G328" s="565"/>
      <c r="H328" s="565"/>
      <c r="I328" s="565"/>
      <c r="J328" s="565"/>
      <c r="K328" s="564"/>
      <c r="L328" s="564"/>
    </row>
    <row r="329" spans="1:12" ht="15">
      <c r="A329" s="565"/>
      <c r="B329" s="565"/>
      <c r="C329" s="565"/>
      <c r="D329" s="565"/>
      <c r="E329" s="565"/>
      <c r="F329" s="565"/>
      <c r="G329" s="565"/>
      <c r="H329" s="565"/>
      <c r="I329" s="565"/>
      <c r="J329" s="565"/>
      <c r="K329" s="564"/>
      <c r="L329" s="564"/>
    </row>
    <row r="330" spans="1:12" ht="15">
      <c r="A330" s="565"/>
      <c r="B330" s="565"/>
      <c r="C330" s="565"/>
      <c r="D330" s="565"/>
      <c r="E330" s="565"/>
      <c r="F330" s="565"/>
      <c r="G330" s="565"/>
      <c r="H330" s="565"/>
      <c r="I330" s="565"/>
      <c r="J330" s="565"/>
      <c r="K330" s="564"/>
      <c r="L330" s="564"/>
    </row>
    <row r="331" spans="1:12" ht="15">
      <c r="A331" s="565"/>
      <c r="B331" s="565"/>
      <c r="C331" s="565"/>
      <c r="D331" s="565"/>
      <c r="E331" s="565"/>
      <c r="F331" s="565"/>
      <c r="G331" s="565"/>
      <c r="H331" s="565"/>
      <c r="I331" s="565"/>
      <c r="J331" s="565"/>
      <c r="K331" s="564"/>
      <c r="L331" s="564"/>
    </row>
    <row r="332" spans="1:12" ht="15">
      <c r="A332" s="565"/>
      <c r="B332" s="565"/>
      <c r="C332" s="565"/>
      <c r="D332" s="565"/>
      <c r="E332" s="565"/>
      <c r="F332" s="565"/>
      <c r="G332" s="565"/>
      <c r="H332" s="565"/>
      <c r="I332" s="565"/>
      <c r="J332" s="565"/>
      <c r="K332" s="564"/>
      <c r="L332" s="564"/>
    </row>
    <row r="333" spans="1:12" ht="15">
      <c r="A333" s="565"/>
      <c r="B333" s="565"/>
      <c r="C333" s="565"/>
      <c r="D333" s="565"/>
      <c r="E333" s="565"/>
      <c r="F333" s="565"/>
      <c r="G333" s="565"/>
      <c r="H333" s="565"/>
      <c r="I333" s="565"/>
      <c r="J333" s="565"/>
      <c r="K333" s="564"/>
      <c r="L333" s="564"/>
    </row>
    <row r="334" spans="1:12" ht="15">
      <c r="A334" s="565"/>
      <c r="B334" s="565"/>
      <c r="C334" s="565"/>
      <c r="D334" s="565"/>
      <c r="E334" s="565"/>
      <c r="F334" s="565"/>
      <c r="G334" s="565"/>
      <c r="H334" s="565"/>
      <c r="I334" s="565"/>
      <c r="J334" s="565"/>
      <c r="K334" s="564"/>
      <c r="L334" s="564"/>
    </row>
    <row r="335" spans="1:12" ht="15">
      <c r="A335" s="565"/>
      <c r="B335" s="565"/>
      <c r="C335" s="565"/>
      <c r="D335" s="565"/>
      <c r="E335" s="565"/>
      <c r="F335" s="565"/>
      <c r="G335" s="565"/>
      <c r="H335" s="565"/>
      <c r="I335" s="565"/>
      <c r="J335" s="565"/>
      <c r="K335" s="564"/>
      <c r="L335" s="564"/>
    </row>
    <row r="336" spans="1:12" ht="15">
      <c r="A336" s="565"/>
      <c r="B336" s="565"/>
      <c r="C336" s="565"/>
      <c r="D336" s="565"/>
      <c r="E336" s="565"/>
      <c r="F336" s="565"/>
      <c r="G336" s="565"/>
      <c r="H336" s="565"/>
      <c r="I336" s="565"/>
      <c r="J336" s="565"/>
      <c r="K336" s="564"/>
      <c r="L336" s="564"/>
    </row>
    <row r="337" spans="1:12" ht="15">
      <c r="A337" s="565"/>
      <c r="B337" s="565"/>
      <c r="C337" s="565"/>
      <c r="D337" s="565"/>
      <c r="E337" s="565"/>
      <c r="F337" s="565"/>
      <c r="G337" s="565"/>
      <c r="H337" s="565"/>
      <c r="I337" s="565"/>
      <c r="J337" s="565"/>
      <c r="K337" s="564"/>
      <c r="L337" s="564"/>
    </row>
    <row r="338" spans="1:12" ht="15">
      <c r="A338" s="565"/>
      <c r="B338" s="565"/>
      <c r="C338" s="565"/>
      <c r="D338" s="565"/>
      <c r="E338" s="565"/>
      <c r="F338" s="565"/>
      <c r="G338" s="565"/>
      <c r="H338" s="565"/>
      <c r="I338" s="565"/>
      <c r="J338" s="565"/>
      <c r="K338" s="564"/>
      <c r="L338" s="564"/>
    </row>
    <row r="339" spans="1:12" ht="15">
      <c r="A339" s="565"/>
      <c r="B339" s="565"/>
      <c r="C339" s="565"/>
      <c r="D339" s="565"/>
      <c r="E339" s="565"/>
      <c r="F339" s="565"/>
      <c r="G339" s="565"/>
      <c r="H339" s="565"/>
      <c r="I339" s="565"/>
      <c r="J339" s="565"/>
      <c r="K339" s="564"/>
      <c r="L339" s="564"/>
    </row>
    <row r="340" spans="1:12" ht="15">
      <c r="A340" s="565"/>
      <c r="B340" s="565"/>
      <c r="C340" s="565"/>
      <c r="D340" s="565"/>
      <c r="E340" s="565"/>
      <c r="F340" s="565"/>
      <c r="G340" s="565"/>
      <c r="H340" s="565"/>
      <c r="I340" s="565"/>
      <c r="J340" s="565"/>
      <c r="K340" s="564"/>
      <c r="L340" s="564"/>
    </row>
    <row r="341" spans="1:12" ht="15">
      <c r="A341" s="565"/>
      <c r="B341" s="565"/>
      <c r="C341" s="565"/>
      <c r="D341" s="565"/>
      <c r="E341" s="565"/>
      <c r="F341" s="565"/>
      <c r="G341" s="565"/>
      <c r="H341" s="565"/>
      <c r="I341" s="565"/>
      <c r="J341" s="565"/>
      <c r="K341" s="564"/>
      <c r="L341" s="564"/>
    </row>
    <row r="342" spans="1:12" ht="15">
      <c r="A342" s="565"/>
      <c r="B342" s="565"/>
      <c r="C342" s="565"/>
      <c r="D342" s="565"/>
      <c r="E342" s="565"/>
      <c r="F342" s="565"/>
      <c r="G342" s="565"/>
      <c r="H342" s="565"/>
      <c r="I342" s="565"/>
      <c r="J342" s="565"/>
      <c r="K342" s="564"/>
      <c r="L342" s="564"/>
    </row>
    <row r="343" spans="1:12" ht="15">
      <c r="A343" s="565"/>
      <c r="B343" s="565"/>
      <c r="C343" s="565"/>
      <c r="D343" s="565"/>
      <c r="E343" s="565"/>
      <c r="F343" s="565"/>
      <c r="G343" s="565"/>
      <c r="H343" s="565"/>
      <c r="I343" s="565"/>
      <c r="J343" s="565"/>
      <c r="K343" s="564"/>
      <c r="L343" s="564"/>
    </row>
    <row r="344" spans="1:12" ht="15">
      <c r="A344" s="565"/>
      <c r="B344" s="565"/>
      <c r="C344" s="565"/>
      <c r="D344" s="565"/>
      <c r="E344" s="565"/>
      <c r="F344" s="565"/>
      <c r="G344" s="565"/>
      <c r="H344" s="565"/>
      <c r="I344" s="565"/>
      <c r="J344" s="565"/>
      <c r="K344" s="564"/>
      <c r="L344" s="564"/>
    </row>
    <row r="345" spans="1:12" ht="15">
      <c r="A345" s="565"/>
      <c r="B345" s="565"/>
      <c r="C345" s="565"/>
      <c r="D345" s="565"/>
      <c r="E345" s="565"/>
      <c r="F345" s="565"/>
      <c r="G345" s="565"/>
      <c r="H345" s="565"/>
      <c r="I345" s="565"/>
      <c r="J345" s="565"/>
      <c r="K345" s="564"/>
      <c r="L345" s="564"/>
    </row>
    <row r="346" spans="1:12" ht="15">
      <c r="A346" s="565"/>
      <c r="B346" s="565"/>
      <c r="C346" s="565"/>
      <c r="D346" s="565"/>
      <c r="E346" s="565"/>
      <c r="F346" s="565"/>
      <c r="G346" s="565"/>
      <c r="H346" s="565"/>
      <c r="I346" s="565"/>
      <c r="J346" s="565"/>
      <c r="K346" s="564"/>
      <c r="L346" s="564"/>
    </row>
    <row r="347" spans="1:12" ht="15">
      <c r="A347" s="565"/>
      <c r="B347" s="565"/>
      <c r="C347" s="565"/>
      <c r="D347" s="565"/>
      <c r="E347" s="565"/>
      <c r="F347" s="565"/>
      <c r="G347" s="565"/>
      <c r="H347" s="565"/>
      <c r="I347" s="565"/>
      <c r="J347" s="565"/>
      <c r="K347" s="564"/>
      <c r="L347" s="564"/>
    </row>
    <row r="348" spans="1:12" ht="15">
      <c r="A348" s="565"/>
      <c r="B348" s="565"/>
      <c r="C348" s="565"/>
      <c r="D348" s="565"/>
      <c r="E348" s="565"/>
      <c r="F348" s="565"/>
      <c r="G348" s="565"/>
      <c r="H348" s="565"/>
      <c r="I348" s="565"/>
      <c r="J348" s="565"/>
      <c r="K348" s="564"/>
      <c r="L348" s="564"/>
    </row>
    <row r="349" spans="1:12" ht="15">
      <c r="A349" s="565"/>
      <c r="B349" s="565"/>
      <c r="C349" s="565"/>
      <c r="D349" s="565"/>
      <c r="E349" s="565"/>
      <c r="F349" s="565"/>
      <c r="G349" s="565"/>
      <c r="H349" s="565"/>
      <c r="I349" s="565"/>
      <c r="J349" s="565"/>
      <c r="K349" s="564"/>
      <c r="L349" s="564"/>
    </row>
    <row r="350" spans="1:12" ht="15">
      <c r="A350" s="565"/>
      <c r="B350" s="565"/>
      <c r="C350" s="565"/>
      <c r="D350" s="565"/>
      <c r="E350" s="565"/>
      <c r="F350" s="565"/>
      <c r="G350" s="565"/>
      <c r="H350" s="565"/>
      <c r="I350" s="565"/>
      <c r="J350" s="565"/>
      <c r="K350" s="564"/>
      <c r="L350" s="564"/>
    </row>
    <row r="351" spans="1:12" ht="15">
      <c r="A351" s="565"/>
      <c r="B351" s="565"/>
      <c r="C351" s="565"/>
      <c r="D351" s="565"/>
      <c r="E351" s="565"/>
      <c r="F351" s="565"/>
      <c r="G351" s="565"/>
      <c r="H351" s="565"/>
      <c r="I351" s="565"/>
      <c r="J351" s="565"/>
      <c r="K351" s="564"/>
      <c r="L351" s="564"/>
    </row>
    <row r="352" spans="1:12" ht="15">
      <c r="A352" s="565"/>
      <c r="B352" s="565"/>
      <c r="C352" s="565"/>
      <c r="D352" s="565"/>
      <c r="E352" s="565"/>
      <c r="F352" s="565"/>
      <c r="G352" s="565"/>
      <c r="H352" s="565"/>
      <c r="I352" s="565"/>
      <c r="J352" s="565"/>
      <c r="K352" s="564"/>
      <c r="L352" s="564"/>
    </row>
    <row r="353" spans="1:12" ht="15">
      <c r="A353" s="565"/>
      <c r="B353" s="565"/>
      <c r="C353" s="565"/>
      <c r="D353" s="565"/>
      <c r="E353" s="565"/>
      <c r="F353" s="565"/>
      <c r="G353" s="565"/>
      <c r="H353" s="565"/>
      <c r="I353" s="565"/>
      <c r="J353" s="565"/>
      <c r="K353" s="564"/>
      <c r="L353" s="564"/>
    </row>
    <row r="354" spans="1:12" ht="15">
      <c r="A354" s="565"/>
      <c r="B354" s="565"/>
      <c r="C354" s="565"/>
      <c r="D354" s="565"/>
      <c r="E354" s="565"/>
      <c r="F354" s="565"/>
      <c r="G354" s="565"/>
      <c r="H354" s="565"/>
      <c r="I354" s="565"/>
      <c r="J354" s="565"/>
      <c r="K354" s="564"/>
      <c r="L354" s="564"/>
    </row>
    <row r="355" spans="1:12" ht="15">
      <c r="A355" s="565"/>
      <c r="B355" s="565"/>
      <c r="C355" s="565"/>
      <c r="D355" s="565"/>
      <c r="E355" s="565"/>
      <c r="F355" s="565"/>
      <c r="G355" s="565"/>
      <c r="H355" s="565"/>
      <c r="I355" s="565"/>
      <c r="J355" s="565"/>
      <c r="K355" s="564"/>
      <c r="L355" s="564"/>
    </row>
    <row r="356" spans="1:12" ht="15">
      <c r="A356" s="565"/>
      <c r="B356" s="565"/>
      <c r="C356" s="565"/>
      <c r="D356" s="565"/>
      <c r="E356" s="565"/>
      <c r="F356" s="565"/>
      <c r="G356" s="565"/>
      <c r="H356" s="565"/>
      <c r="I356" s="565"/>
      <c r="J356" s="565"/>
      <c r="K356" s="564"/>
      <c r="L356" s="564"/>
    </row>
    <row r="357" spans="1:12" ht="15">
      <c r="A357" s="565"/>
      <c r="B357" s="565"/>
      <c r="C357" s="565"/>
      <c r="D357" s="565"/>
      <c r="E357" s="565"/>
      <c r="F357" s="565"/>
      <c r="G357" s="565"/>
      <c r="H357" s="565"/>
      <c r="I357" s="565"/>
      <c r="J357" s="565"/>
      <c r="K357" s="564"/>
      <c r="L357" s="564"/>
    </row>
    <row r="358" spans="1:12" ht="15">
      <c r="A358" s="565"/>
      <c r="B358" s="565"/>
      <c r="C358" s="565"/>
      <c r="D358" s="565"/>
      <c r="E358" s="565"/>
      <c r="F358" s="565"/>
      <c r="G358" s="565"/>
      <c r="H358" s="565"/>
      <c r="I358" s="565"/>
      <c r="J358" s="565"/>
      <c r="K358" s="564"/>
      <c r="L358" s="564"/>
    </row>
    <row r="359" spans="1:12" ht="15">
      <c r="A359" s="565"/>
      <c r="B359" s="565"/>
      <c r="C359" s="565"/>
      <c r="D359" s="565"/>
      <c r="E359" s="565"/>
      <c r="F359" s="565"/>
      <c r="G359" s="565"/>
      <c r="H359" s="565"/>
      <c r="I359" s="565"/>
      <c r="J359" s="565"/>
      <c r="K359" s="564"/>
      <c r="L359" s="564"/>
    </row>
    <row r="360" spans="1:12" ht="15">
      <c r="A360" s="565"/>
      <c r="B360" s="565"/>
      <c r="C360" s="565"/>
      <c r="D360" s="565"/>
      <c r="E360" s="565"/>
      <c r="F360" s="565"/>
      <c r="G360" s="565"/>
      <c r="H360" s="565"/>
      <c r="I360" s="565"/>
      <c r="J360" s="565"/>
      <c r="K360" s="564"/>
      <c r="L360" s="564"/>
    </row>
    <row r="361" spans="1:12" ht="15">
      <c r="A361" s="565"/>
      <c r="B361" s="565"/>
      <c r="C361" s="565"/>
      <c r="D361" s="565"/>
      <c r="E361" s="565"/>
      <c r="F361" s="565"/>
      <c r="G361" s="565"/>
      <c r="H361" s="565"/>
      <c r="I361" s="565"/>
      <c r="J361" s="565"/>
      <c r="K361" s="564"/>
      <c r="L361" s="564"/>
    </row>
    <row r="362" spans="1:12" ht="15">
      <c r="A362" s="565"/>
      <c r="B362" s="565"/>
      <c r="C362" s="565"/>
      <c r="D362" s="565"/>
      <c r="E362" s="565"/>
      <c r="F362" s="565"/>
      <c r="G362" s="565"/>
      <c r="H362" s="565"/>
      <c r="I362" s="565"/>
      <c r="J362" s="565"/>
      <c r="K362" s="564"/>
      <c r="L362" s="564"/>
    </row>
    <row r="363" spans="1:12" ht="15">
      <c r="A363" s="565"/>
      <c r="B363" s="565"/>
      <c r="C363" s="565"/>
      <c r="D363" s="565"/>
      <c r="E363" s="565"/>
      <c r="F363" s="565"/>
      <c r="G363" s="565"/>
      <c r="H363" s="565"/>
      <c r="I363" s="565"/>
      <c r="J363" s="565"/>
      <c r="K363" s="564"/>
      <c r="L363" s="564"/>
    </row>
    <row r="364" spans="1:12" ht="15">
      <c r="A364" s="565"/>
      <c r="B364" s="565"/>
      <c r="C364" s="565"/>
      <c r="D364" s="565"/>
      <c r="E364" s="565"/>
      <c r="F364" s="565"/>
      <c r="G364" s="565"/>
      <c r="H364" s="565"/>
      <c r="I364" s="565"/>
      <c r="J364" s="565"/>
      <c r="K364" s="564"/>
      <c r="L364" s="564"/>
    </row>
    <row r="365" spans="1:12" ht="15">
      <c r="A365" s="565"/>
      <c r="B365" s="565"/>
      <c r="C365" s="565"/>
      <c r="D365" s="565"/>
      <c r="E365" s="565"/>
      <c r="F365" s="565"/>
      <c r="G365" s="565"/>
      <c r="H365" s="565"/>
      <c r="I365" s="565"/>
      <c r="J365" s="565"/>
      <c r="K365" s="564"/>
      <c r="L365" s="564"/>
    </row>
    <row r="366" spans="1:12" ht="15">
      <c r="A366" s="565"/>
      <c r="B366" s="565"/>
      <c r="C366" s="565"/>
      <c r="D366" s="565"/>
      <c r="E366" s="565"/>
      <c r="F366" s="565"/>
      <c r="G366" s="565"/>
      <c r="H366" s="565"/>
      <c r="I366" s="565"/>
      <c r="J366" s="565"/>
      <c r="K366" s="564"/>
      <c r="L366" s="564"/>
    </row>
    <row r="367" spans="1:12" ht="15">
      <c r="A367" s="565"/>
      <c r="B367" s="565"/>
      <c r="C367" s="565"/>
      <c r="D367" s="565"/>
      <c r="E367" s="565"/>
      <c r="F367" s="565"/>
      <c r="G367" s="565"/>
      <c r="H367" s="565"/>
      <c r="I367" s="565"/>
      <c r="J367" s="565"/>
      <c r="K367" s="564"/>
      <c r="L367" s="564"/>
    </row>
    <row r="368" spans="1:12" ht="15">
      <c r="A368" s="565"/>
      <c r="B368" s="565"/>
      <c r="C368" s="565"/>
      <c r="D368" s="565"/>
      <c r="E368" s="565"/>
      <c r="F368" s="565"/>
      <c r="G368" s="565"/>
      <c r="H368" s="565"/>
      <c r="I368" s="565"/>
      <c r="J368" s="565"/>
      <c r="K368" s="564"/>
      <c r="L368" s="564"/>
    </row>
    <row r="369" spans="1:12" ht="15">
      <c r="A369" s="565"/>
      <c r="B369" s="565"/>
      <c r="C369" s="565"/>
      <c r="D369" s="565"/>
      <c r="E369" s="565"/>
      <c r="F369" s="565"/>
      <c r="G369" s="565"/>
      <c r="H369" s="565"/>
      <c r="I369" s="565"/>
      <c r="J369" s="565"/>
      <c r="K369" s="564"/>
      <c r="L369" s="564"/>
    </row>
    <row r="378" spans="1:12" ht="15">
      <c r="B378" s="84"/>
    </row>
    <row r="380" spans="1:12" ht="15">
      <c r="B380" s="84"/>
    </row>
  </sheetData>
  <customSheetViews>
    <customSheetView guid="{2A1F54F6-5530-4D9D-A710-54351C18A6C3}" fitToPage="1">
      <selection activeCell="C3" sqref="C3"/>
      <rowBreaks count="1" manualBreakCount="1">
        <brk id="276" max="12" man="1"/>
      </rowBreaks>
      <pageMargins left="0" right="0" top="0" bottom="0" header="0" footer="0"/>
      <pageSetup scale="29" fitToHeight="0" orientation="landscape" blackAndWhite="1" r:id="rId1"/>
    </customSheetView>
  </customSheetViews>
  <phoneticPr fontId="35" type="noConversion"/>
  <conditionalFormatting sqref="B380">
    <cfRule type="duplicateValues" dxfId="21" priority="18"/>
  </conditionalFormatting>
  <conditionalFormatting sqref="B378">
    <cfRule type="duplicateValues" dxfId="20" priority="19"/>
  </conditionalFormatting>
  <conditionalFormatting sqref="B54:B209 B211:B238 B2:B52">
    <cfRule type="duplicateValues" dxfId="19" priority="20"/>
  </conditionalFormatting>
  <conditionalFormatting sqref="B53">
    <cfRule type="duplicateValues" dxfId="18" priority="1"/>
  </conditionalFormatting>
  <hyperlinks>
    <hyperlink ref="O52" r:id="rId2" xr:uid="{00000000-0004-0000-0000-000000000000}"/>
  </hyperlinks>
  <pageMargins left="0.70866141732283472" right="0.70866141732283472" top="0.74803149606299213" bottom="0.74803149606299213" header="0.31496062992125984" footer="0.31496062992125984"/>
  <pageSetup scale="26" fitToHeight="0" orientation="landscape" blackAndWhite="1" r:id="rId3"/>
  <rowBreaks count="1" manualBreakCount="1">
    <brk id="325" max="12" man="1"/>
  </rowBreaks>
  <legacyDrawing r:id="rId4"/>
  <tableParts count="1">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U2231"/>
  <sheetViews>
    <sheetView topLeftCell="A1116" zoomScale="120" zoomScaleNormal="120" workbookViewId="0">
      <selection activeCell="B1132" sqref="B1132"/>
    </sheetView>
  </sheetViews>
  <sheetFormatPr defaultColWidth="11.42578125" defaultRowHeight="14.45"/>
  <cols>
    <col min="1" max="1" width="13" bestFit="1" customWidth="1"/>
    <col min="2" max="2" width="123.85546875" customWidth="1"/>
    <col min="3" max="3" width="24.85546875" bestFit="1" customWidth="1"/>
    <col min="4" max="4" width="14" customWidth="1"/>
    <col min="5" max="5" width="4.140625" bestFit="1" customWidth="1"/>
    <col min="6" max="6" width="5.28515625" bestFit="1" customWidth="1"/>
    <col min="7" max="7" width="7.42578125" bestFit="1" customWidth="1"/>
    <col min="8" max="8" width="6.85546875" bestFit="1" customWidth="1"/>
    <col min="9" max="9" width="34.42578125" bestFit="1" customWidth="1"/>
    <col min="10" max="10" width="41.85546875" bestFit="1" customWidth="1"/>
    <col min="11" max="11" width="24.140625" customWidth="1"/>
    <col min="12" max="12" width="105.7109375" customWidth="1"/>
    <col min="13" max="13" width="18.140625" customWidth="1"/>
    <col min="14" max="14" width="22.28515625" customWidth="1"/>
    <col min="15" max="15" width="11.42578125" customWidth="1"/>
  </cols>
  <sheetData>
    <row r="1" spans="1:20" s="2" customFormat="1">
      <c r="A1" s="46" t="s">
        <v>0</v>
      </c>
      <c r="B1" s="47" t="s">
        <v>1</v>
      </c>
      <c r="C1" s="48" t="s">
        <v>2</v>
      </c>
      <c r="D1" s="48" t="s">
        <v>969</v>
      </c>
      <c r="E1" s="48" t="s">
        <v>970</v>
      </c>
      <c r="F1" s="48" t="s">
        <v>971</v>
      </c>
      <c r="G1" s="48" t="s">
        <v>972</v>
      </c>
      <c r="H1" s="48" t="s">
        <v>973</v>
      </c>
      <c r="I1" s="47" t="s">
        <v>974</v>
      </c>
      <c r="J1" s="47" t="s">
        <v>975</v>
      </c>
      <c r="K1" s="47" t="s">
        <v>8</v>
      </c>
      <c r="L1" s="48" t="s">
        <v>976</v>
      </c>
    </row>
    <row r="2" spans="1:20" s="2" customFormat="1">
      <c r="A2" s="310">
        <v>9000826306</v>
      </c>
      <c r="B2" s="306" t="str">
        <f>VLOOKUP(A2,EMPRESAS!$A$1:$B$342,2,0)</f>
        <v>LINEAS FLUVIALES DEL VICHADA S.A.S.  ANTES LINEAS FLUVIALES DEL VICHADA E.U.</v>
      </c>
      <c r="C2" s="306" t="str">
        <f>VLOOKUP(A2,EMPRESAS!$A$1:$C$342,3,0)</f>
        <v>Pasajeros</v>
      </c>
      <c r="D2" s="27">
        <v>129</v>
      </c>
      <c r="E2" s="64">
        <v>22</v>
      </c>
      <c r="F2" s="64">
        <v>1</v>
      </c>
      <c r="G2" s="64">
        <v>1999</v>
      </c>
      <c r="H2" s="64" t="s">
        <v>977</v>
      </c>
      <c r="I2" s="312" t="s">
        <v>14</v>
      </c>
      <c r="J2" s="313" t="s">
        <v>978</v>
      </c>
      <c r="K2" s="299" t="str">
        <f>VLOOKUP(A2,EMPRESAS!$A$1:$I$342,9,0)</f>
        <v>META</v>
      </c>
      <c r="L2" s="299" t="str">
        <f>VLOOKUP(A2,EMPRESAS!$A$1:$J$342,10,0)</f>
        <v>RIOS: META, MANACACIAS, PUERTO GAITAN-PUERTO CARREÑO Y AFLUENTES EN PUERTOS COLOMBIANOS</v>
      </c>
    </row>
    <row r="3" spans="1:20" s="2" customFormat="1">
      <c r="A3" s="306">
        <v>9000826306</v>
      </c>
      <c r="B3" s="306" t="str">
        <f>VLOOKUP(A3,EMPRESAS!$A$1:$B$342,2,0)</f>
        <v>LINEAS FLUVIALES DEL VICHADA S.A.S.  ANTES LINEAS FLUVIALES DEL VICHADA E.U.</v>
      </c>
      <c r="C3" s="306" t="str">
        <f>VLOOKUP(A3,EMPRESAS!$A$1:$C$342,3,0)</f>
        <v>Pasajeros</v>
      </c>
      <c r="D3" s="27">
        <v>2631</v>
      </c>
      <c r="E3" s="64">
        <v>27</v>
      </c>
      <c r="F3" s="64">
        <v>9</v>
      </c>
      <c r="G3" s="64">
        <v>2005</v>
      </c>
      <c r="H3" s="64" t="s">
        <v>979</v>
      </c>
      <c r="I3" s="299"/>
      <c r="J3" s="299"/>
      <c r="K3" s="299" t="str">
        <f>VLOOKUP(A3,EMPRESAS!$A$1:$I$342,9,0)</f>
        <v>META</v>
      </c>
      <c r="L3" s="299" t="str">
        <f>VLOOKUP(A3,EMPRESAS!$A$1:$J$342,10,0)</f>
        <v>RIOS: META, MANACACIAS, PUERTO GAITAN-PUERTO CARREÑO Y AFLUENTES EN PUERTOS COLOMBIANOS</v>
      </c>
      <c r="M3" s="582"/>
      <c r="N3" s="583"/>
      <c r="O3" s="583"/>
      <c r="P3" s="583"/>
      <c r="Q3" s="583"/>
      <c r="R3" s="583"/>
      <c r="S3" s="583"/>
      <c r="T3" s="584"/>
    </row>
    <row r="4" spans="1:20" s="2" customFormat="1">
      <c r="A4" s="306">
        <v>9000826306</v>
      </c>
      <c r="B4" s="306" t="str">
        <f>VLOOKUP(A4,EMPRESAS!$A$1:$B$342,2,0)</f>
        <v>LINEAS FLUVIALES DEL VICHADA S.A.S.  ANTES LINEAS FLUVIALES DEL VICHADA E.U.</v>
      </c>
      <c r="C4" s="306" t="str">
        <f>VLOOKUP(A4,EMPRESAS!$A$1:$C$342,3,0)</f>
        <v>Pasajeros</v>
      </c>
      <c r="D4" s="27">
        <v>2143</v>
      </c>
      <c r="E4" s="64">
        <v>31</v>
      </c>
      <c r="F4" s="64">
        <v>5</v>
      </c>
      <c r="G4" s="64">
        <v>2007</v>
      </c>
      <c r="H4" s="64" t="s">
        <v>980</v>
      </c>
      <c r="I4" s="299"/>
      <c r="J4" s="299"/>
      <c r="K4" s="299" t="str">
        <f>VLOOKUP(A4,EMPRESAS!$A$1:$I$342,9,0)</f>
        <v>META</v>
      </c>
      <c r="L4" s="299" t="str">
        <f>VLOOKUP(A4,EMPRESAS!$A$1:$J$342,10,0)</f>
        <v>RIOS: META, MANACACIAS, PUERTO GAITAN-PUERTO CARREÑO Y AFLUENTES EN PUERTOS COLOMBIANOS</v>
      </c>
      <c r="M4" s="585"/>
      <c r="N4" s="586"/>
      <c r="O4" s="586"/>
      <c r="P4" s="586"/>
      <c r="Q4" s="586"/>
      <c r="R4" s="586"/>
      <c r="S4" s="586"/>
      <c r="T4" s="587"/>
    </row>
    <row r="5" spans="1:20" s="2" customFormat="1" ht="15">
      <c r="A5" s="306">
        <v>9000826306</v>
      </c>
      <c r="B5" s="306" t="str">
        <f>VLOOKUP(A5,EMPRESAS!$A$1:$B$342,2,0)</f>
        <v>LINEAS FLUVIALES DEL VICHADA S.A.S.  ANTES LINEAS FLUVIALES DEL VICHADA E.U.</v>
      </c>
      <c r="C5" s="306" t="str">
        <f>VLOOKUP(A5,EMPRESAS!$A$1:$C$342,3,0)</f>
        <v>Pasajeros</v>
      </c>
      <c r="D5" s="27">
        <v>2143</v>
      </c>
      <c r="E5" s="64">
        <v>31</v>
      </c>
      <c r="F5" s="64">
        <v>5</v>
      </c>
      <c r="G5" s="64">
        <v>2007</v>
      </c>
      <c r="H5" s="64" t="s">
        <v>981</v>
      </c>
      <c r="I5" s="299"/>
      <c r="J5" s="299"/>
      <c r="K5" s="299" t="str">
        <f>VLOOKUP(A5,EMPRESAS!$A$1:$I$342,9,0)</f>
        <v>META</v>
      </c>
      <c r="L5" s="299" t="str">
        <f>VLOOKUP(A5,EMPRESAS!$A$1:$J$342,10,0)</f>
        <v>RIOS: META, MANACACIAS, PUERTO GAITAN-PUERTO CARREÑO Y AFLUENTES EN PUERTOS COLOMBIANOS</v>
      </c>
      <c r="M5" s="16"/>
      <c r="N5" s="16"/>
      <c r="O5" s="16"/>
      <c r="P5" s="16"/>
      <c r="Q5" s="16"/>
      <c r="R5" s="16"/>
      <c r="S5" s="16"/>
      <c r="T5" s="16"/>
    </row>
    <row r="6" spans="1:20" s="2" customFormat="1">
      <c r="A6" s="306">
        <v>9000826306</v>
      </c>
      <c r="B6" s="306" t="str">
        <f>VLOOKUP(A6,EMPRESAS!$A$1:$B$342,2,0)</f>
        <v>LINEAS FLUVIALES DEL VICHADA S.A.S.  ANTES LINEAS FLUVIALES DEL VICHADA E.U.</v>
      </c>
      <c r="C6" s="306" t="str">
        <f>VLOOKUP(A6,EMPRESAS!$A$1:$C$342,3,0)</f>
        <v>Pasajeros</v>
      </c>
      <c r="D6" s="27">
        <v>4721</v>
      </c>
      <c r="E6" s="64">
        <v>8</v>
      </c>
      <c r="F6" s="64">
        <v>11</v>
      </c>
      <c r="G6" s="64">
        <v>2007</v>
      </c>
      <c r="H6" s="64" t="s">
        <v>980</v>
      </c>
      <c r="I6" s="299"/>
      <c r="J6" s="299"/>
      <c r="K6" s="299" t="str">
        <f>VLOOKUP(A6,EMPRESAS!$A$1:$I$342,9,0)</f>
        <v>META</v>
      </c>
      <c r="L6" s="299" t="str">
        <f>VLOOKUP(A6,EMPRESAS!$A$1:$J$342,10,0)</f>
        <v>RIOS: META, MANACACIAS, PUERTO GAITAN-PUERTO CARREÑO Y AFLUENTES EN PUERTOS COLOMBIANOS</v>
      </c>
      <c r="M6" s="580"/>
      <c r="N6" s="581"/>
      <c r="O6" s="15"/>
      <c r="P6" s="15"/>
      <c r="Q6" s="15"/>
      <c r="R6" s="15"/>
      <c r="S6" s="15"/>
      <c r="T6" s="15"/>
    </row>
    <row r="7" spans="1:20" s="2" customFormat="1">
      <c r="A7" s="306">
        <v>9000826306</v>
      </c>
      <c r="B7" s="306" t="str">
        <f>VLOOKUP(A7,EMPRESAS!$A$1:$B$342,2,0)</f>
        <v>LINEAS FLUVIALES DEL VICHADA S.A.S.  ANTES LINEAS FLUVIALES DEL VICHADA E.U.</v>
      </c>
      <c r="C7" s="306" t="str">
        <f>VLOOKUP(A7,EMPRESAS!$A$1:$C$342,3,0)</f>
        <v>Pasajeros</v>
      </c>
      <c r="D7" s="27">
        <v>2974</v>
      </c>
      <c r="E7" s="64">
        <v>21</v>
      </c>
      <c r="F7" s="64">
        <v>7</v>
      </c>
      <c r="G7" s="64">
        <v>2010</v>
      </c>
      <c r="H7" s="64" t="s">
        <v>981</v>
      </c>
      <c r="I7" s="299"/>
      <c r="J7" s="299"/>
      <c r="K7" s="299" t="str">
        <f>VLOOKUP(A7,EMPRESAS!$A$1:$I$342,9,0)</f>
        <v>META</v>
      </c>
      <c r="L7" s="299" t="str">
        <f>VLOOKUP(A7,EMPRESAS!$A$1:$J$342,10,0)</f>
        <v>RIOS: META, MANACACIAS, PUERTO GAITAN-PUERTO CARREÑO Y AFLUENTES EN PUERTOS COLOMBIANOS</v>
      </c>
      <c r="M7" s="580"/>
      <c r="N7" s="581"/>
      <c r="O7" s="15"/>
      <c r="P7" s="15"/>
      <c r="Q7" s="15"/>
      <c r="R7" s="15"/>
      <c r="S7" s="15"/>
      <c r="T7" s="15"/>
    </row>
    <row r="8" spans="1:20" s="2" customFormat="1">
      <c r="A8" s="306">
        <v>9000826306</v>
      </c>
      <c r="B8" s="306" t="str">
        <f>VLOOKUP(A8,EMPRESAS!$A$1:$B$342,2,0)</f>
        <v>LINEAS FLUVIALES DEL VICHADA S.A.S.  ANTES LINEAS FLUVIALES DEL VICHADA E.U.</v>
      </c>
      <c r="C8" s="306" t="str">
        <f>VLOOKUP(A8,EMPRESAS!$A$1:$C$342,3,0)</f>
        <v>Pasajeros</v>
      </c>
      <c r="D8" s="27">
        <v>2974</v>
      </c>
      <c r="E8" s="64">
        <v>21</v>
      </c>
      <c r="F8" s="64">
        <v>7</v>
      </c>
      <c r="G8" s="64">
        <v>2010</v>
      </c>
      <c r="H8" s="64" t="s">
        <v>982</v>
      </c>
      <c r="I8" s="299"/>
      <c r="J8" s="299" t="s">
        <v>978</v>
      </c>
      <c r="K8" s="299" t="str">
        <f>VLOOKUP(A8,EMPRESAS!$A$1:$I$342,9,0)</f>
        <v>META</v>
      </c>
      <c r="L8" s="299" t="str">
        <f>VLOOKUP(A8,EMPRESAS!$A$1:$J$342,10,0)</f>
        <v>RIOS: META, MANACACIAS, PUERTO GAITAN-PUERTO CARREÑO Y AFLUENTES EN PUERTOS COLOMBIANOS</v>
      </c>
      <c r="M8" s="580"/>
      <c r="N8" s="581"/>
      <c r="O8" s="15"/>
      <c r="P8" s="15"/>
      <c r="Q8" s="15"/>
      <c r="R8" s="15"/>
      <c r="S8" s="15"/>
      <c r="T8" s="15"/>
    </row>
    <row r="9" spans="1:20" s="2" customFormat="1">
      <c r="A9" s="306">
        <v>9000826306</v>
      </c>
      <c r="B9" s="306" t="str">
        <f>VLOOKUP(A9,EMPRESAS!$A$1:$B$342,2,0)</f>
        <v>LINEAS FLUVIALES DEL VICHADA S.A.S.  ANTES LINEAS FLUVIALES DEL VICHADA E.U.</v>
      </c>
      <c r="C9" s="306" t="str">
        <f>VLOOKUP(A9,EMPRESAS!$A$1:$C$342,3,0)</f>
        <v>Pasajeros</v>
      </c>
      <c r="D9" s="27">
        <v>5437</v>
      </c>
      <c r="E9" s="64">
        <v>4</v>
      </c>
      <c r="F9" s="64">
        <v>12</v>
      </c>
      <c r="G9" s="102">
        <v>2013</v>
      </c>
      <c r="H9" s="64" t="s">
        <v>983</v>
      </c>
      <c r="I9" s="299"/>
      <c r="J9" s="299"/>
      <c r="K9" s="299" t="str">
        <f>VLOOKUP(A9,EMPRESAS!$A$1:$I$342,9,0)</f>
        <v>META</v>
      </c>
      <c r="L9" s="299" t="str">
        <f>VLOOKUP(A9,EMPRESAS!$A$1:$J$342,10,0)</f>
        <v>RIOS: META, MANACACIAS, PUERTO GAITAN-PUERTO CARREÑO Y AFLUENTES EN PUERTOS COLOMBIANOS</v>
      </c>
      <c r="M9" s="580"/>
      <c r="N9" s="581"/>
      <c r="O9" s="15"/>
      <c r="P9" s="15"/>
      <c r="Q9" s="15"/>
      <c r="R9" s="15"/>
      <c r="S9" s="15"/>
      <c r="T9" s="15"/>
    </row>
    <row r="10" spans="1:20" s="2" customFormat="1">
      <c r="A10" s="306">
        <v>9000826306</v>
      </c>
      <c r="B10" s="306" t="str">
        <f>VLOOKUP(A10,EMPRESAS!$A$1:$B$342,2,0)</f>
        <v>LINEAS FLUVIALES DEL VICHADA S.A.S.  ANTES LINEAS FLUVIALES DEL VICHADA E.U.</v>
      </c>
      <c r="C10" s="306" t="str">
        <f>VLOOKUP(A10,EMPRESAS!$A$1:$C$342,3,0)</f>
        <v>Pasajeros</v>
      </c>
      <c r="D10" s="429">
        <v>166</v>
      </c>
      <c r="E10" s="315">
        <v>3</v>
      </c>
      <c r="F10" s="315">
        <v>2</v>
      </c>
      <c r="G10" s="315">
        <v>2017</v>
      </c>
      <c r="H10" s="315" t="s">
        <v>984</v>
      </c>
      <c r="I10" s="299" t="s">
        <v>14</v>
      </c>
      <c r="J10" s="299"/>
      <c r="K10" s="299" t="str">
        <f>VLOOKUP(A10,EMPRESAS!$A$1:$I$342,9,0)</f>
        <v>META</v>
      </c>
      <c r="L10" s="299" t="str">
        <f>VLOOKUP(A10,EMPRESAS!$A$1:$J$342,10,0)</f>
        <v>RIOS: META, MANACACIAS, PUERTO GAITAN-PUERTO CARREÑO Y AFLUENTES EN PUERTOS COLOMBIANOS</v>
      </c>
      <c r="M10" s="489"/>
      <c r="N10" s="490"/>
      <c r="O10" s="15"/>
      <c r="P10" s="15"/>
      <c r="Q10" s="15"/>
      <c r="R10" s="15"/>
      <c r="S10" s="15"/>
      <c r="T10" s="15"/>
    </row>
    <row r="11" spans="1:20" s="2" customFormat="1">
      <c r="A11" s="306">
        <v>9000826306</v>
      </c>
      <c r="B11" s="306" t="str">
        <f>VLOOKUP(A11,EMPRESAS!$A$1:$B$342,2,0)</f>
        <v>LINEAS FLUVIALES DEL VICHADA S.A.S.  ANTES LINEAS FLUVIALES DEL VICHADA E.U.</v>
      </c>
      <c r="C11" s="306" t="str">
        <f>VLOOKUP(A11,EMPRESAS!$A$1:$C$342,3,0)</f>
        <v>Pasajeros</v>
      </c>
      <c r="D11" s="485">
        <v>3040003235</v>
      </c>
      <c r="E11" s="316">
        <v>18</v>
      </c>
      <c r="F11" s="316">
        <v>5</v>
      </c>
      <c r="G11" s="316">
        <v>2020</v>
      </c>
      <c r="H11" s="316" t="s">
        <v>985</v>
      </c>
      <c r="I11" s="64" t="s">
        <v>14</v>
      </c>
      <c r="J11" s="299"/>
      <c r="K11" s="299" t="str">
        <f>VLOOKUP(A11,EMPRESAS!$A$1:$I$342,9,0)</f>
        <v>META</v>
      </c>
      <c r="L11" s="299" t="str">
        <f>VLOOKUP(A11,EMPRESAS!$A$1:$J$342,10,0)</f>
        <v>RIOS: META, MANACACIAS, PUERTO GAITAN-PUERTO CARREÑO Y AFLUENTES EN PUERTOS COLOMBIANOS</v>
      </c>
      <c r="M11" s="489"/>
      <c r="N11" s="490"/>
      <c r="O11" s="15"/>
      <c r="P11" s="15"/>
      <c r="Q11" s="15"/>
      <c r="R11" s="15"/>
      <c r="S11" s="15"/>
      <c r="T11" s="15"/>
    </row>
    <row r="12" spans="1:20" s="2" customFormat="1">
      <c r="A12" s="317">
        <v>8001143014</v>
      </c>
      <c r="B12" s="306" t="str">
        <f>VLOOKUP(A12,EMPRESAS!$A$1:$B$342,2,0)</f>
        <v>COOPERTIVA DE TRANSPORTES FLUVIALES Y TERRESTRES EL PORTEÑO LTDA "COOTRANSFLUVIALES"</v>
      </c>
      <c r="C12" s="306" t="str">
        <f>VLOOKUP(A12,EMPRESAS!$A$1:$C$342,3,0)</f>
        <v>Pasajeros</v>
      </c>
      <c r="D12" s="486">
        <v>2177</v>
      </c>
      <c r="E12" s="331">
        <v>25</v>
      </c>
      <c r="F12" s="64">
        <v>10</v>
      </c>
      <c r="G12" s="64">
        <v>1999</v>
      </c>
      <c r="H12" s="64" t="s">
        <v>977</v>
      </c>
      <c r="I12" s="318" t="s">
        <v>14</v>
      </c>
      <c r="J12" s="299"/>
      <c r="K12" s="299" t="str">
        <f>VLOOKUP(A12,EMPRESAS!$A$1:$I$342,9,0)</f>
        <v>GUAVIARE</v>
      </c>
      <c r="L12" s="299" t="str">
        <f>VLOOKUP(A12,EMPRESAS!$A$1:$J$342,10,0)</f>
        <v>RIO GUAVIARE Y SUS AFLUENTES</v>
      </c>
      <c r="M12" s="580"/>
      <c r="N12" s="581"/>
      <c r="O12" s="15"/>
      <c r="P12" s="15"/>
      <c r="Q12" s="15"/>
      <c r="R12" s="15"/>
      <c r="S12" s="15"/>
      <c r="T12" s="15"/>
    </row>
    <row r="13" spans="1:20" s="2" customFormat="1">
      <c r="A13" s="299">
        <v>8001143014</v>
      </c>
      <c r="B13" s="306" t="str">
        <f>VLOOKUP(A13,EMPRESAS!$A$1:$B$342,2,0)</f>
        <v>COOPERTIVA DE TRANSPORTES FLUVIALES Y TERRESTRES EL PORTEÑO LTDA "COOTRANSFLUVIALES"</v>
      </c>
      <c r="C13" s="306" t="str">
        <f>VLOOKUP(A13,EMPRESAS!$A$1:$C$342,3,0)</f>
        <v>Pasajeros</v>
      </c>
      <c r="D13" s="486">
        <v>2584</v>
      </c>
      <c r="E13" s="331">
        <v>26</v>
      </c>
      <c r="F13" s="64">
        <v>6</v>
      </c>
      <c r="G13" s="64">
        <v>2007</v>
      </c>
      <c r="H13" s="64" t="s">
        <v>979</v>
      </c>
      <c r="I13" s="299"/>
      <c r="J13" s="299"/>
      <c r="K13" s="299" t="str">
        <f>VLOOKUP(A13,EMPRESAS!$A$1:$I$342,9,0)</f>
        <v>GUAVIARE</v>
      </c>
      <c r="L13" s="299" t="str">
        <f>VLOOKUP(A13,EMPRESAS!$A$1:$J$342,10,0)</f>
        <v>RIO GUAVIARE Y SUS AFLUENTES</v>
      </c>
      <c r="M13" s="580"/>
      <c r="N13" s="581"/>
      <c r="O13" s="15"/>
      <c r="P13" s="15"/>
      <c r="Q13" s="15"/>
      <c r="R13" s="15"/>
      <c r="S13" s="15"/>
      <c r="T13" s="15"/>
    </row>
    <row r="14" spans="1:20" s="2" customFormat="1">
      <c r="A14" s="299">
        <v>8001143014</v>
      </c>
      <c r="B14" s="306" t="str">
        <f>VLOOKUP(A14,EMPRESAS!$A$1:$B$342,2,0)</f>
        <v>COOPERTIVA DE TRANSPORTES FLUVIALES Y TERRESTRES EL PORTEÑO LTDA "COOTRANSFLUVIALES"</v>
      </c>
      <c r="C14" s="306" t="str">
        <f>VLOOKUP(A14,EMPRESAS!$A$1:$C$342,3,0)</f>
        <v>Pasajeros</v>
      </c>
      <c r="D14" s="486">
        <v>3748</v>
      </c>
      <c r="E14" s="331">
        <v>11</v>
      </c>
      <c r="F14" s="64">
        <v>9</v>
      </c>
      <c r="G14" s="64">
        <v>2007</v>
      </c>
      <c r="H14" s="64" t="s">
        <v>986</v>
      </c>
      <c r="I14" s="319"/>
      <c r="J14" s="319"/>
      <c r="K14" s="299" t="str">
        <f>VLOOKUP(A14,EMPRESAS!$A$1:$I$342,9,0)</f>
        <v>GUAVIARE</v>
      </c>
      <c r="L14" s="299" t="str">
        <f>VLOOKUP(A14,EMPRESAS!$A$1:$J$342,10,0)</f>
        <v>RIO GUAVIARE Y SUS AFLUENTES</v>
      </c>
      <c r="M14" s="580"/>
      <c r="N14" s="581"/>
      <c r="O14" s="15"/>
      <c r="P14" s="15"/>
      <c r="Q14" s="15"/>
      <c r="R14" s="15"/>
      <c r="S14" s="15"/>
      <c r="T14" s="15"/>
    </row>
    <row r="15" spans="1:20" s="2" customFormat="1">
      <c r="A15" s="299">
        <v>8001143014</v>
      </c>
      <c r="B15" s="306" t="str">
        <f>VLOOKUP(A15,EMPRESAS!$A$1:$B$342,2,0)</f>
        <v>COOPERTIVA DE TRANSPORTES FLUVIALES Y TERRESTRES EL PORTEÑO LTDA "COOTRANSFLUVIALES"</v>
      </c>
      <c r="C15" s="306" t="str">
        <f>VLOOKUP(A15,EMPRESAS!$A$1:$C$342,3,0)</f>
        <v>Pasajeros</v>
      </c>
      <c r="D15" s="486">
        <v>3595</v>
      </c>
      <c r="E15" s="331">
        <v>3</v>
      </c>
      <c r="F15" s="64">
        <v>9</v>
      </c>
      <c r="G15" s="102">
        <v>2010</v>
      </c>
      <c r="H15" s="64" t="s">
        <v>982</v>
      </c>
      <c r="I15" s="299"/>
      <c r="J15" s="299"/>
      <c r="K15" s="299" t="str">
        <f>VLOOKUP(A15,EMPRESAS!$A$1:$I$342,9,0)</f>
        <v>GUAVIARE</v>
      </c>
      <c r="L15" s="299" t="str">
        <f>VLOOKUP(A15,EMPRESAS!$A$1:$J$342,10,0)</f>
        <v>RIO GUAVIARE Y SUS AFLUENTES</v>
      </c>
      <c r="M15" s="580"/>
      <c r="N15" s="581"/>
      <c r="O15" s="15"/>
      <c r="P15" s="15"/>
      <c r="Q15" s="15"/>
      <c r="R15" s="15"/>
      <c r="S15" s="15"/>
      <c r="T15" s="15"/>
    </row>
    <row r="16" spans="1:20" s="2" customFormat="1">
      <c r="A16" s="299">
        <v>8001143014</v>
      </c>
      <c r="B16" s="306" t="str">
        <f>VLOOKUP(A16,EMPRESAS!$A$1:$B$342,2,0)</f>
        <v>COOPERTIVA DE TRANSPORTES FLUVIALES Y TERRESTRES EL PORTEÑO LTDA "COOTRANSFLUVIALES"</v>
      </c>
      <c r="C16" s="306" t="str">
        <f>VLOOKUP(A16,EMPRESAS!$A$1:$C$342,3,0)</f>
        <v>Pasajeros</v>
      </c>
      <c r="D16" s="486">
        <v>1450</v>
      </c>
      <c r="E16" s="331">
        <v>18</v>
      </c>
      <c r="F16" s="64">
        <v>5</v>
      </c>
      <c r="G16" s="64">
        <v>2011</v>
      </c>
      <c r="H16" s="64" t="s">
        <v>986</v>
      </c>
      <c r="I16" s="313"/>
      <c r="J16" s="313"/>
      <c r="K16" s="299" t="str">
        <f>VLOOKUP(A16,EMPRESAS!$A$1:$I$342,9,0)</f>
        <v>GUAVIARE</v>
      </c>
      <c r="L16" s="299" t="str">
        <f>VLOOKUP(A16,EMPRESAS!$A$1:$J$342,10,0)</f>
        <v>RIO GUAVIARE Y SUS AFLUENTES</v>
      </c>
      <c r="M16" s="580"/>
      <c r="N16" s="581"/>
      <c r="O16" s="15"/>
      <c r="P16" s="15"/>
      <c r="Q16" s="15"/>
      <c r="R16" s="15"/>
      <c r="S16" s="15"/>
      <c r="T16" s="15"/>
    </row>
    <row r="17" spans="1:20" s="2" customFormat="1">
      <c r="A17" s="299">
        <v>8001143014</v>
      </c>
      <c r="B17" s="306" t="str">
        <f>VLOOKUP(A17,EMPRESAS!$A$1:$B$342,2,0)</f>
        <v>COOPERTIVA DE TRANSPORTES FLUVIALES Y TERRESTRES EL PORTEÑO LTDA "COOTRANSFLUVIALES"</v>
      </c>
      <c r="C17" s="306" t="str">
        <f>VLOOKUP(A17,EMPRESAS!$A$1:$C$342,3,0)</f>
        <v>Pasajeros</v>
      </c>
      <c r="D17" s="486">
        <v>2860</v>
      </c>
      <c r="E17" s="331">
        <v>25</v>
      </c>
      <c r="F17" s="64">
        <v>9</v>
      </c>
      <c r="G17" s="102">
        <v>2014</v>
      </c>
      <c r="H17" s="64" t="s">
        <v>983</v>
      </c>
      <c r="I17" s="299"/>
      <c r="J17" s="313"/>
      <c r="K17" s="299" t="str">
        <f>VLOOKUP(A17,EMPRESAS!$A$1:$I$342,9,0)</f>
        <v>GUAVIARE</v>
      </c>
      <c r="L17" s="299" t="str">
        <f>VLOOKUP(A17,EMPRESAS!$A$1:$J$342,10,0)</f>
        <v>RIO GUAVIARE Y SUS AFLUENTES</v>
      </c>
      <c r="M17" s="580"/>
      <c r="N17" s="581"/>
      <c r="O17" s="15"/>
      <c r="P17" s="15"/>
      <c r="Q17" s="15"/>
      <c r="R17" s="15"/>
      <c r="S17" s="15"/>
      <c r="T17" s="15"/>
    </row>
    <row r="18" spans="1:20" s="2" customFormat="1">
      <c r="A18" s="299">
        <v>8001143014</v>
      </c>
      <c r="B18" s="306" t="str">
        <f>VLOOKUP(A18,EMPRESAS!$A$1:$B$342,2,0)</f>
        <v>COOPERTIVA DE TRANSPORTES FLUVIALES Y TERRESTRES EL PORTEÑO LTDA "COOTRANSFLUVIALES"</v>
      </c>
      <c r="C18" s="306" t="str">
        <f>VLOOKUP(A18,EMPRESAS!$A$1:$C$342,3,0)</f>
        <v>Pasajeros</v>
      </c>
      <c r="D18" s="486">
        <v>2295</v>
      </c>
      <c r="E18" s="331">
        <v>3</v>
      </c>
      <c r="F18" s="64">
        <v>6</v>
      </c>
      <c r="G18" s="102">
        <v>2016</v>
      </c>
      <c r="H18" s="64" t="s">
        <v>987</v>
      </c>
      <c r="I18" s="313"/>
      <c r="J18" s="313"/>
      <c r="K18" s="299" t="str">
        <f>VLOOKUP(A18,EMPRESAS!$A$1:$I$342,9,0)</f>
        <v>GUAVIARE</v>
      </c>
      <c r="L18" s="299" t="str">
        <f>VLOOKUP(A18,EMPRESAS!$A$1:$J$342,10,0)</f>
        <v>RIO GUAVIARE Y SUS AFLUENTES</v>
      </c>
      <c r="M18" s="489"/>
      <c r="N18" s="490"/>
      <c r="O18" s="15"/>
      <c r="P18" s="15"/>
      <c r="Q18" s="15"/>
      <c r="R18" s="15"/>
      <c r="S18" s="15"/>
      <c r="T18" s="15"/>
    </row>
    <row r="19" spans="1:20" s="2" customFormat="1">
      <c r="A19" s="299">
        <v>8001143014</v>
      </c>
      <c r="B19" s="306" t="str">
        <f>VLOOKUP(A19,EMPRESAS!$A$1:$B$342,2,0)</f>
        <v>COOPERTIVA DE TRANSPORTES FLUVIALES Y TERRESTRES EL PORTEÑO LTDA "COOTRANSFLUVIALES"</v>
      </c>
      <c r="C19" s="306" t="str">
        <f>VLOOKUP(A19,EMPRESAS!$A$1:$C$342,3,0)</f>
        <v>Pasajeros</v>
      </c>
      <c r="D19" s="486">
        <v>4220</v>
      </c>
      <c r="E19" s="331">
        <v>11</v>
      </c>
      <c r="F19" s="64">
        <v>10</v>
      </c>
      <c r="G19" s="102">
        <v>2016</v>
      </c>
      <c r="H19" s="64" t="s">
        <v>988</v>
      </c>
      <c r="I19" s="313"/>
      <c r="J19" s="313"/>
      <c r="K19" s="299" t="str">
        <f>VLOOKUP(A19,EMPRESAS!$A$1:$I$342,9,0)</f>
        <v>GUAVIARE</v>
      </c>
      <c r="L19" s="299" t="str">
        <f>VLOOKUP(A19,EMPRESAS!$A$1:$J$342,10,0)</f>
        <v>RIO GUAVIARE Y SUS AFLUENTES</v>
      </c>
      <c r="M19" s="489"/>
      <c r="N19" s="490"/>
      <c r="O19" s="15"/>
      <c r="P19" s="15"/>
      <c r="Q19" s="15"/>
      <c r="R19" s="15"/>
      <c r="S19" s="15"/>
      <c r="T19" s="15"/>
    </row>
    <row r="20" spans="1:20" s="2" customFormat="1">
      <c r="A20" s="299">
        <v>8001143014</v>
      </c>
      <c r="B20" s="306" t="str">
        <f>VLOOKUP(A20,EMPRESAS!$A$1:$B$342,2,0)</f>
        <v>COOPERTIVA DE TRANSPORTES FLUVIALES Y TERRESTRES EL PORTEÑO LTDA "COOTRANSFLUVIALES"</v>
      </c>
      <c r="C20" s="306" t="str">
        <f>VLOOKUP(A20,EMPRESAS!$A$1:$C$342,3,0)</f>
        <v>Pasajeros</v>
      </c>
      <c r="D20" s="486">
        <v>867</v>
      </c>
      <c r="E20" s="483">
        <v>18</v>
      </c>
      <c r="F20" s="316">
        <v>4</v>
      </c>
      <c r="G20" s="316">
        <v>2018</v>
      </c>
      <c r="H20" s="316" t="s">
        <v>984</v>
      </c>
      <c r="I20" s="313" t="s">
        <v>14</v>
      </c>
      <c r="J20" s="313"/>
      <c r="K20" s="299" t="str">
        <f>VLOOKUP(A20,EMPRESAS!$A$1:$I$342,9,0)</f>
        <v>GUAVIARE</v>
      </c>
      <c r="L20" s="299" t="str">
        <f>VLOOKUP(A20,EMPRESAS!$A$1:$J$342,10,0)</f>
        <v>RIO GUAVIARE Y SUS AFLUENTES</v>
      </c>
      <c r="M20" s="489"/>
      <c r="N20" s="490"/>
      <c r="O20" s="15"/>
      <c r="P20" s="15"/>
      <c r="Q20" s="15"/>
      <c r="R20" s="15"/>
      <c r="S20" s="15"/>
      <c r="T20" s="15"/>
    </row>
    <row r="21" spans="1:20" s="2" customFormat="1" ht="25.5" customHeight="1">
      <c r="A21" s="299" t="s">
        <v>24</v>
      </c>
      <c r="B21" s="306" t="str">
        <f>VLOOKUP(A21,EMPRESAS!$A$1:$B$342,2,0)</f>
        <v>COOPERTIVA DE TRANSPORTES FLUVIALES Y TERRESTRES EL PORTEÑO LTDA "COOTRANSFLUVIALES"</v>
      </c>
      <c r="C21" s="306" t="str">
        <f>VLOOKUP(A21,EMPRESAS!$A$1:$C$342,3,0)</f>
        <v>Especial</v>
      </c>
      <c r="D21" s="486">
        <v>1800</v>
      </c>
      <c r="E21" s="484">
        <v>20</v>
      </c>
      <c r="F21" s="321">
        <v>5</v>
      </c>
      <c r="G21" s="321">
        <v>2019</v>
      </c>
      <c r="H21" s="321" t="s">
        <v>989</v>
      </c>
      <c r="I21" s="313" t="s">
        <v>25</v>
      </c>
      <c r="J21" s="313"/>
      <c r="K21" s="299" t="str">
        <f>VLOOKUP(A21,EMPRESAS!$A$1:$I$342,9,0)</f>
        <v>GUAVIARE</v>
      </c>
      <c r="L21" s="299" t="str">
        <f>VLOOKUP(A21,EMPRESAS!$A$1:$J$342,10,0)</f>
        <v>RIOS GUAVIARE, GUAYABERO ENTRE LOS SECTORES DE SAN JOSE DEL GUAVIARE HASTA LA MACARENA, RIOS GUAVIARE Y ARIARI ENTRE LOS SECTORES DE SAN JOSE DEL GUAVIARE HASTA PUERTO LLERAS Y RIO GUAVIARE DE SAN JOSE DEL GUAVIARE HASTA BARRANCOMINAS.</v>
      </c>
      <c r="M21" s="489"/>
      <c r="N21" s="490"/>
      <c r="O21" s="15"/>
      <c r="P21" s="15"/>
      <c r="Q21" s="15"/>
      <c r="R21" s="15"/>
      <c r="S21" s="15"/>
      <c r="T21" s="15"/>
    </row>
    <row r="22" spans="1:20" s="2" customFormat="1" ht="25.5" customHeight="1">
      <c r="A22" s="299" t="s">
        <v>24</v>
      </c>
      <c r="B22" s="306" t="str">
        <f>VLOOKUP(A22,EMPRESAS!$A$1:$B$342,2,0)</f>
        <v>COOPERTIVA DE TRANSPORTES FLUVIALES Y TERRESTRES EL PORTEÑO LTDA "COOTRANSFLUVIALES"</v>
      </c>
      <c r="C22" s="306" t="str">
        <f>VLOOKUP(A22,EMPRESAS!$A$1:$C$342,3,0)</f>
        <v>Especial</v>
      </c>
      <c r="D22" s="486">
        <v>1800</v>
      </c>
      <c r="E22" s="483">
        <v>20</v>
      </c>
      <c r="F22" s="316">
        <v>5</v>
      </c>
      <c r="G22" s="316">
        <v>2019</v>
      </c>
      <c r="H22" s="316" t="s">
        <v>985</v>
      </c>
      <c r="I22" s="322" t="s">
        <v>25</v>
      </c>
      <c r="J22" s="313"/>
      <c r="K22" s="299" t="str">
        <f>VLOOKUP(A22,EMPRESAS!$A$1:$I$342,9,0)</f>
        <v>GUAVIARE</v>
      </c>
      <c r="L22" s="299" t="str">
        <f>VLOOKUP(A22,EMPRESAS!$A$1:$J$342,10,0)</f>
        <v>RIOS GUAVIARE, GUAYABERO ENTRE LOS SECTORES DE SAN JOSE DEL GUAVIARE HASTA LA MACARENA, RIOS GUAVIARE Y ARIARI ENTRE LOS SECTORES DE SAN JOSE DEL GUAVIARE HASTA PUERTO LLERAS Y RIO GUAVIARE DE SAN JOSE DEL GUAVIARE HASTA BARRANCOMINAS.</v>
      </c>
      <c r="M22" s="489"/>
      <c r="N22" s="490"/>
      <c r="O22" s="15"/>
      <c r="P22" s="15"/>
      <c r="Q22" s="15"/>
      <c r="R22" s="15"/>
      <c r="S22" s="15"/>
      <c r="T22" s="15"/>
    </row>
    <row r="23" spans="1:20" s="2" customFormat="1" ht="25.5" customHeight="1">
      <c r="A23" s="299">
        <v>8001143014</v>
      </c>
      <c r="B23" s="306" t="str">
        <f>VLOOKUP(A23,EMPRESAS!$A$1:$B$342,2,0)</f>
        <v>COOPERTIVA DE TRANSPORTES FLUVIALES Y TERRESTRES EL PORTEÑO LTDA "COOTRANSFLUVIALES"</v>
      </c>
      <c r="C23" s="306" t="str">
        <f>VLOOKUP(A23,EMPRESAS!$A$1:$C$342,3,0)</f>
        <v>Pasajeros</v>
      </c>
      <c r="D23" s="486">
        <v>6290</v>
      </c>
      <c r="E23" s="331">
        <v>11</v>
      </c>
      <c r="F23" s="64">
        <v>12</v>
      </c>
      <c r="G23" s="102">
        <v>2019</v>
      </c>
      <c r="H23" s="64" t="s">
        <v>986</v>
      </c>
      <c r="I23" s="313"/>
      <c r="J23" s="313"/>
      <c r="K23" s="299" t="str">
        <f>VLOOKUP(A23,EMPRESAS!$A$1:$I$342,9,0)</f>
        <v>GUAVIARE</v>
      </c>
      <c r="L23" s="299" t="str">
        <f>VLOOKUP(A23,EMPRESAS!$A$1:$J$342,10,0)</f>
        <v>RIO GUAVIARE Y SUS AFLUENTES</v>
      </c>
      <c r="M23" s="489"/>
      <c r="N23" s="490"/>
      <c r="O23" s="15"/>
      <c r="P23" s="15"/>
      <c r="Q23" s="15"/>
      <c r="R23" s="15"/>
      <c r="S23" s="15"/>
      <c r="T23" s="15"/>
    </row>
    <row r="24" spans="1:20" s="2" customFormat="1">
      <c r="A24" s="310">
        <v>8000463581</v>
      </c>
      <c r="B24" s="306" t="str">
        <f>VLOOKUP(A24,EMPRESAS!$A$1:$B$342,2,0)</f>
        <v xml:space="preserve">COMPAÑÍA NAVIERA DEL GUAVIO LIMITADA </v>
      </c>
      <c r="C24" s="306" t="str">
        <f>VLOOKUP(A24,EMPRESAS!$A$1:$C$342,3,0)</f>
        <v>Carga_Pasajeros_T_Vehi</v>
      </c>
      <c r="D24" s="441">
        <v>2178</v>
      </c>
      <c r="E24" s="64">
        <v>25</v>
      </c>
      <c r="F24" s="64">
        <v>10</v>
      </c>
      <c r="G24" s="64">
        <v>1999</v>
      </c>
      <c r="H24" s="64" t="s">
        <v>977</v>
      </c>
      <c r="I24" s="318" t="s">
        <v>990</v>
      </c>
      <c r="J24" s="299" t="s">
        <v>991</v>
      </c>
      <c r="K24" s="299" t="str">
        <f>VLOOKUP(A24,EMPRESAS!$A$1:$I$342,9,0)</f>
        <v>EMBALSES LA ESMERALDA</v>
      </c>
      <c r="L24" s="299" t="str">
        <f>VLOOKUP(A24,EMPRESAS!$A$1:$J$342,10,0)</f>
        <v>EMBALSES DE LA ESMERALDA DEL GUAVIO Y DE AMANI</v>
      </c>
      <c r="M24" s="580"/>
      <c r="N24" s="581"/>
      <c r="O24" s="15"/>
      <c r="P24" s="15"/>
      <c r="Q24" s="15"/>
      <c r="R24" s="15"/>
      <c r="S24" s="15"/>
      <c r="T24" s="15"/>
    </row>
    <row r="25" spans="1:20" s="2" customFormat="1">
      <c r="A25" s="306">
        <v>8000463581</v>
      </c>
      <c r="B25" s="306" t="str">
        <f>VLOOKUP(A25,EMPRESAS!$A$1:$B$342,2,0)</f>
        <v xml:space="preserve">COMPAÑÍA NAVIERA DEL GUAVIO LIMITADA </v>
      </c>
      <c r="C25" s="306" t="str">
        <f>VLOOKUP(A25,EMPRESAS!$A$1:$C$342,3,0)</f>
        <v>Carga_Pasajeros_T_Vehi</v>
      </c>
      <c r="D25" s="441">
        <v>2970</v>
      </c>
      <c r="E25" s="64">
        <v>11</v>
      </c>
      <c r="F25" s="64">
        <v>10</v>
      </c>
      <c r="G25" s="64">
        <v>2000</v>
      </c>
      <c r="H25" s="64" t="s">
        <v>979</v>
      </c>
      <c r="I25" s="299" t="s">
        <v>992</v>
      </c>
      <c r="J25" s="299"/>
      <c r="K25" s="299" t="str">
        <f>VLOOKUP(A25,EMPRESAS!$A$1:$I$342,9,0)</f>
        <v>EMBALSES LA ESMERALDA</v>
      </c>
      <c r="L25" s="299" t="str">
        <f>VLOOKUP(A25,EMPRESAS!$A$1:$J$342,10,0)</f>
        <v>EMBALSES DE LA ESMERALDA DEL GUAVIO Y DE AMANI</v>
      </c>
      <c r="M25" s="15"/>
      <c r="N25" s="15"/>
      <c r="O25" s="15"/>
      <c r="P25" s="15"/>
      <c r="Q25" s="15"/>
      <c r="R25" s="15"/>
      <c r="S25" s="15"/>
      <c r="T25" s="15"/>
    </row>
    <row r="26" spans="1:20" s="2" customFormat="1">
      <c r="A26" s="306">
        <v>8000463581</v>
      </c>
      <c r="B26" s="306" t="str">
        <f>VLOOKUP(A26,EMPRESAS!$A$1:$B$342,2,0)</f>
        <v xml:space="preserve">COMPAÑÍA NAVIERA DEL GUAVIO LIMITADA </v>
      </c>
      <c r="C26" s="306" t="str">
        <f>VLOOKUP(A26,EMPRESAS!$A$1:$C$342,3,0)</f>
        <v>Carga_Pasajeros_T_Vehi</v>
      </c>
      <c r="D26" s="440">
        <v>3075</v>
      </c>
      <c r="E26" s="64">
        <v>23</v>
      </c>
      <c r="F26" s="64">
        <v>10</v>
      </c>
      <c r="G26" s="64">
        <v>2000</v>
      </c>
      <c r="H26" s="64" t="s">
        <v>993</v>
      </c>
      <c r="I26" s="299" t="s">
        <v>992</v>
      </c>
      <c r="J26" s="299"/>
      <c r="K26" s="299" t="str">
        <f>VLOOKUP(A26,EMPRESAS!$A$1:$I$342,9,0)</f>
        <v>EMBALSES LA ESMERALDA</v>
      </c>
      <c r="L26" s="299" t="str">
        <f>VLOOKUP(A26,EMPRESAS!$A$1:$J$342,10,0)</f>
        <v>EMBALSES DE LA ESMERALDA DEL GUAVIO Y DE AMANI</v>
      </c>
      <c r="M26" s="15"/>
      <c r="N26" s="15"/>
      <c r="O26" s="15"/>
      <c r="P26" s="15"/>
      <c r="Q26" s="15"/>
      <c r="R26" s="15"/>
      <c r="S26" s="15"/>
      <c r="T26" s="15"/>
    </row>
    <row r="27" spans="1:20" s="2" customFormat="1">
      <c r="A27" s="306">
        <v>8000463581</v>
      </c>
      <c r="B27" s="306" t="str">
        <f>VLOOKUP(A27,EMPRESAS!$A$1:$B$342,2,0)</f>
        <v xml:space="preserve">COMPAÑÍA NAVIERA DEL GUAVIO LIMITADA </v>
      </c>
      <c r="C27" s="306" t="str">
        <f>VLOOKUP(A27,EMPRESAS!$A$1:$C$342,3,0)</f>
        <v>Carga_Pasajeros_T_Vehi</v>
      </c>
      <c r="D27" s="441">
        <v>3015</v>
      </c>
      <c r="E27" s="64">
        <v>2</v>
      </c>
      <c r="F27" s="64">
        <v>11</v>
      </c>
      <c r="G27" s="64">
        <v>2004</v>
      </c>
      <c r="H27" s="64" t="s">
        <v>982</v>
      </c>
      <c r="I27" s="299" t="s">
        <v>14</v>
      </c>
      <c r="J27" s="299"/>
      <c r="K27" s="299" t="str">
        <f>VLOOKUP(A27,EMPRESAS!$A$1:$I$342,9,0)</f>
        <v>EMBALSES LA ESMERALDA</v>
      </c>
      <c r="L27" s="299" t="str">
        <f>VLOOKUP(A27,EMPRESAS!$A$1:$J$342,10,0)</f>
        <v>EMBALSES DE LA ESMERALDA DEL GUAVIO Y DE AMANI</v>
      </c>
      <c r="M27" s="15"/>
      <c r="N27" s="15"/>
      <c r="O27" s="15"/>
      <c r="P27" s="15"/>
      <c r="Q27" s="15"/>
      <c r="R27" s="15"/>
      <c r="S27" s="15"/>
      <c r="T27" s="15"/>
    </row>
    <row r="28" spans="1:20" s="2" customFormat="1">
      <c r="A28" s="306">
        <v>8000463581</v>
      </c>
      <c r="B28" s="306" t="str">
        <f>VLOOKUP(A28,EMPRESAS!$A$1:$B$342,2,0)</f>
        <v xml:space="preserve">COMPAÑÍA NAVIERA DEL GUAVIO LIMITADA </v>
      </c>
      <c r="C28" s="306" t="str">
        <f>VLOOKUP(A28,EMPRESAS!$A$1:$C$342,3,0)</f>
        <v>Carga_Pasajeros_T_Vehi</v>
      </c>
      <c r="D28" s="441">
        <v>3070</v>
      </c>
      <c r="E28" s="64">
        <v>9</v>
      </c>
      <c r="F28" s="64">
        <v>11</v>
      </c>
      <c r="G28" s="64">
        <v>2004</v>
      </c>
      <c r="H28" s="64" t="s">
        <v>983</v>
      </c>
      <c r="I28" s="299" t="s">
        <v>994</v>
      </c>
      <c r="J28" s="299"/>
      <c r="K28" s="299" t="str">
        <f>VLOOKUP(A28,EMPRESAS!$A$1:$I$342,9,0)</f>
        <v>EMBALSES LA ESMERALDA</v>
      </c>
      <c r="L28" s="299" t="str">
        <f>VLOOKUP(A28,EMPRESAS!$A$1:$J$342,10,0)</f>
        <v>EMBALSES DE LA ESMERALDA DEL GUAVIO Y DE AMANI</v>
      </c>
      <c r="M28" s="15"/>
      <c r="N28" s="15"/>
      <c r="O28" s="15"/>
      <c r="P28" s="15"/>
      <c r="Q28" s="15"/>
      <c r="R28" s="15"/>
      <c r="S28" s="15"/>
      <c r="T28" s="15"/>
    </row>
    <row r="29" spans="1:20" s="2" customFormat="1" ht="15">
      <c r="A29" s="306">
        <v>8000463581</v>
      </c>
      <c r="B29" s="306" t="str">
        <f>VLOOKUP(A29,EMPRESAS!$A$1:$B$342,2,0)</f>
        <v xml:space="preserve">COMPAÑÍA NAVIERA DEL GUAVIO LIMITADA </v>
      </c>
      <c r="C29" s="306" t="str">
        <f>VLOOKUP(A29,EMPRESAS!$A$1:$C$342,3,0)</f>
        <v>Carga_Pasajeros_T_Vehi</v>
      </c>
      <c r="D29" s="441">
        <v>720</v>
      </c>
      <c r="E29" s="64">
        <v>26</v>
      </c>
      <c r="F29" s="64">
        <v>2</v>
      </c>
      <c r="G29" s="64">
        <v>2008</v>
      </c>
      <c r="H29" s="64" t="s">
        <v>984</v>
      </c>
      <c r="I29" s="324" t="s">
        <v>995</v>
      </c>
      <c r="J29" s="299"/>
      <c r="K29" s="299" t="str">
        <f>VLOOKUP(A29,EMPRESAS!$A$1:$I$342,9,0)</f>
        <v>EMBALSES LA ESMERALDA</v>
      </c>
      <c r="L29" s="299" t="str">
        <f>VLOOKUP(A29,EMPRESAS!$A$1:$J$342,10,0)</f>
        <v>EMBALSES DE LA ESMERALDA DEL GUAVIO Y DE AMANI</v>
      </c>
      <c r="M29" s="16"/>
      <c r="N29" s="16"/>
      <c r="O29" s="16"/>
      <c r="P29" s="16"/>
      <c r="Q29" s="16"/>
      <c r="R29" s="16"/>
      <c r="S29" s="16"/>
      <c r="T29" s="16"/>
    </row>
    <row r="30" spans="1:20" s="2" customFormat="1" ht="15">
      <c r="A30" s="306">
        <v>8000463581</v>
      </c>
      <c r="B30" s="306" t="str">
        <f>VLOOKUP(A30,EMPRESAS!$A$1:$B$342,2,0)</f>
        <v xml:space="preserve">COMPAÑÍA NAVIERA DEL GUAVIO LIMITADA </v>
      </c>
      <c r="C30" s="306" t="str">
        <f>VLOOKUP(A30,EMPRESAS!$A$1:$C$342,3,0)</f>
        <v>Carga_Pasajeros_T_Vehi</v>
      </c>
      <c r="D30" s="27">
        <v>720</v>
      </c>
      <c r="E30" s="64">
        <v>26</v>
      </c>
      <c r="F30" s="64">
        <v>2</v>
      </c>
      <c r="G30" s="64">
        <v>2008</v>
      </c>
      <c r="H30" s="64" t="s">
        <v>980</v>
      </c>
      <c r="I30" s="324" t="s">
        <v>995</v>
      </c>
      <c r="J30" s="325" t="s">
        <v>978</v>
      </c>
      <c r="K30" s="299" t="str">
        <f>VLOOKUP(A30,EMPRESAS!$A$1:$I$342,9,0)</f>
        <v>EMBALSES LA ESMERALDA</v>
      </c>
      <c r="L30" s="299" t="str">
        <f>VLOOKUP(A30,EMPRESAS!$A$1:$J$342,10,0)</f>
        <v>EMBALSES DE LA ESMERALDA DEL GUAVIO Y DE AMANI</v>
      </c>
      <c r="M30" s="16"/>
      <c r="N30" s="16"/>
      <c r="O30" s="16"/>
      <c r="P30" s="16"/>
      <c r="Q30" s="16"/>
      <c r="R30" s="16"/>
      <c r="S30" s="16"/>
      <c r="T30" s="16"/>
    </row>
    <row r="31" spans="1:20" s="2" customFormat="1" ht="15">
      <c r="A31" s="306">
        <v>8000463581</v>
      </c>
      <c r="B31" s="306" t="str">
        <f>VLOOKUP(A31,EMPRESAS!$A$1:$B$342,2,0)</f>
        <v xml:space="preserve">COMPAÑÍA NAVIERA DEL GUAVIO LIMITADA </v>
      </c>
      <c r="C31" s="306" t="str">
        <f>VLOOKUP(A31,EMPRESAS!$A$1:$C$342,3,0)</f>
        <v>Carga_Pasajeros_T_Vehi</v>
      </c>
      <c r="D31" s="441">
        <v>163</v>
      </c>
      <c r="E31" s="64">
        <v>18</v>
      </c>
      <c r="F31" s="64">
        <v>1</v>
      </c>
      <c r="G31" s="64">
        <v>2011</v>
      </c>
      <c r="H31" s="64" t="s">
        <v>985</v>
      </c>
      <c r="I31" s="324" t="s">
        <v>995</v>
      </c>
      <c r="J31" s="299"/>
      <c r="K31" s="299" t="str">
        <f>VLOOKUP(A31,EMPRESAS!$A$1:$I$342,9,0)</f>
        <v>EMBALSES LA ESMERALDA</v>
      </c>
      <c r="L31" s="299" t="str">
        <f>VLOOKUP(A31,EMPRESAS!$A$1:$J$342,10,0)</f>
        <v>EMBALSES DE LA ESMERALDA DEL GUAVIO Y DE AMANI</v>
      </c>
      <c r="M31" s="16"/>
      <c r="N31" s="16"/>
      <c r="O31" s="16"/>
      <c r="P31" s="16"/>
      <c r="Q31" s="16"/>
      <c r="R31" s="16"/>
      <c r="S31" s="16"/>
      <c r="T31" s="16"/>
    </row>
    <row r="32" spans="1:20" s="2" customFormat="1" ht="15">
      <c r="A32" s="306">
        <v>8000463581</v>
      </c>
      <c r="B32" s="306" t="str">
        <f>VLOOKUP(A32,EMPRESAS!$A$1:$B$342,2,0)</f>
        <v xml:space="preserve">COMPAÑÍA NAVIERA DEL GUAVIO LIMITADA </v>
      </c>
      <c r="C32" s="306" t="str">
        <f>VLOOKUP(A32,EMPRESAS!$A$1:$C$342,3,0)</f>
        <v>Carga_Pasajeros_T_Vehi</v>
      </c>
      <c r="D32" s="27">
        <v>163</v>
      </c>
      <c r="E32" s="64">
        <v>18</v>
      </c>
      <c r="F32" s="64">
        <v>1</v>
      </c>
      <c r="G32" s="64">
        <v>2011</v>
      </c>
      <c r="H32" s="64" t="s">
        <v>989</v>
      </c>
      <c r="I32" s="324" t="s">
        <v>995</v>
      </c>
      <c r="J32" s="325" t="s">
        <v>978</v>
      </c>
      <c r="K32" s="299" t="str">
        <f>VLOOKUP(A32,EMPRESAS!$A$1:$I$342,9,0)</f>
        <v>EMBALSES LA ESMERALDA</v>
      </c>
      <c r="L32" s="299" t="str">
        <f>VLOOKUP(A32,EMPRESAS!$A$1:$J$342,10,0)</f>
        <v>EMBALSES DE LA ESMERALDA DEL GUAVIO Y DE AMANI</v>
      </c>
      <c r="M32" s="16"/>
      <c r="N32" s="16"/>
      <c r="O32" s="16"/>
      <c r="P32" s="16"/>
      <c r="Q32" s="16"/>
      <c r="R32" s="16"/>
      <c r="S32" s="16"/>
      <c r="T32" s="16"/>
    </row>
    <row r="33" spans="1:20" s="2" customFormat="1" ht="15">
      <c r="A33" s="306">
        <v>8000463581</v>
      </c>
      <c r="B33" s="306" t="str">
        <f>VLOOKUP(A33,EMPRESAS!$A$1:$B$342,2,0)</f>
        <v xml:space="preserve">COMPAÑÍA NAVIERA DEL GUAVIO LIMITADA </v>
      </c>
      <c r="C33" s="306" t="str">
        <f>VLOOKUP(A33,EMPRESAS!$A$1:$C$342,3,0)</f>
        <v>Carga_Pasajeros_T_Vehi</v>
      </c>
      <c r="D33" s="491">
        <v>3371</v>
      </c>
      <c r="E33" s="442">
        <v>31</v>
      </c>
      <c r="F33" s="442">
        <v>5</v>
      </c>
      <c r="G33" s="442">
        <v>2012</v>
      </c>
      <c r="H33" s="442" t="s">
        <v>996</v>
      </c>
      <c r="I33" s="324" t="s">
        <v>995</v>
      </c>
      <c r="J33" s="325" t="s">
        <v>978</v>
      </c>
      <c r="K33" s="299" t="str">
        <f>VLOOKUP(A33,EMPRESAS!$A$1:$I$342,9,0)</f>
        <v>EMBALSES LA ESMERALDA</v>
      </c>
      <c r="L33" s="299" t="str">
        <f>VLOOKUP(A33,EMPRESAS!$A$1:$J$342,10,0)</f>
        <v>EMBALSES DE LA ESMERALDA DEL GUAVIO Y DE AMANI</v>
      </c>
      <c r="M33" s="16"/>
      <c r="N33" s="16"/>
      <c r="O33" s="16"/>
      <c r="P33" s="16"/>
      <c r="Q33" s="16"/>
      <c r="R33" s="16"/>
      <c r="S33" s="16"/>
      <c r="T33" s="16"/>
    </row>
    <row r="34" spans="1:20" s="2" customFormat="1" ht="15">
      <c r="A34" s="306">
        <v>8000463581</v>
      </c>
      <c r="B34" s="306" t="str">
        <f>VLOOKUP(A34,EMPRESAS!$A$1:$B$342,2,0)</f>
        <v xml:space="preserve">COMPAÑÍA NAVIERA DEL GUAVIO LIMITADA </v>
      </c>
      <c r="C34" s="306" t="str">
        <f>VLOOKUP(A34,EMPRESAS!$A$1:$C$342,3,0)</f>
        <v>Carga_Pasajeros_T_Vehi</v>
      </c>
      <c r="D34" s="441">
        <v>1027</v>
      </c>
      <c r="E34" s="64">
        <v>24</v>
      </c>
      <c r="F34" s="64">
        <v>4</v>
      </c>
      <c r="G34" s="102">
        <v>2014</v>
      </c>
      <c r="H34" s="64" t="s">
        <v>997</v>
      </c>
      <c r="I34" s="324" t="s">
        <v>995</v>
      </c>
      <c r="J34" s="299"/>
      <c r="K34" s="299" t="str">
        <f>VLOOKUP(A34,EMPRESAS!$A$1:$I$342,9,0)</f>
        <v>EMBALSES LA ESMERALDA</v>
      </c>
      <c r="L34" s="299" t="str">
        <f>VLOOKUP(A34,EMPRESAS!$A$1:$J$342,10,0)</f>
        <v>EMBALSES DE LA ESMERALDA DEL GUAVIO Y DE AMANI</v>
      </c>
      <c r="M34" s="16"/>
      <c r="N34" s="16"/>
      <c r="O34" s="16"/>
      <c r="P34" s="16"/>
      <c r="Q34" s="16"/>
      <c r="R34" s="16"/>
      <c r="S34" s="16"/>
      <c r="T34" s="16"/>
    </row>
    <row r="35" spans="1:20" s="2" customFormat="1" ht="15">
      <c r="A35" s="306">
        <v>8000463581</v>
      </c>
      <c r="B35" s="306" t="str">
        <f>VLOOKUP(A35,EMPRESAS!$A$1:$B$342,2,0)</f>
        <v xml:space="preserve">COMPAÑÍA NAVIERA DEL GUAVIO LIMITADA </v>
      </c>
      <c r="C35" s="306" t="str">
        <f>VLOOKUP(A35,EMPRESAS!$A$1:$C$342,3,0)</f>
        <v>Carga_Pasajeros_T_Vehi</v>
      </c>
      <c r="D35" s="27">
        <v>5512</v>
      </c>
      <c r="E35" s="64">
        <v>15</v>
      </c>
      <c r="F35" s="64">
        <v>12</v>
      </c>
      <c r="G35" s="102">
        <v>2015</v>
      </c>
      <c r="H35" s="64" t="s">
        <v>986</v>
      </c>
      <c r="I35" s="324" t="s">
        <v>998</v>
      </c>
      <c r="J35" s="299"/>
      <c r="K35" s="299" t="str">
        <f>VLOOKUP(A35,EMPRESAS!$A$1:$I$342,9,0)</f>
        <v>EMBALSES LA ESMERALDA</v>
      </c>
      <c r="L35" s="299" t="str">
        <f>VLOOKUP(A35,EMPRESAS!$A$1:$J$342,10,0)</f>
        <v>EMBALSES DE LA ESMERALDA DEL GUAVIO Y DE AMANI</v>
      </c>
      <c r="M35" s="16"/>
      <c r="N35" s="16"/>
      <c r="O35" s="16"/>
      <c r="P35" s="16"/>
      <c r="Q35" s="16"/>
      <c r="R35" s="16"/>
      <c r="S35" s="16"/>
      <c r="T35" s="16"/>
    </row>
    <row r="36" spans="1:20" s="2" customFormat="1" ht="15">
      <c r="A36" s="306">
        <v>8000463581</v>
      </c>
      <c r="B36" s="306" t="str">
        <f>VLOOKUP(A36,EMPRESAS!$A$1:$B$342,2,0)</f>
        <v xml:space="preserve">COMPAÑÍA NAVIERA DEL GUAVIO LIMITADA </v>
      </c>
      <c r="C36" s="306" t="str">
        <f>VLOOKUP(A36,EMPRESAS!$A$1:$C$342,3,0)</f>
        <v>Carga_Pasajeros_T_Vehi</v>
      </c>
      <c r="D36" s="27">
        <v>1243</v>
      </c>
      <c r="E36" s="64">
        <v>6</v>
      </c>
      <c r="F36" s="64">
        <v>4</v>
      </c>
      <c r="G36" s="102">
        <v>2016</v>
      </c>
      <c r="H36" s="64" t="s">
        <v>986</v>
      </c>
      <c r="I36" s="324" t="s">
        <v>998</v>
      </c>
      <c r="J36" s="299"/>
      <c r="K36" s="299" t="str">
        <f>VLOOKUP(A36,EMPRESAS!$A$1:$I$342,9,0)</f>
        <v>EMBALSES LA ESMERALDA</v>
      </c>
      <c r="L36" s="299" t="str">
        <f>VLOOKUP(A36,EMPRESAS!$A$1:$J$342,10,0)</f>
        <v>EMBALSES DE LA ESMERALDA DEL GUAVIO Y DE AMANI</v>
      </c>
      <c r="M36" s="16"/>
      <c r="N36" s="16"/>
      <c r="O36" s="16"/>
      <c r="P36" s="16"/>
      <c r="Q36" s="16"/>
      <c r="R36" s="16"/>
      <c r="S36" s="16"/>
      <c r="T36" s="16"/>
    </row>
    <row r="37" spans="1:20" s="2" customFormat="1" ht="15">
      <c r="A37" s="306">
        <v>8000463581</v>
      </c>
      <c r="B37" s="306" t="str">
        <f>VLOOKUP(A37,EMPRESAS!$A$1:$B$342,2,0)</f>
        <v xml:space="preserve">COMPAÑÍA NAVIERA DEL GUAVIO LIMITADA </v>
      </c>
      <c r="C37" s="306" t="str">
        <f>VLOOKUP(A37,EMPRESAS!$A$1:$C$342,3,0)</f>
        <v>Carga_Pasajeros_T_Vehi</v>
      </c>
      <c r="D37" s="441">
        <v>538</v>
      </c>
      <c r="E37" s="64">
        <v>7</v>
      </c>
      <c r="F37" s="64">
        <v>3</v>
      </c>
      <c r="G37" s="102">
        <v>2017</v>
      </c>
      <c r="H37" s="64" t="s">
        <v>999</v>
      </c>
      <c r="I37" s="324" t="s">
        <v>995</v>
      </c>
      <c r="J37" s="299"/>
      <c r="K37" s="299" t="str">
        <f>VLOOKUP(A37,EMPRESAS!$A$1:$I$342,9,0)</f>
        <v>EMBALSES LA ESMERALDA</v>
      </c>
      <c r="L37" s="299" t="str">
        <f>VLOOKUP(A37,EMPRESAS!$A$1:$J$342,10,0)</f>
        <v>EMBALSES DE LA ESMERALDA DEL GUAVIO Y DE AMANI</v>
      </c>
      <c r="M37" s="16"/>
      <c r="N37" s="16"/>
      <c r="O37" s="16"/>
      <c r="P37" s="16"/>
      <c r="Q37" s="16"/>
      <c r="R37" s="16"/>
      <c r="S37" s="16"/>
      <c r="T37" s="16"/>
    </row>
    <row r="38" spans="1:20" s="2" customFormat="1" ht="15">
      <c r="A38" s="306">
        <v>8000463581</v>
      </c>
      <c r="B38" s="306" t="str">
        <f>VLOOKUP(A38,EMPRESAS!$A$1:$B$342,2,0)</f>
        <v xml:space="preserve">COMPAÑÍA NAVIERA DEL GUAVIO LIMITADA </v>
      </c>
      <c r="C38" s="306" t="str">
        <f>VLOOKUP(A38,EMPRESAS!$A$1:$C$342,3,0)</f>
        <v>Carga_Pasajeros_T_Vehi</v>
      </c>
      <c r="D38" s="27">
        <v>1009</v>
      </c>
      <c r="E38" s="64">
        <v>26</v>
      </c>
      <c r="F38" s="64">
        <v>4</v>
      </c>
      <c r="G38" s="102">
        <v>2017</v>
      </c>
      <c r="H38" s="64" t="s">
        <v>993</v>
      </c>
      <c r="I38" s="324" t="s">
        <v>995</v>
      </c>
      <c r="J38" s="299"/>
      <c r="K38" s="299" t="str">
        <f>VLOOKUP(A38,EMPRESAS!$A$1:$I$342,9,0)</f>
        <v>EMBALSES LA ESMERALDA</v>
      </c>
      <c r="L38" s="299" t="str">
        <f>VLOOKUP(A38,EMPRESAS!$A$1:$J$342,10,0)</f>
        <v>EMBALSES DE LA ESMERALDA DEL GUAVIO Y DE AMANI</v>
      </c>
      <c r="M38" s="16"/>
      <c r="N38" s="16"/>
      <c r="O38" s="16"/>
      <c r="P38" s="16"/>
      <c r="Q38" s="16"/>
      <c r="R38" s="16"/>
      <c r="S38" s="16"/>
      <c r="T38" s="16"/>
    </row>
    <row r="39" spans="1:20" s="2" customFormat="1" ht="15">
      <c r="A39" s="306">
        <v>8000463581</v>
      </c>
      <c r="B39" s="306" t="str">
        <f>VLOOKUP(A39,EMPRESAS!$A$1:$B$342,2,0)</f>
        <v xml:space="preserve">COMPAÑÍA NAVIERA DEL GUAVIO LIMITADA </v>
      </c>
      <c r="C39" s="306" t="str">
        <f>VLOOKUP(A39,EMPRESAS!$A$1:$C$342,3,0)</f>
        <v>Carga_Pasajeros_T_Vehi</v>
      </c>
      <c r="D39" s="27">
        <v>1743</v>
      </c>
      <c r="E39" s="64">
        <v>28</v>
      </c>
      <c r="F39" s="64">
        <v>5</v>
      </c>
      <c r="G39" s="102">
        <v>2018</v>
      </c>
      <c r="H39" s="64" t="s">
        <v>996</v>
      </c>
      <c r="I39" s="326" t="s">
        <v>1000</v>
      </c>
      <c r="J39" s="299"/>
      <c r="K39" s="299" t="str">
        <f>VLOOKUP(A39,EMPRESAS!$A$1:$I$342,9,0)</f>
        <v>EMBALSES LA ESMERALDA</v>
      </c>
      <c r="L39" s="299" t="str">
        <f>VLOOKUP(A39,EMPRESAS!$A$1:$J$342,10,0)</f>
        <v>EMBALSES DE LA ESMERALDA DEL GUAVIO Y DE AMANI</v>
      </c>
      <c r="M39" s="16"/>
      <c r="N39" s="16"/>
      <c r="O39" s="16"/>
      <c r="P39" s="16"/>
      <c r="Q39" s="16"/>
      <c r="R39" s="16"/>
      <c r="S39" s="16"/>
      <c r="T39" s="16"/>
    </row>
    <row r="40" spans="1:20" s="2" customFormat="1" ht="15">
      <c r="A40" s="306">
        <v>8000463581</v>
      </c>
      <c r="B40" s="306" t="str">
        <f>VLOOKUP(A40,EMPRESAS!$A$1:$B$342,2,0)</f>
        <v xml:space="preserve">COMPAÑÍA NAVIERA DEL GUAVIO LIMITADA </v>
      </c>
      <c r="C40" s="306" t="str">
        <f>VLOOKUP(A40,EMPRESAS!$A$1:$C$342,3,0)</f>
        <v>Carga_Pasajeros_T_Vehi</v>
      </c>
      <c r="D40" s="491">
        <v>1897</v>
      </c>
      <c r="E40" s="442">
        <v>14</v>
      </c>
      <c r="F40" s="442">
        <v>6</v>
      </c>
      <c r="G40" s="442">
        <v>2018</v>
      </c>
      <c r="H40" s="442" t="s">
        <v>1001</v>
      </c>
      <c r="I40" s="326" t="s">
        <v>1002</v>
      </c>
      <c r="J40" s="299"/>
      <c r="K40" s="299" t="str">
        <f>VLOOKUP(A40,EMPRESAS!$A$1:$I$342,9,0)</f>
        <v>EMBALSES LA ESMERALDA</v>
      </c>
      <c r="L40" s="299" t="str">
        <f>VLOOKUP(A40,EMPRESAS!$A$1:$J$342,10,0)</f>
        <v>EMBALSES DE LA ESMERALDA DEL GUAVIO Y DE AMANI</v>
      </c>
      <c r="M40" s="16"/>
      <c r="N40" s="16"/>
      <c r="O40" s="16"/>
      <c r="P40" s="16"/>
      <c r="Q40" s="16"/>
      <c r="R40" s="16"/>
      <c r="S40" s="16"/>
      <c r="T40" s="16"/>
    </row>
    <row r="41" spans="1:20" s="2" customFormat="1" ht="15">
      <c r="A41" s="306">
        <v>8000463581</v>
      </c>
      <c r="B41" s="306" t="str">
        <f>VLOOKUP(A41,EMPRESAS!$A$1:$B$342,2,0)</f>
        <v xml:space="preserve">COMPAÑÍA NAVIERA DEL GUAVIO LIMITADA </v>
      </c>
      <c r="C41" s="306" t="str">
        <f>VLOOKUP(A41,EMPRESAS!$A$1:$C$342,3,0)</f>
        <v>Carga_Pasajeros_T_Vehi</v>
      </c>
      <c r="D41" s="447">
        <v>2525</v>
      </c>
      <c r="E41" s="442">
        <v>29</v>
      </c>
      <c r="F41" s="442">
        <v>6</v>
      </c>
      <c r="G41" s="442">
        <v>2018</v>
      </c>
      <c r="H41" s="442" t="s">
        <v>996</v>
      </c>
      <c r="I41" s="326" t="s">
        <v>1003</v>
      </c>
      <c r="J41" s="299"/>
      <c r="K41" s="299" t="str">
        <f>VLOOKUP(A41,EMPRESAS!$A$1:$I$342,9,0)</f>
        <v>EMBALSES LA ESMERALDA</v>
      </c>
      <c r="L41" s="299" t="str">
        <f>VLOOKUP(A41,EMPRESAS!$A$1:$J$342,10,0)</f>
        <v>EMBALSES DE LA ESMERALDA DEL GUAVIO Y DE AMANI</v>
      </c>
      <c r="M41" s="16"/>
      <c r="N41" s="16"/>
      <c r="O41" s="16"/>
      <c r="P41" s="16"/>
      <c r="Q41" s="16"/>
      <c r="R41" s="16"/>
      <c r="S41" s="16"/>
      <c r="T41" s="16"/>
    </row>
    <row r="42" spans="1:20" s="2" customFormat="1" ht="15">
      <c r="A42" s="306">
        <v>8000463581</v>
      </c>
      <c r="B42" s="306" t="str">
        <f>VLOOKUP(A42,EMPRESAS!$A$1:$B$342,2,0)</f>
        <v xml:space="preserve">COMPAÑÍA NAVIERA DEL GUAVIO LIMITADA </v>
      </c>
      <c r="C42" s="306" t="str">
        <f>VLOOKUP(A42,EMPRESAS!$A$1:$C$342,3,0)</f>
        <v>Carga_Pasajeros_T_Vehi</v>
      </c>
      <c r="D42" s="441">
        <v>3294</v>
      </c>
      <c r="E42" s="64">
        <v>8</v>
      </c>
      <c r="F42" s="64">
        <v>8</v>
      </c>
      <c r="G42" s="102">
        <v>2018</v>
      </c>
      <c r="H42" s="64" t="s">
        <v>986</v>
      </c>
      <c r="I42" s="324" t="s">
        <v>995</v>
      </c>
      <c r="J42" s="299"/>
      <c r="K42" s="299" t="str">
        <f>VLOOKUP(A42,EMPRESAS!$A$1:$I$342,9,0)</f>
        <v>EMBALSES LA ESMERALDA</v>
      </c>
      <c r="L42" s="299" t="str">
        <f>VLOOKUP(A42,EMPRESAS!$A$1:$J$342,10,0)</f>
        <v>EMBALSES DE LA ESMERALDA DEL GUAVIO Y DE AMANI</v>
      </c>
      <c r="M42" s="16"/>
      <c r="N42" s="16"/>
      <c r="O42" s="16"/>
      <c r="P42" s="16"/>
      <c r="Q42" s="16"/>
      <c r="R42" s="16"/>
      <c r="S42" s="16"/>
      <c r="T42" s="16"/>
    </row>
    <row r="43" spans="1:20" s="2" customFormat="1" ht="15">
      <c r="A43" s="306">
        <v>8000463581</v>
      </c>
      <c r="B43" s="306" t="str">
        <f>VLOOKUP(A43,EMPRESAS!$A$1:$B$342,2,0)</f>
        <v xml:space="preserve">COMPAÑÍA NAVIERA DEL GUAVIO LIMITADA </v>
      </c>
      <c r="C43" s="306" t="str">
        <f>VLOOKUP(A43,EMPRESAS!$A$1:$C$342,3,0)</f>
        <v>Carga_Pasajeros_T_Vehi</v>
      </c>
      <c r="D43" s="441">
        <v>3922</v>
      </c>
      <c r="E43" s="64">
        <v>4</v>
      </c>
      <c r="F43" s="64">
        <v>9</v>
      </c>
      <c r="G43" s="102">
        <v>2018</v>
      </c>
      <c r="H43" s="64" t="s">
        <v>986</v>
      </c>
      <c r="I43" s="324" t="s">
        <v>995</v>
      </c>
      <c r="J43" s="299"/>
      <c r="K43" s="299" t="str">
        <f>VLOOKUP(A43,EMPRESAS!$A$1:$I$342,9,0)</f>
        <v>EMBALSES LA ESMERALDA</v>
      </c>
      <c r="L43" s="299" t="str">
        <f>VLOOKUP(A43,EMPRESAS!$A$1:$J$342,10,0)</f>
        <v>EMBALSES DE LA ESMERALDA DEL GUAVIO Y DE AMANI</v>
      </c>
      <c r="M43" s="16"/>
      <c r="N43" s="16"/>
      <c r="O43" s="16"/>
      <c r="P43" s="16"/>
      <c r="Q43" s="16"/>
      <c r="R43" s="16"/>
      <c r="S43" s="16"/>
      <c r="T43" s="16"/>
    </row>
    <row r="44" spans="1:20" s="2" customFormat="1" ht="15">
      <c r="A44" s="306">
        <v>8000463581</v>
      </c>
      <c r="B44" s="306" t="str">
        <f>VLOOKUP(A44,EMPRESAS!$A$1:$B$342,2,0)</f>
        <v xml:space="preserve">COMPAÑÍA NAVIERA DEL GUAVIO LIMITADA </v>
      </c>
      <c r="C44" s="306" t="str">
        <f>VLOOKUP(A44,EMPRESAS!$A$1:$C$342,3,0)</f>
        <v>Carga_Pasajeros_T_Vehi</v>
      </c>
      <c r="D44" s="441">
        <v>4707</v>
      </c>
      <c r="E44" s="64">
        <v>11</v>
      </c>
      <c r="F44" s="64">
        <v>10</v>
      </c>
      <c r="G44" s="102">
        <v>2018</v>
      </c>
      <c r="H44" s="64" t="s">
        <v>986</v>
      </c>
      <c r="I44" s="324" t="s">
        <v>995</v>
      </c>
      <c r="J44" s="299"/>
      <c r="K44" s="299" t="str">
        <f>VLOOKUP(A44,EMPRESAS!$A$1:$I$342,9,0)</f>
        <v>EMBALSES LA ESMERALDA</v>
      </c>
      <c r="L44" s="299" t="str">
        <f>VLOOKUP(A44,EMPRESAS!$A$1:$J$342,10,0)</f>
        <v>EMBALSES DE LA ESMERALDA DEL GUAVIO Y DE AMANI</v>
      </c>
      <c r="M44" s="16"/>
      <c r="N44" s="16"/>
      <c r="O44" s="16"/>
      <c r="P44" s="16"/>
      <c r="Q44" s="16"/>
      <c r="R44" s="16"/>
      <c r="S44" s="16"/>
      <c r="T44" s="16"/>
    </row>
    <row r="45" spans="1:20" s="2" customFormat="1" ht="15">
      <c r="A45" s="306">
        <v>8000463581</v>
      </c>
      <c r="B45" s="306" t="str">
        <f>VLOOKUP(A45,EMPRESAS!$A$1:$B$342,2,0)</f>
        <v xml:space="preserve">COMPAÑÍA NAVIERA DEL GUAVIO LIMITADA </v>
      </c>
      <c r="C45" s="306" t="str">
        <f>VLOOKUP(A45,EMPRESAS!$A$1:$C$342,3,0)</f>
        <v>Carga_Pasajeros_T_Vehi</v>
      </c>
      <c r="D45" s="441">
        <v>3126</v>
      </c>
      <c r="E45" s="64">
        <v>26</v>
      </c>
      <c r="F45" s="64">
        <v>7</v>
      </c>
      <c r="G45" s="102">
        <v>2019</v>
      </c>
      <c r="H45" s="64" t="s">
        <v>986</v>
      </c>
      <c r="I45" s="324" t="s">
        <v>1003</v>
      </c>
      <c r="J45" s="299"/>
      <c r="K45" s="299" t="str">
        <f>VLOOKUP(A45,EMPRESAS!$A$1:$I$342,9,0)</f>
        <v>EMBALSES LA ESMERALDA</v>
      </c>
      <c r="L45" s="299" t="str">
        <f>VLOOKUP(A45,EMPRESAS!$A$1:$J$342,10,0)</f>
        <v>EMBALSES DE LA ESMERALDA DEL GUAVIO Y DE AMANI</v>
      </c>
      <c r="M45" s="16"/>
      <c r="N45" s="16"/>
      <c r="O45" s="16"/>
      <c r="P45" s="16"/>
      <c r="Q45" s="16"/>
      <c r="R45" s="16"/>
      <c r="S45" s="16"/>
      <c r="T45" s="16"/>
    </row>
    <row r="46" spans="1:20" s="2" customFormat="1" ht="15">
      <c r="A46" s="306">
        <v>8000463581</v>
      </c>
      <c r="B46" s="306" t="str">
        <f>VLOOKUP(A46,EMPRESAS!$A$1:$B$342,2,0)</f>
        <v xml:space="preserve">COMPAÑÍA NAVIERA DEL GUAVIO LIMITADA </v>
      </c>
      <c r="C46" s="306" t="str">
        <f>VLOOKUP(A46,EMPRESAS!$A$1:$C$342,3,0)</f>
        <v>Carga_Pasajeros_T_Vehi</v>
      </c>
      <c r="D46" s="439">
        <v>3040007955</v>
      </c>
      <c r="E46" s="316">
        <v>9</v>
      </c>
      <c r="F46" s="316">
        <v>7</v>
      </c>
      <c r="G46" s="316">
        <v>2020</v>
      </c>
      <c r="H46" s="327" t="s">
        <v>1004</v>
      </c>
      <c r="I46" s="328" t="s">
        <v>25</v>
      </c>
      <c r="J46" s="299"/>
      <c r="K46" s="299" t="str">
        <f>VLOOKUP(A46,EMPRESAS!$A$1:$I$342,9,0)</f>
        <v>EMBALSES LA ESMERALDA</v>
      </c>
      <c r="L46" s="299" t="str">
        <f>VLOOKUP(A46,EMPRESAS!$A$1:$J$342,10,0)</f>
        <v>EMBALSES DE LA ESMERALDA DEL GUAVIO Y DE AMANI</v>
      </c>
      <c r="M46" s="16"/>
      <c r="N46" s="16"/>
      <c r="O46" s="16"/>
      <c r="P46" s="16"/>
      <c r="Q46" s="16"/>
      <c r="R46" s="16"/>
      <c r="S46" s="16"/>
      <c r="T46" s="16"/>
    </row>
    <row r="47" spans="1:20" s="2" customFormat="1" ht="15">
      <c r="A47" s="306">
        <v>8000463581</v>
      </c>
      <c r="B47" s="306" t="str">
        <f>VLOOKUP(A47,EMPRESAS!$A$1:$B$342,2,0)</f>
        <v xml:space="preserve">COMPAÑÍA NAVIERA DEL GUAVIO LIMITADA </v>
      </c>
      <c r="C47" s="306" t="str">
        <f>VLOOKUP(A47,EMPRESAS!$A$1:$C$342,3,0)</f>
        <v>Carga_Pasajeros_T_Vehi</v>
      </c>
      <c r="D47" s="471">
        <v>3040007965</v>
      </c>
      <c r="E47" s="472">
        <v>9</v>
      </c>
      <c r="F47" s="472">
        <v>7</v>
      </c>
      <c r="G47" s="472">
        <v>2020</v>
      </c>
      <c r="H47" s="473" t="s">
        <v>1005</v>
      </c>
      <c r="I47" s="324" t="s">
        <v>995</v>
      </c>
      <c r="J47" s="299"/>
      <c r="K47" s="299" t="str">
        <f>VLOOKUP(A47,EMPRESAS!$A$1:$I$342,9,0)</f>
        <v>EMBALSES LA ESMERALDA</v>
      </c>
      <c r="L47" s="299" t="str">
        <f>VLOOKUP(A47,EMPRESAS!$A$1:$J$342,10,0)</f>
        <v>EMBALSES DE LA ESMERALDA DEL GUAVIO Y DE AMANI</v>
      </c>
      <c r="M47" s="16"/>
      <c r="N47" s="16"/>
      <c r="O47" s="16"/>
      <c r="P47" s="16"/>
      <c r="Q47" s="16"/>
      <c r="R47" s="16"/>
      <c r="S47" s="16"/>
      <c r="T47" s="16"/>
    </row>
    <row r="48" spans="1:20" s="2" customFormat="1" ht="15">
      <c r="A48" s="306">
        <v>8000463581</v>
      </c>
      <c r="B48" s="306" t="str">
        <f>VLOOKUP(A48,EMPRESAS!$A$1:$B$342,2,0)</f>
        <v xml:space="preserve">COMPAÑÍA NAVIERA DEL GUAVIO LIMITADA </v>
      </c>
      <c r="C48" s="306" t="str">
        <f>VLOOKUP(A48,EMPRESAS!$A$1:$C$342,3,0)</f>
        <v>Carga_Pasajeros_T_Vehi</v>
      </c>
      <c r="D48" s="27">
        <v>3040012965</v>
      </c>
      <c r="E48" s="422">
        <v>22</v>
      </c>
      <c r="F48" s="422">
        <v>9</v>
      </c>
      <c r="G48" s="422">
        <v>2020</v>
      </c>
      <c r="H48" s="422" t="s">
        <v>986</v>
      </c>
      <c r="I48" s="324" t="s">
        <v>995</v>
      </c>
      <c r="J48" s="299"/>
      <c r="K48" s="299" t="str">
        <f>VLOOKUP(A48,EMPRESAS!$A$1:$I$342,9,0)</f>
        <v>EMBALSES LA ESMERALDA</v>
      </c>
      <c r="L48" s="299" t="str">
        <f>VLOOKUP(A48,EMPRESAS!$A$1:$J$342,10,0)</f>
        <v>EMBALSES DE LA ESMERALDA DEL GUAVIO Y DE AMANI</v>
      </c>
      <c r="M48" s="16"/>
      <c r="N48" s="16"/>
      <c r="O48" s="16"/>
      <c r="P48" s="16"/>
      <c r="Q48" s="16"/>
      <c r="R48" s="16"/>
      <c r="S48" s="16"/>
      <c r="T48" s="16"/>
    </row>
    <row r="49" spans="1:20" s="2" customFormat="1">
      <c r="A49" s="317">
        <v>8440001326</v>
      </c>
      <c r="B49" s="306" t="str">
        <f>VLOOKUP(A49,EMPRESAS!$A$1:$B$342,2,0)</f>
        <v xml:space="preserve">TRANSPORTES COROMOTO S.A.S. ANTES TRANSPORTES COROMOTO LTDA </v>
      </c>
      <c r="C49" s="306" t="str">
        <f>VLOOKUP(A49,EMPRESAS!$A$1:$C$342,3,0)</f>
        <v>Pasajeros</v>
      </c>
      <c r="D49" s="27">
        <v>130</v>
      </c>
      <c r="E49" s="64">
        <v>22</v>
      </c>
      <c r="F49" s="64">
        <v>1</v>
      </c>
      <c r="G49" s="64">
        <v>1999</v>
      </c>
      <c r="H49" s="64" t="s">
        <v>977</v>
      </c>
      <c r="I49" s="318" t="s">
        <v>14</v>
      </c>
      <c r="J49" s="299"/>
      <c r="K49" s="299" t="str">
        <f>VLOOKUP(A49,EMPRESAS!$A$1:$I$342,9,0)</f>
        <v>META</v>
      </c>
      <c r="L49" s="299" t="str">
        <f>VLOOKUP(A49,EMPRESAS!$A$1:$J$342,10,0)</f>
        <v>RIOS: META, ORINOCO Y AFLUENTES ENTRE PTO GAITAN (META) - PTO CARREÑO (VICHADA)</v>
      </c>
      <c r="M49" s="14"/>
      <c r="N49" s="14"/>
      <c r="O49" s="14"/>
      <c r="P49" s="14"/>
      <c r="Q49" s="14"/>
      <c r="R49" s="14"/>
      <c r="S49" s="14"/>
      <c r="T49" s="14"/>
    </row>
    <row r="50" spans="1:20" s="2" customFormat="1">
      <c r="A50" s="299">
        <v>8440001326</v>
      </c>
      <c r="B50" s="306" t="str">
        <f>VLOOKUP(A50,EMPRESAS!$A$1:$B$342,2,0)</f>
        <v xml:space="preserve">TRANSPORTES COROMOTO S.A.S. ANTES TRANSPORTES COROMOTO LTDA </v>
      </c>
      <c r="C50" s="306" t="str">
        <f>VLOOKUP(A50,EMPRESAS!$A$1:$C$342,3,0)</f>
        <v>Pasajeros</v>
      </c>
      <c r="D50" s="27">
        <v>1948</v>
      </c>
      <c r="E50" s="64">
        <v>22</v>
      </c>
      <c r="F50" s="64">
        <v>5</v>
      </c>
      <c r="G50" s="64">
        <v>2007</v>
      </c>
      <c r="H50" s="64" t="s">
        <v>981</v>
      </c>
      <c r="I50" s="299"/>
      <c r="J50" s="299"/>
      <c r="K50" s="299" t="str">
        <f>VLOOKUP(A50,EMPRESAS!$A$1:$I$342,9,0)</f>
        <v>META</v>
      </c>
      <c r="L50" s="299" t="str">
        <f>VLOOKUP(A50,EMPRESAS!$A$1:$J$342,10,0)</f>
        <v>RIOS: META, ORINOCO Y AFLUENTES ENTRE PTO GAITAN (META) - PTO CARREÑO (VICHADA)</v>
      </c>
      <c r="M50" s="14"/>
      <c r="N50" s="14"/>
      <c r="O50" s="14"/>
      <c r="P50" s="14"/>
      <c r="Q50" s="14"/>
      <c r="R50" s="14"/>
      <c r="S50" s="14"/>
      <c r="T50" s="14"/>
    </row>
    <row r="51" spans="1:20" s="2" customFormat="1">
      <c r="A51" s="299">
        <v>8440001326</v>
      </c>
      <c r="B51" s="306" t="str">
        <f>VLOOKUP(A51,EMPRESAS!$A$1:$B$342,2,0)</f>
        <v xml:space="preserve">TRANSPORTES COROMOTO S.A.S. ANTES TRANSPORTES COROMOTO LTDA </v>
      </c>
      <c r="C51" s="306" t="str">
        <f>VLOOKUP(A51,EMPRESAS!$A$1:$C$342,3,0)</f>
        <v>Pasajeros</v>
      </c>
      <c r="D51" s="27">
        <v>1948</v>
      </c>
      <c r="E51" s="64">
        <v>22</v>
      </c>
      <c r="F51" s="64">
        <v>5</v>
      </c>
      <c r="G51" s="64">
        <v>2007</v>
      </c>
      <c r="H51" s="64" t="s">
        <v>979</v>
      </c>
      <c r="I51" s="319"/>
      <c r="J51" s="319"/>
      <c r="K51" s="299" t="str">
        <f>VLOOKUP(A51,EMPRESAS!$A$1:$I$342,9,0)</f>
        <v>META</v>
      </c>
      <c r="L51" s="299" t="str">
        <f>VLOOKUP(A51,EMPRESAS!$A$1:$J$342,10,0)</f>
        <v>RIOS: META, ORINOCO Y AFLUENTES ENTRE PTO GAITAN (META) - PTO CARREÑO (VICHADA)</v>
      </c>
      <c r="M51" s="14"/>
      <c r="N51" s="14"/>
      <c r="O51" s="14"/>
      <c r="P51" s="14"/>
      <c r="Q51" s="14"/>
      <c r="R51" s="14"/>
      <c r="S51" s="14"/>
      <c r="T51" s="14"/>
    </row>
    <row r="52" spans="1:20" s="2" customFormat="1">
      <c r="A52" s="299">
        <v>8440001326</v>
      </c>
      <c r="B52" s="306" t="str">
        <f>VLOOKUP(A52,EMPRESAS!$A$1:$B$342,2,0)</f>
        <v xml:space="preserve">TRANSPORTES COROMOTO S.A.S. ANTES TRANSPORTES COROMOTO LTDA </v>
      </c>
      <c r="C52" s="306" t="str">
        <f>VLOOKUP(A52,EMPRESAS!$A$1:$C$342,3,0)</f>
        <v>Pasajeros</v>
      </c>
      <c r="D52" s="440">
        <v>2884</v>
      </c>
      <c r="E52" s="64">
        <v>13</v>
      </c>
      <c r="F52" s="64">
        <v>7</v>
      </c>
      <c r="G52" s="102">
        <v>2010</v>
      </c>
      <c r="H52" s="102" t="s">
        <v>982</v>
      </c>
      <c r="I52" s="299"/>
      <c r="J52" s="299"/>
      <c r="K52" s="299" t="str">
        <f>VLOOKUP(A52,EMPRESAS!$A$1:$I$342,9,0)</f>
        <v>META</v>
      </c>
      <c r="L52" s="299" t="str">
        <f>VLOOKUP(A52,EMPRESAS!$A$1:$J$342,10,0)</f>
        <v>RIOS: META, ORINOCO Y AFLUENTES ENTRE PTO GAITAN (META) - PTO CARREÑO (VICHADA)</v>
      </c>
      <c r="M52" s="14"/>
      <c r="N52" s="14"/>
      <c r="O52" s="14"/>
      <c r="P52" s="14"/>
      <c r="Q52" s="14"/>
      <c r="R52" s="14"/>
      <c r="S52" s="14"/>
      <c r="T52" s="14"/>
    </row>
    <row r="53" spans="1:20" s="2" customFormat="1">
      <c r="A53" s="299">
        <v>8440001326</v>
      </c>
      <c r="B53" s="306" t="str">
        <f>VLOOKUP(A53,EMPRESAS!$A$1:$B$342,2,0)</f>
        <v xml:space="preserve">TRANSPORTES COROMOTO S.A.S. ANTES TRANSPORTES COROMOTO LTDA </v>
      </c>
      <c r="C53" s="306" t="str">
        <f>VLOOKUP(A53,EMPRESAS!$A$1:$C$342,3,0)</f>
        <v>Pasajeros</v>
      </c>
      <c r="D53" s="27">
        <v>740</v>
      </c>
      <c r="E53" s="64">
        <v>28</v>
      </c>
      <c r="F53" s="64">
        <v>3</v>
      </c>
      <c r="G53" s="102">
        <v>2014</v>
      </c>
      <c r="H53" s="102" t="s">
        <v>987</v>
      </c>
      <c r="I53" s="313"/>
      <c r="J53" s="313"/>
      <c r="K53" s="299" t="str">
        <f>VLOOKUP(A53,EMPRESAS!$A$1:$I$342,9,0)</f>
        <v>META</v>
      </c>
      <c r="L53" s="299" t="str">
        <f>VLOOKUP(A53,EMPRESAS!$A$1:$J$342,10,0)</f>
        <v>RIOS: META, ORINOCO Y AFLUENTES ENTRE PTO GAITAN (META) - PTO CARREÑO (VICHADA)</v>
      </c>
      <c r="M53" s="14"/>
      <c r="N53" s="14"/>
      <c r="O53" s="14"/>
      <c r="P53" s="14"/>
      <c r="Q53" s="14"/>
      <c r="R53" s="14"/>
      <c r="S53" s="14"/>
      <c r="T53" s="14"/>
    </row>
    <row r="54" spans="1:20" s="2" customFormat="1">
      <c r="A54" s="299">
        <v>8440001326</v>
      </c>
      <c r="B54" s="306" t="str">
        <f>VLOOKUP(A54,EMPRESAS!$A$1:$B$342,2,0)</f>
        <v xml:space="preserve">TRANSPORTES COROMOTO S.A.S. ANTES TRANSPORTES COROMOTO LTDA </v>
      </c>
      <c r="C54" s="306" t="str">
        <f>VLOOKUP(A54,EMPRESAS!$A$1:$C$342,3,0)</f>
        <v>Pasajeros</v>
      </c>
      <c r="D54" s="27">
        <v>4301</v>
      </c>
      <c r="E54" s="64">
        <v>19</v>
      </c>
      <c r="F54" s="64">
        <v>12</v>
      </c>
      <c r="G54" s="102">
        <v>2014</v>
      </c>
      <c r="H54" s="329" t="s">
        <v>1006</v>
      </c>
      <c r="I54" s="313"/>
      <c r="J54" s="313"/>
      <c r="K54" s="299" t="str">
        <f>VLOOKUP(A54,EMPRESAS!$A$1:$I$342,9,0)</f>
        <v>META</v>
      </c>
      <c r="L54" s="299" t="str">
        <f>VLOOKUP(A54,EMPRESAS!$A$1:$J$342,10,0)</f>
        <v>RIOS: META, ORINOCO Y AFLUENTES ENTRE PTO GAITAN (META) - PTO CARREÑO (VICHADA)</v>
      </c>
      <c r="M54" s="14"/>
      <c r="N54" s="14"/>
      <c r="O54" s="14"/>
      <c r="P54" s="14"/>
      <c r="Q54" s="14"/>
      <c r="R54" s="14"/>
      <c r="S54" s="14"/>
      <c r="T54" s="14"/>
    </row>
    <row r="55" spans="1:20" s="2" customFormat="1">
      <c r="A55" s="330">
        <v>8440001326</v>
      </c>
      <c r="B55" s="306" t="str">
        <f>VLOOKUP(A55,EMPRESAS!$A$1:$B$342,2,0)</f>
        <v xml:space="preserve">TRANSPORTES COROMOTO S.A.S. ANTES TRANSPORTES COROMOTO LTDA </v>
      </c>
      <c r="C55" s="306" t="str">
        <f>VLOOKUP(A55,EMPRESAS!$A$1:$C$342,3,0)</f>
        <v>Pasajeros</v>
      </c>
      <c r="D55" s="27">
        <v>93</v>
      </c>
      <c r="E55" s="64">
        <v>21</v>
      </c>
      <c r="F55" s="64">
        <v>1</v>
      </c>
      <c r="G55" s="102">
        <v>2015</v>
      </c>
      <c r="H55" s="102" t="s">
        <v>981</v>
      </c>
      <c r="I55" s="313"/>
      <c r="J55" s="313"/>
      <c r="K55" s="299" t="str">
        <f>VLOOKUP(A55,EMPRESAS!$A$1:$I$342,9,0)</f>
        <v>META</v>
      </c>
      <c r="L55" s="299" t="str">
        <f>VLOOKUP(A55,EMPRESAS!$A$1:$J$342,10,0)</f>
        <v>RIOS: META, ORINOCO Y AFLUENTES ENTRE PTO GAITAN (META) - PTO CARREÑO (VICHADA)</v>
      </c>
      <c r="M55" s="14"/>
      <c r="N55" s="14"/>
      <c r="O55" s="14"/>
      <c r="P55" s="14"/>
      <c r="Q55" s="14"/>
      <c r="R55" s="14"/>
      <c r="S55" s="14"/>
      <c r="T55" s="14"/>
    </row>
    <row r="56" spans="1:20" s="2" customFormat="1">
      <c r="A56" s="330">
        <v>8440001326</v>
      </c>
      <c r="B56" s="306" t="str">
        <f>VLOOKUP(A56,EMPRESAS!$A$1:$B$342,2,0)</f>
        <v xml:space="preserve">TRANSPORTES COROMOTO S.A.S. ANTES TRANSPORTES COROMOTO LTDA </v>
      </c>
      <c r="C56" s="306" t="str">
        <f>VLOOKUP(A56,EMPRESAS!$A$1:$C$342,3,0)</f>
        <v>Pasajeros</v>
      </c>
      <c r="D56" s="27">
        <v>93</v>
      </c>
      <c r="E56" s="64">
        <v>21</v>
      </c>
      <c r="F56" s="64">
        <v>1</v>
      </c>
      <c r="G56" s="102">
        <v>2015</v>
      </c>
      <c r="H56" s="102" t="s">
        <v>983</v>
      </c>
      <c r="I56" s="313" t="s">
        <v>14</v>
      </c>
      <c r="J56" s="313"/>
      <c r="K56" s="299" t="str">
        <f>VLOOKUP(A56,EMPRESAS!$A$1:$I$342,9,0)</f>
        <v>META</v>
      </c>
      <c r="L56" s="299" t="str">
        <f>VLOOKUP(A56,EMPRESAS!$A$1:$J$342,10,0)</f>
        <v>RIOS: META, ORINOCO Y AFLUENTES ENTRE PTO GAITAN (META) - PTO CARREÑO (VICHADA)</v>
      </c>
      <c r="M56" s="14"/>
      <c r="N56" s="14"/>
      <c r="O56" s="14"/>
      <c r="P56" s="14"/>
      <c r="Q56" s="14"/>
      <c r="R56" s="14"/>
      <c r="S56" s="14"/>
      <c r="T56" s="14"/>
    </row>
    <row r="57" spans="1:20" s="2" customFormat="1">
      <c r="A57" s="331">
        <v>8440001326</v>
      </c>
      <c r="B57" s="306" t="str">
        <f>VLOOKUP(A57,EMPRESAS!$A$1:$B$342,2,0)</f>
        <v xml:space="preserve">TRANSPORTES COROMOTO S.A.S. ANTES TRANSPORTES COROMOTO LTDA </v>
      </c>
      <c r="C57" s="306" t="str">
        <f>VLOOKUP(A57,EMPRESAS!$A$1:$C$342,3,0)</f>
        <v>Pasajeros</v>
      </c>
      <c r="D57" s="27">
        <v>1175</v>
      </c>
      <c r="E57" s="64">
        <v>22</v>
      </c>
      <c r="F57" s="64">
        <v>3</v>
      </c>
      <c r="G57" s="64">
        <v>2016</v>
      </c>
      <c r="H57" s="64" t="s">
        <v>984</v>
      </c>
      <c r="I57" s="332"/>
      <c r="J57" s="313"/>
      <c r="K57" s="299" t="str">
        <f>VLOOKUP(A57,EMPRESAS!$A$1:$I$342,9,0)</f>
        <v>META</v>
      </c>
      <c r="L57" s="299" t="str">
        <f>VLOOKUP(A57,EMPRESAS!$A$1:$J$342,10,0)</f>
        <v>RIOS: META, ORINOCO Y AFLUENTES ENTRE PTO GAITAN (META) - PTO CARREÑO (VICHADA)</v>
      </c>
      <c r="M57" s="14"/>
      <c r="N57" s="14"/>
      <c r="O57" s="14"/>
      <c r="P57" s="14"/>
      <c r="Q57" s="14"/>
      <c r="R57" s="14"/>
      <c r="S57" s="14"/>
      <c r="T57" s="14"/>
    </row>
    <row r="58" spans="1:20" s="2" customFormat="1">
      <c r="A58" s="331">
        <v>8440001326</v>
      </c>
      <c r="B58" s="306" t="str">
        <f>VLOOKUP(A58,EMPRESAS!$A$1:$B$342,2,0)</f>
        <v xml:space="preserve">TRANSPORTES COROMOTO S.A.S. ANTES TRANSPORTES COROMOTO LTDA </v>
      </c>
      <c r="C58" s="306" t="str">
        <f>VLOOKUP(A58,EMPRESAS!$A$1:$C$342,3,0)</f>
        <v>Pasajeros</v>
      </c>
      <c r="D58" s="27">
        <v>1531</v>
      </c>
      <c r="E58" s="64">
        <v>23</v>
      </c>
      <c r="F58" s="64">
        <v>5</v>
      </c>
      <c r="G58" s="64">
        <v>2017</v>
      </c>
      <c r="H58" s="64" t="s">
        <v>986</v>
      </c>
      <c r="I58" s="299" t="s">
        <v>25</v>
      </c>
      <c r="J58" s="313"/>
      <c r="K58" s="299" t="str">
        <f>VLOOKUP(A58,EMPRESAS!$A$1:$I$342,9,0)</f>
        <v>META</v>
      </c>
      <c r="L58" s="299" t="str">
        <f>VLOOKUP(A58,EMPRESAS!$A$1:$J$342,10,0)</f>
        <v>RIOS: META, ORINOCO Y AFLUENTES ENTRE PTO GAITAN (META) - PTO CARREÑO (VICHADA)</v>
      </c>
      <c r="M58" s="14"/>
      <c r="N58" s="14"/>
      <c r="O58" s="14"/>
      <c r="P58" s="14"/>
      <c r="Q58" s="14"/>
      <c r="R58" s="14"/>
      <c r="S58" s="14"/>
      <c r="T58" s="14"/>
    </row>
    <row r="59" spans="1:20" s="2" customFormat="1">
      <c r="A59" s="331">
        <v>8440001326</v>
      </c>
      <c r="B59" s="306" t="str">
        <f>VLOOKUP(A59,EMPRESAS!$A$1:$B$342,2,0)</f>
        <v xml:space="preserve">TRANSPORTES COROMOTO S.A.S. ANTES TRANSPORTES COROMOTO LTDA </v>
      </c>
      <c r="C59" s="306" t="str">
        <f>VLOOKUP(A59,EMPRESAS!$A$1:$C$342,3,0)</f>
        <v>Pasajeros</v>
      </c>
      <c r="D59" s="496">
        <v>595</v>
      </c>
      <c r="E59" s="470">
        <v>15</v>
      </c>
      <c r="F59" s="470">
        <v>3</v>
      </c>
      <c r="G59" s="470">
        <v>2018</v>
      </c>
      <c r="H59" s="470" t="s">
        <v>985</v>
      </c>
      <c r="I59" s="313" t="s">
        <v>14</v>
      </c>
      <c r="J59" s="313"/>
      <c r="K59" s="299" t="str">
        <f>VLOOKUP(A59,EMPRESAS!$A$1:$I$342,9,0)</f>
        <v>META</v>
      </c>
      <c r="L59" s="299" t="str">
        <f>VLOOKUP(A59,EMPRESAS!$A$1:$J$342,10,0)</f>
        <v>RIOS: META, ORINOCO Y AFLUENTES ENTRE PTO GAITAN (META) - PTO CARREÑO (VICHADA)</v>
      </c>
      <c r="M59" s="14"/>
      <c r="N59" s="14"/>
      <c r="O59" s="14"/>
      <c r="P59" s="14"/>
      <c r="Q59" s="14"/>
      <c r="R59" s="14"/>
      <c r="S59" s="14"/>
      <c r="T59" s="14"/>
    </row>
    <row r="60" spans="1:20" s="2" customFormat="1">
      <c r="A60" s="331" t="s">
        <v>39</v>
      </c>
      <c r="B60" s="306" t="str">
        <f>VLOOKUP(A60,EMPRESAS!$A$1:$B$342,2,0)</f>
        <v xml:space="preserve">TRANSPORTES COROMOTO S.A.S. ANTES TRANSPORTES COROMOTO LTDA </v>
      </c>
      <c r="C60" s="306" t="str">
        <f>VLOOKUP(A60,EMPRESAS!$A$1:$C$342,3,0)</f>
        <v>Especial</v>
      </c>
      <c r="D60" s="439">
        <v>1651</v>
      </c>
      <c r="E60" s="316">
        <v>8</v>
      </c>
      <c r="F60" s="316">
        <v>5</v>
      </c>
      <c r="G60" s="316">
        <v>2019</v>
      </c>
      <c r="H60" s="316" t="s">
        <v>997</v>
      </c>
      <c r="I60" s="333" t="s">
        <v>25</v>
      </c>
      <c r="J60" s="313"/>
      <c r="K60" s="299" t="str">
        <f>VLOOKUP(A60,EMPRESAS!$A$1:$I$342,9,0)</f>
        <v>META</v>
      </c>
      <c r="L60" s="299" t="str">
        <f>VLOOKUP(A60,EMPRESAS!$A$1:$J$342,10,0)</f>
        <v>RIOS: META, ORINOCO, CRAVO SUR, CASANARE, Y PAUTO. EN LOS SECTORES PUERTO GAITAN - LA PRIMAVERA - OROCUE - ALGARROBO Y BOCAS DE PAUTO - TRINIDAD</v>
      </c>
      <c r="M60" s="14"/>
      <c r="N60" s="14"/>
      <c r="O60" s="14"/>
      <c r="P60" s="14"/>
      <c r="Q60" s="14"/>
      <c r="R60" s="14"/>
      <c r="S60" s="14"/>
      <c r="T60" s="14"/>
    </row>
    <row r="61" spans="1:20" s="2" customFormat="1">
      <c r="A61" s="310">
        <v>8420000391</v>
      </c>
      <c r="B61" s="306" t="str">
        <f>VLOOKUP(A61,EMPRESAS!$A$1:$B$342,2,0)</f>
        <v>COOPERATIVA MULTIACTIVA DE TRANSPORTADORES DEL VICHADA  "COOMUTRAVI"</v>
      </c>
      <c r="C61" s="306" t="str">
        <f>VLOOKUP(A61,EMPRESAS!$A$1:$C$342,3,0)</f>
        <v>Turismo</v>
      </c>
      <c r="D61" s="27">
        <v>3110</v>
      </c>
      <c r="E61" s="64">
        <v>22</v>
      </c>
      <c r="F61" s="64">
        <v>12</v>
      </c>
      <c r="G61" s="64">
        <v>1999</v>
      </c>
      <c r="H61" s="64" t="s">
        <v>977</v>
      </c>
      <c r="I61" s="318" t="s">
        <v>1007</v>
      </c>
      <c r="J61" s="299"/>
      <c r="K61" s="299" t="str">
        <f>VLOOKUP(A61,EMPRESAS!$A$1:$I$342,9,0)</f>
        <v>ORINOCO</v>
      </c>
      <c r="L61" s="299" t="str">
        <f>VLOOKUP(A61,EMPRESAS!$A$1:$J$342,10,0)</f>
        <v>RIOS: ORINOCO, META Y AFLUENTES CUYOS PUERTOS DE ZARPE Y DESTINO SEAN COLOMBIANOS</v>
      </c>
      <c r="M61" s="14"/>
      <c r="N61" s="14"/>
      <c r="O61" s="14"/>
      <c r="P61" s="14"/>
      <c r="Q61" s="14"/>
      <c r="R61" s="14"/>
      <c r="S61" s="14"/>
      <c r="T61" s="14"/>
    </row>
    <row r="62" spans="1:20" s="2" customFormat="1">
      <c r="A62" s="306">
        <v>8420000391</v>
      </c>
      <c r="B62" s="306" t="str">
        <f>VLOOKUP(A62,EMPRESAS!$A$1:$B$342,2,0)</f>
        <v>COOPERATIVA MULTIACTIVA DE TRANSPORTADORES DEL VICHADA  "COOMUTRAVI"</v>
      </c>
      <c r="C62" s="306" t="str">
        <f>VLOOKUP(A62,EMPRESAS!$A$1:$C$342,3,0)</f>
        <v>Turismo</v>
      </c>
      <c r="D62" s="27">
        <v>1088</v>
      </c>
      <c r="E62" s="64">
        <v>28</v>
      </c>
      <c r="F62" s="64">
        <v>3</v>
      </c>
      <c r="G62" s="64">
        <v>2006</v>
      </c>
      <c r="H62" s="64" t="s">
        <v>979</v>
      </c>
      <c r="I62" s="307"/>
      <c r="J62" s="299"/>
      <c r="K62" s="299" t="str">
        <f>VLOOKUP(A62,EMPRESAS!$A$1:$I$342,9,0)</f>
        <v>ORINOCO</v>
      </c>
      <c r="L62" s="299" t="str">
        <f>VLOOKUP(A62,EMPRESAS!$A$1:$J$342,10,0)</f>
        <v>RIOS: ORINOCO, META Y AFLUENTES CUYOS PUERTOS DE ZARPE Y DESTINO SEAN COLOMBIANOS</v>
      </c>
      <c r="M62" s="14"/>
      <c r="N62" s="14"/>
      <c r="O62" s="14"/>
      <c r="P62" s="14"/>
      <c r="Q62" s="14"/>
      <c r="R62" s="14"/>
      <c r="S62" s="14"/>
      <c r="T62" s="14"/>
    </row>
    <row r="63" spans="1:20" s="2" customFormat="1">
      <c r="A63" s="306">
        <v>8420000391</v>
      </c>
      <c r="B63" s="306" t="str">
        <f>VLOOKUP(A63,EMPRESAS!$A$1:$B$342,2,0)</f>
        <v>COOPERATIVA MULTIACTIVA DE TRANSPORTADORES DEL VICHADA  "COOMUTRAVI"</v>
      </c>
      <c r="C63" s="306" t="str">
        <f>VLOOKUP(A63,EMPRESAS!$A$1:$C$342,3,0)</f>
        <v>Turismo</v>
      </c>
      <c r="D63" s="27">
        <v>5949</v>
      </c>
      <c r="E63" s="64">
        <v>28</v>
      </c>
      <c r="F63" s="64">
        <v>12</v>
      </c>
      <c r="G63" s="64">
        <v>2006</v>
      </c>
      <c r="H63" s="64" t="s">
        <v>986</v>
      </c>
      <c r="I63" s="299"/>
      <c r="J63" s="299"/>
      <c r="K63" s="299" t="str">
        <f>VLOOKUP(A63,EMPRESAS!$A$1:$I$342,9,0)</f>
        <v>ORINOCO</v>
      </c>
      <c r="L63" s="299" t="str">
        <f>VLOOKUP(A63,EMPRESAS!$A$1:$J$342,10,0)</f>
        <v>RIOS: ORINOCO, META Y AFLUENTES CUYOS PUERTOS DE ZARPE Y DESTINO SEAN COLOMBIANOS</v>
      </c>
      <c r="M63" s="14"/>
      <c r="N63" s="14"/>
      <c r="O63" s="14"/>
      <c r="P63" s="14"/>
      <c r="Q63" s="14"/>
      <c r="R63" s="14"/>
      <c r="S63" s="14"/>
      <c r="T63" s="14"/>
    </row>
    <row r="64" spans="1:20" s="2" customFormat="1">
      <c r="A64" s="306">
        <v>8420000391</v>
      </c>
      <c r="B64" s="306" t="str">
        <f>VLOOKUP(A64,EMPRESAS!$A$1:$B$342,2,0)</f>
        <v>COOPERATIVA MULTIACTIVA DE TRANSPORTADORES DEL VICHADA  "COOMUTRAVI"</v>
      </c>
      <c r="C64" s="306" t="str">
        <f>VLOOKUP(A64,EMPRESAS!$A$1:$C$342,3,0)</f>
        <v>Turismo</v>
      </c>
      <c r="D64" s="27">
        <v>4638</v>
      </c>
      <c r="E64" s="64">
        <v>25</v>
      </c>
      <c r="F64" s="64">
        <v>10</v>
      </c>
      <c r="G64" s="64">
        <v>2010</v>
      </c>
      <c r="H64" s="64" t="s">
        <v>982</v>
      </c>
      <c r="I64" s="299"/>
      <c r="J64" s="299"/>
      <c r="K64" s="299" t="str">
        <f>VLOOKUP(A64,EMPRESAS!$A$1:$I$342,9,0)</f>
        <v>ORINOCO</v>
      </c>
      <c r="L64" s="299" t="str">
        <f>VLOOKUP(A64,EMPRESAS!$A$1:$J$342,10,0)</f>
        <v>RIOS: ORINOCO, META Y AFLUENTES CUYOS PUERTOS DE ZARPE Y DESTINO SEAN COLOMBIANOS</v>
      </c>
      <c r="M64" s="14"/>
      <c r="N64" s="14"/>
      <c r="O64" s="14"/>
      <c r="P64" s="14"/>
      <c r="Q64" s="14"/>
      <c r="R64" s="14"/>
      <c r="S64" s="14"/>
      <c r="T64" s="14"/>
    </row>
    <row r="65" spans="1:20" s="2" customFormat="1">
      <c r="A65" s="306">
        <v>8420000391</v>
      </c>
      <c r="B65" s="306" t="str">
        <f>VLOOKUP(A65,EMPRESAS!$A$1:$B$342,2,0)</f>
        <v>COOPERATIVA MULTIACTIVA DE TRANSPORTADORES DEL VICHADA  "COOMUTRAVI"</v>
      </c>
      <c r="C65" s="306" t="str">
        <f>VLOOKUP(A65,EMPRESAS!$A$1:$C$342,3,0)</f>
        <v>Turismo</v>
      </c>
      <c r="D65" s="27">
        <v>1495</v>
      </c>
      <c r="E65" s="64">
        <v>30</v>
      </c>
      <c r="F65" s="64">
        <v>5</v>
      </c>
      <c r="G65" s="102">
        <v>2014</v>
      </c>
      <c r="H65" s="64" t="s">
        <v>983</v>
      </c>
      <c r="I65" s="299"/>
      <c r="J65" s="299"/>
      <c r="K65" s="299" t="str">
        <f>VLOOKUP(A65,EMPRESAS!$A$1:$I$342,9,0)</f>
        <v>ORINOCO</v>
      </c>
      <c r="L65" s="299" t="str">
        <f>VLOOKUP(A65,EMPRESAS!$A$1:$J$342,10,0)</f>
        <v>RIOS: ORINOCO, META Y AFLUENTES CUYOS PUERTOS DE ZARPE Y DESTINO SEAN COLOMBIANOS</v>
      </c>
      <c r="M65" s="14"/>
      <c r="N65" s="14"/>
      <c r="O65" s="14"/>
      <c r="P65" s="14"/>
      <c r="Q65" s="14"/>
      <c r="R65" s="14"/>
      <c r="S65" s="14"/>
      <c r="T65" s="14"/>
    </row>
    <row r="66" spans="1:20" s="2" customFormat="1">
      <c r="A66" s="306">
        <v>8420000391</v>
      </c>
      <c r="B66" s="306" t="str">
        <f>VLOOKUP(A66,EMPRESAS!$A$1:$B$342,2,0)</f>
        <v>COOPERATIVA MULTIACTIVA DE TRANSPORTADORES DEL VICHADA  "COOMUTRAVI"</v>
      </c>
      <c r="C66" s="306" t="str">
        <f>VLOOKUP(A66,EMPRESAS!$A$1:$C$342,3,0)</f>
        <v>Turismo</v>
      </c>
      <c r="D66" s="27">
        <v>4423</v>
      </c>
      <c r="E66" s="64">
        <v>27</v>
      </c>
      <c r="F66" s="64">
        <v>10</v>
      </c>
      <c r="G66" s="102">
        <v>2015</v>
      </c>
      <c r="H66" s="64" t="s">
        <v>986</v>
      </c>
      <c r="I66" s="299" t="s">
        <v>43</v>
      </c>
      <c r="J66" s="299"/>
      <c r="K66" s="299" t="str">
        <f>VLOOKUP(A66,EMPRESAS!$A$1:$I$342,9,0)</f>
        <v>ORINOCO</v>
      </c>
      <c r="L66" s="299" t="str">
        <f>VLOOKUP(A66,EMPRESAS!$A$1:$J$342,10,0)</f>
        <v>RIOS: ORINOCO, META Y AFLUENTES CUYOS PUERTOS DE ZARPE Y DESTINO SEAN COLOMBIANOS</v>
      </c>
      <c r="M66" s="14"/>
      <c r="N66" s="14"/>
      <c r="O66" s="14"/>
      <c r="P66" s="14"/>
      <c r="Q66" s="14"/>
      <c r="R66" s="14"/>
      <c r="S66" s="14"/>
      <c r="T66" s="14"/>
    </row>
    <row r="67" spans="1:20" s="2" customFormat="1">
      <c r="A67" s="306">
        <v>8420000391</v>
      </c>
      <c r="B67" s="306" t="str">
        <f>VLOOKUP(A67,EMPRESAS!$A$1:$B$342,2,0)</f>
        <v>COOPERATIVA MULTIACTIVA DE TRANSPORTADORES DEL VICHADA  "COOMUTRAVI"</v>
      </c>
      <c r="C67" s="306" t="str">
        <f>VLOOKUP(A67,EMPRESAS!$A$1:$C$342,3,0)</f>
        <v>Turismo</v>
      </c>
      <c r="D67" s="469">
        <v>98</v>
      </c>
      <c r="E67" s="470">
        <v>15</v>
      </c>
      <c r="F67" s="470">
        <v>1</v>
      </c>
      <c r="G67" s="470">
        <v>2018</v>
      </c>
      <c r="H67" s="470" t="s">
        <v>984</v>
      </c>
      <c r="I67" s="299" t="s">
        <v>43</v>
      </c>
      <c r="J67" s="299"/>
      <c r="K67" s="299" t="str">
        <f>VLOOKUP(A67,EMPRESAS!$A$1:$I$342,9,0)</f>
        <v>ORINOCO</v>
      </c>
      <c r="L67" s="299" t="str">
        <f>VLOOKUP(A67,EMPRESAS!$A$1:$J$342,10,0)</f>
        <v>RIOS: ORINOCO, META Y AFLUENTES CUYOS PUERTOS DE ZARPE Y DESTINO SEAN COLOMBIANOS</v>
      </c>
      <c r="M67" s="14"/>
      <c r="N67" s="14"/>
      <c r="O67" s="14"/>
      <c r="P67" s="14"/>
      <c r="Q67" s="14"/>
      <c r="R67" s="14"/>
      <c r="S67" s="14"/>
      <c r="T67" s="14"/>
    </row>
    <row r="68" spans="1:20" s="2" customFormat="1">
      <c r="A68" s="306">
        <v>8420000391</v>
      </c>
      <c r="B68" s="306" t="str">
        <f>VLOOKUP(A68,EMPRESAS!$A$1:$B$342,2,0)</f>
        <v>COOPERATIVA MULTIACTIVA DE TRANSPORTADORES DEL VICHADA  "COOMUTRAVI"</v>
      </c>
      <c r="C68" s="306" t="str">
        <f>VLOOKUP(A68,EMPRESAS!$A$1:$C$342,3,0)</f>
        <v>Turismo</v>
      </c>
      <c r="D68" s="27">
        <v>793</v>
      </c>
      <c r="E68" s="64">
        <v>10</v>
      </c>
      <c r="F68" s="64">
        <v>4</v>
      </c>
      <c r="G68" s="102">
        <v>2018</v>
      </c>
      <c r="H68" s="64" t="s">
        <v>986</v>
      </c>
      <c r="I68" s="299"/>
      <c r="J68" s="299"/>
      <c r="K68" s="299" t="str">
        <f>VLOOKUP(A68,EMPRESAS!$A$1:$I$342,9,0)</f>
        <v>ORINOCO</v>
      </c>
      <c r="L68" s="299" t="str">
        <f>VLOOKUP(A68,EMPRESAS!$A$1:$J$342,10,0)</f>
        <v>RIOS: ORINOCO, META Y AFLUENTES CUYOS PUERTOS DE ZARPE Y DESTINO SEAN COLOMBIANOS</v>
      </c>
      <c r="M68" s="14"/>
      <c r="N68" s="14"/>
      <c r="O68" s="14"/>
      <c r="P68" s="14"/>
      <c r="Q68" s="14"/>
      <c r="R68" s="14"/>
      <c r="S68" s="14"/>
      <c r="T68" s="14"/>
    </row>
    <row r="69" spans="1:20" s="2" customFormat="1">
      <c r="A69" s="306">
        <v>8420000391</v>
      </c>
      <c r="B69" s="306" t="str">
        <f>VLOOKUP(A69,EMPRESAS!$A$1:$B$342,2,0)</f>
        <v>COOPERATIVA MULTIACTIVA DE TRANSPORTADORES DEL VICHADA  "COOMUTRAVI"</v>
      </c>
      <c r="C69" s="306" t="str">
        <f>VLOOKUP(A69,EMPRESAS!$A$1:$C$342,3,0)</f>
        <v>Turismo</v>
      </c>
      <c r="D69" s="27">
        <v>3040031855</v>
      </c>
      <c r="E69" s="64">
        <v>26</v>
      </c>
      <c r="F69" s="64">
        <v>7</v>
      </c>
      <c r="G69" s="102">
        <v>2021</v>
      </c>
      <c r="H69" s="64" t="s">
        <v>1008</v>
      </c>
      <c r="I69" s="299"/>
      <c r="J69" s="299"/>
      <c r="K69" s="299" t="str">
        <f>VLOOKUP(A69,EMPRESAS!$A$1:$I$342,9,0)</f>
        <v>ORINOCO</v>
      </c>
      <c r="L69" s="299" t="str">
        <f>VLOOKUP(A69,EMPRESAS!$A$1:$J$342,10,0)</f>
        <v>RIOS: ORINOCO, META Y AFLUENTES CUYOS PUERTOS DE ZARPE Y DESTINO SEAN COLOMBIANOS</v>
      </c>
      <c r="M69" s="14"/>
      <c r="N69" s="14"/>
      <c r="O69" s="14"/>
      <c r="P69" s="14"/>
      <c r="Q69" s="14"/>
      <c r="R69" s="14"/>
      <c r="S69" s="14"/>
      <c r="T69" s="14"/>
    </row>
    <row r="70" spans="1:20" s="2" customFormat="1">
      <c r="A70" s="299">
        <v>8290003295</v>
      </c>
      <c r="B70" s="306" t="str">
        <f>VLOOKUP(A70,EMPRESAS!$A$1:$B$342,2,0)</f>
        <v>TRANSPORTADORA SAN PABLO LIMITADA</v>
      </c>
      <c r="C70" s="306" t="str">
        <f>VLOOKUP(A70,EMPRESAS!$A$1:$C$342,3,0)</f>
        <v>Pasajeros</v>
      </c>
      <c r="D70" s="27">
        <v>3380</v>
      </c>
      <c r="E70" s="64">
        <v>21</v>
      </c>
      <c r="F70" s="64">
        <v>11</v>
      </c>
      <c r="G70" s="64">
        <v>2000</v>
      </c>
      <c r="H70" s="64" t="s">
        <v>977</v>
      </c>
      <c r="I70" s="318" t="s">
        <v>14</v>
      </c>
      <c r="J70" s="299"/>
      <c r="K70" s="299" t="str">
        <f>VLOOKUP(A70,EMPRESAS!$A$1:$I$342,9,0)</f>
        <v>MAGDALENA</v>
      </c>
      <c r="L70" s="299" t="str">
        <f>VLOOKUP(A70,EMPRESAS!$A$1:$J$342,10,0)</f>
        <v>RIO MAGDALENA ENTRE LOS MUNICIPIOS DE BARRANCABERMEJA, SAN PABLO, PUERTO WILCHE Y CANTAGALLO</v>
      </c>
      <c r="M70" s="14"/>
      <c r="N70" s="14"/>
      <c r="O70" s="14"/>
      <c r="P70" s="14"/>
      <c r="Q70" s="14"/>
      <c r="R70" s="14"/>
      <c r="S70" s="14"/>
      <c r="T70" s="14"/>
    </row>
    <row r="71" spans="1:20" s="2" customFormat="1">
      <c r="A71" s="299" t="s">
        <v>54</v>
      </c>
      <c r="B71" s="306" t="str">
        <f>VLOOKUP(A71,EMPRESAS!$A$1:$B$342,2,0)</f>
        <v>TRANSPORTADORA SAN PABLO LIMITADA</v>
      </c>
      <c r="C71" s="306" t="str">
        <f>VLOOKUP(A71,EMPRESAS!$A$1:$C$342,3,0)</f>
        <v>Especial</v>
      </c>
      <c r="D71" s="27">
        <v>2307</v>
      </c>
      <c r="E71" s="64">
        <v>8</v>
      </c>
      <c r="F71" s="64">
        <v>6</v>
      </c>
      <c r="G71" s="64">
        <v>2007</v>
      </c>
      <c r="H71" s="64" t="s">
        <v>979</v>
      </c>
      <c r="I71" s="299" t="s">
        <v>1009</v>
      </c>
      <c r="J71" s="299"/>
      <c r="K71" s="299" t="str">
        <f>VLOOKUP(A71,EMPRESAS!$A$1:$I$342,9,0)</f>
        <v>MAGDALENA</v>
      </c>
      <c r="L71" s="299" t="str">
        <f>VLOOKUP(A71,EMPRESAS!$A$1:$J$342,10,0)</f>
        <v>RIO MAGDALENA ENTRE LOS MUNICIPIOS DE BARRANCABERMEJA, SAN PABLO, PUERTO WILCHE Y CANTAGALLO</v>
      </c>
    </row>
    <row r="72" spans="1:20" s="2" customFormat="1">
      <c r="A72" s="299" t="s">
        <v>54</v>
      </c>
      <c r="B72" s="306" t="str">
        <f>VLOOKUP(A72,EMPRESAS!$A$1:$B$342,2,0)</f>
        <v>TRANSPORTADORA SAN PABLO LIMITADA</v>
      </c>
      <c r="C72" s="306" t="str">
        <f>VLOOKUP(A72,EMPRESAS!$A$1:$C$342,3,0)</f>
        <v>Especial</v>
      </c>
      <c r="D72" s="27">
        <v>5841</v>
      </c>
      <c r="E72" s="64">
        <v>26</v>
      </c>
      <c r="F72" s="64">
        <v>12</v>
      </c>
      <c r="G72" s="64">
        <v>2007</v>
      </c>
      <c r="H72" s="64" t="s">
        <v>986</v>
      </c>
      <c r="I72" s="299" t="s">
        <v>1009</v>
      </c>
      <c r="J72" s="299"/>
      <c r="K72" s="299" t="str">
        <f>VLOOKUP(A72,EMPRESAS!$A$1:$I$342,9,0)</f>
        <v>MAGDALENA</v>
      </c>
      <c r="L72" s="299" t="str">
        <f>VLOOKUP(A72,EMPRESAS!$A$1:$J$342,10,0)</f>
        <v>RIO MAGDALENA ENTRE LOS MUNICIPIOS DE BARRANCABERMEJA, SAN PABLO, PUERTO WILCHE Y CANTAGALLO</v>
      </c>
    </row>
    <row r="73" spans="1:20" s="2" customFormat="1">
      <c r="A73" s="299">
        <v>8290003295</v>
      </c>
      <c r="B73" s="306" t="str">
        <f>VLOOKUP(A73,EMPRESAS!$A$1:$B$342,2,0)</f>
        <v>TRANSPORTADORA SAN PABLO LIMITADA</v>
      </c>
      <c r="C73" s="306" t="str">
        <f>VLOOKUP(A73,EMPRESAS!$A$1:$C$342,3,0)</f>
        <v>Pasajeros</v>
      </c>
      <c r="D73" s="27">
        <v>270</v>
      </c>
      <c r="E73" s="64">
        <v>1</v>
      </c>
      <c r="F73" s="64">
        <v>2</v>
      </c>
      <c r="G73" s="64">
        <v>2011</v>
      </c>
      <c r="H73" s="64" t="s">
        <v>982</v>
      </c>
      <c r="I73" s="299" t="s">
        <v>14</v>
      </c>
      <c r="J73" s="299"/>
      <c r="K73" s="299" t="str">
        <f>VLOOKUP(A73,EMPRESAS!$A$1:$I$342,9,0)</f>
        <v>MAGDALENA</v>
      </c>
      <c r="L73" s="299" t="str">
        <f>VLOOKUP(A73,EMPRESAS!$A$1:$J$342,10,0)</f>
        <v>RIO MAGDALENA ENTRE LOS MUNICIPIOS DE BARRANCABERMEJA, SAN PABLO, PUERTO WILCHE Y CANTAGALLO</v>
      </c>
    </row>
    <row r="74" spans="1:20" s="2" customFormat="1">
      <c r="A74" s="299">
        <v>8290003295</v>
      </c>
      <c r="B74" s="306" t="str">
        <f>VLOOKUP(A74,EMPRESAS!$A$1:$B$342,2,0)</f>
        <v>TRANSPORTADORA SAN PABLO LIMITADA</v>
      </c>
      <c r="C74" s="306" t="str">
        <f>VLOOKUP(A74,EMPRESAS!$A$1:$C$342,3,0)</f>
        <v>Pasajeros</v>
      </c>
      <c r="D74" s="27">
        <v>728</v>
      </c>
      <c r="E74" s="64">
        <v>17</v>
      </c>
      <c r="F74" s="64">
        <v>3</v>
      </c>
      <c r="G74" s="64">
        <v>2011</v>
      </c>
      <c r="H74" s="64" t="s">
        <v>986</v>
      </c>
      <c r="I74" s="299" t="s">
        <v>14</v>
      </c>
      <c r="J74" s="299"/>
      <c r="K74" s="299" t="str">
        <f>VLOOKUP(A74,EMPRESAS!$A$1:$I$342,9,0)</f>
        <v>MAGDALENA</v>
      </c>
      <c r="L74" s="299" t="str">
        <f>VLOOKUP(A74,EMPRESAS!$A$1:$J$342,10,0)</f>
        <v>RIO MAGDALENA ENTRE LOS MUNICIPIOS DE BARRANCABERMEJA, SAN PABLO, PUERTO WILCHE Y CANTAGALLO</v>
      </c>
    </row>
    <row r="75" spans="1:20" s="2" customFormat="1">
      <c r="A75" s="299">
        <v>8290003295</v>
      </c>
      <c r="B75" s="306" t="str">
        <f>VLOOKUP(A75,EMPRESAS!$A$1:$B$342,2,0)</f>
        <v>TRANSPORTADORA SAN PABLO LIMITADA</v>
      </c>
      <c r="C75" s="306" t="str">
        <f>VLOOKUP(A75,EMPRESAS!$A$1:$C$342,3,0)</f>
        <v>Pasajeros</v>
      </c>
      <c r="D75" s="27">
        <v>1494</v>
      </c>
      <c r="E75" s="64">
        <v>30</v>
      </c>
      <c r="F75" s="64">
        <v>5</v>
      </c>
      <c r="G75" s="102">
        <v>2014</v>
      </c>
      <c r="H75" s="335" t="s">
        <v>983</v>
      </c>
      <c r="I75" s="299" t="s">
        <v>14</v>
      </c>
      <c r="J75" s="299"/>
      <c r="K75" s="299" t="str">
        <f>VLOOKUP(A75,EMPRESAS!$A$1:$I$342,9,0)</f>
        <v>MAGDALENA</v>
      </c>
      <c r="L75" s="299" t="str">
        <f>VLOOKUP(A75,EMPRESAS!$A$1:$J$342,10,0)</f>
        <v>RIO MAGDALENA ENTRE LOS MUNICIPIOS DE BARRANCABERMEJA, SAN PABLO, PUERTO WILCHE Y CANTAGALLO</v>
      </c>
    </row>
    <row r="76" spans="1:20" s="2" customFormat="1">
      <c r="A76" s="336">
        <v>8290003295</v>
      </c>
      <c r="B76" s="306" t="str">
        <f>VLOOKUP(A76,EMPRESAS!$A$1:$B$342,2,0)</f>
        <v>TRANSPORTADORA SAN PABLO LIMITADA</v>
      </c>
      <c r="C76" s="306" t="str">
        <f>VLOOKUP(A76,EMPRESAS!$A$1:$C$342,3,0)</f>
        <v>Pasajeros</v>
      </c>
      <c r="D76" s="429">
        <v>818</v>
      </c>
      <c r="E76" s="410">
        <v>3</v>
      </c>
      <c r="F76" s="410">
        <v>4</v>
      </c>
      <c r="G76" s="410">
        <v>2017</v>
      </c>
      <c r="H76" s="467" t="s">
        <v>984</v>
      </c>
      <c r="I76" s="328" t="s">
        <v>25</v>
      </c>
      <c r="J76" s="299"/>
      <c r="K76" s="299" t="str">
        <f>VLOOKUP(A76,EMPRESAS!$A$1:$I$342,9,0)</f>
        <v>MAGDALENA</v>
      </c>
      <c r="L76" s="299" t="str">
        <f>VLOOKUP(A76,EMPRESAS!$A$1:$J$342,10,0)</f>
        <v>RIO MAGDALENA ENTRE LOS MUNICIPIOS DE BARRANCABERMEJA, SAN PABLO, PUERTO WILCHE Y CANTAGALLO</v>
      </c>
    </row>
    <row r="77" spans="1:20" s="2" customFormat="1" ht="13.5" customHeight="1">
      <c r="A77" s="336" t="s">
        <v>54</v>
      </c>
      <c r="B77" s="306" t="str">
        <f>VLOOKUP(A77,EMPRESAS!$A$1:$B$342,2,0)</f>
        <v>TRANSPORTADORA SAN PABLO LIMITADA</v>
      </c>
      <c r="C77" s="306" t="str">
        <f>VLOOKUP(A77,EMPRESAS!$A$1:$C$342,3,0)</f>
        <v>Especial</v>
      </c>
      <c r="D77" s="27">
        <v>2083</v>
      </c>
      <c r="E77" s="64">
        <v>31</v>
      </c>
      <c r="F77" s="64">
        <v>5</v>
      </c>
      <c r="G77" s="102">
        <v>2019</v>
      </c>
      <c r="H77" s="335" t="s">
        <v>986</v>
      </c>
      <c r="I77" s="299"/>
      <c r="J77" s="299"/>
      <c r="K77" s="299" t="str">
        <f>VLOOKUP(A77,EMPRESAS!$A$1:$I$342,9,0)</f>
        <v>MAGDALENA</v>
      </c>
      <c r="L77" s="299" t="str">
        <f>VLOOKUP(A77,EMPRESAS!$A$1:$J$342,10,0)</f>
        <v>RIO MAGDALENA ENTRE LOS MUNICIPIOS DE BARRANCABERMEJA, SAN PABLO, PUERTO WILCHE Y CANTAGALLO</v>
      </c>
    </row>
    <row r="78" spans="1:20" s="2" customFormat="1" ht="13.5" customHeight="1">
      <c r="A78" s="336" t="s">
        <v>54</v>
      </c>
      <c r="B78" s="306" t="str">
        <f>VLOOKUP(A78,EMPRESAS!$A$1:$B$342,2,0)</f>
        <v>TRANSPORTADORA SAN PABLO LIMITADA</v>
      </c>
      <c r="C78" s="306" t="str">
        <f>VLOOKUP(A78,EMPRESAS!$A$1:$C$342,3,0)</f>
        <v>Especial</v>
      </c>
      <c r="D78" s="27">
        <v>5374</v>
      </c>
      <c r="E78" s="465">
        <v>29</v>
      </c>
      <c r="F78" s="465">
        <v>10</v>
      </c>
      <c r="G78" s="465">
        <v>2019</v>
      </c>
      <c r="H78" s="466" t="s">
        <v>986</v>
      </c>
      <c r="I78" s="299"/>
      <c r="J78" s="299"/>
      <c r="K78" s="299" t="str">
        <f>VLOOKUP(A78,EMPRESAS!$A$1:$I$342,9,0)</f>
        <v>MAGDALENA</v>
      </c>
      <c r="L78" s="299" t="str">
        <f>VLOOKUP(A78,EMPRESAS!$A$1:$J$342,10,0)</f>
        <v>RIO MAGDALENA ENTRE LOS MUNICIPIOS DE BARRANCABERMEJA, SAN PABLO, PUERTO WILCHE Y CANTAGALLO</v>
      </c>
    </row>
    <row r="79" spans="1:20" s="2" customFormat="1" ht="13.5" customHeight="1">
      <c r="A79" s="336">
        <v>8290003295</v>
      </c>
      <c r="B79" s="306" t="str">
        <f>VLOOKUP(A79,EMPRESAS!$A$1:$B$342,2,0)</f>
        <v>TRANSPORTADORA SAN PABLO LIMITADA</v>
      </c>
      <c r="C79" s="306" t="str">
        <f>VLOOKUP(A79,EMPRESAS!$A$1:$C$342,3,0)</f>
        <v>Pasajeros</v>
      </c>
      <c r="D79" s="303">
        <v>3040010405</v>
      </c>
      <c r="E79" s="431">
        <v>10</v>
      </c>
      <c r="F79" s="431">
        <v>3</v>
      </c>
      <c r="G79" s="431">
        <v>2021</v>
      </c>
      <c r="H79" s="468" t="s">
        <v>985</v>
      </c>
      <c r="I79" s="299"/>
      <c r="J79" s="299"/>
      <c r="K79" s="299" t="str">
        <f>VLOOKUP(A79,EMPRESAS!$A$1:$I$342,9,0)</f>
        <v>MAGDALENA</v>
      </c>
      <c r="L79" s="299" t="str">
        <f>VLOOKUP(A79,EMPRESAS!$A$1:$J$342,10,0)</f>
        <v>RIO MAGDALENA ENTRE LOS MUNICIPIOS DE BARRANCABERMEJA, SAN PABLO, PUERTO WILCHE Y CANTAGALLO</v>
      </c>
    </row>
    <row r="80" spans="1:20" s="2" customFormat="1" ht="13.5" customHeight="1">
      <c r="A80" s="336" t="s">
        <v>55</v>
      </c>
      <c r="B80" s="306" t="str">
        <f>VLOOKUP(A80,EMPRESAS!$A$1:$B$342,2,0)</f>
        <v>TRANSPORTADORA SAN PABLO LIMITADA</v>
      </c>
      <c r="C80" s="306" t="str">
        <f>VLOOKUP(A80,EMPRESAS!$A$1:$C$342,3,0)</f>
        <v>Especial y Turismo</v>
      </c>
      <c r="D80" s="27">
        <v>3040016245</v>
      </c>
      <c r="E80" s="465">
        <v>19</v>
      </c>
      <c r="F80" s="465">
        <v>4</v>
      </c>
      <c r="G80" s="465">
        <v>2021</v>
      </c>
      <c r="H80" s="466" t="s">
        <v>977</v>
      </c>
      <c r="I80" s="299"/>
      <c r="J80" s="299"/>
      <c r="K80" s="299" t="str">
        <f>VLOOKUP(A80,EMPRESAS!$A$1:$I$342,9,0)</f>
        <v>MAGDALENA</v>
      </c>
      <c r="L80" s="299" t="str">
        <f>VLOOKUP(A80,EMPRESAS!$A$1:$J$342,10,0)</f>
        <v>RIO MAGDALENA ENTRE LOS MUNICIPIOS DE BARRANCABERMEJA, SAN PABLO, PUERTO WILCHE Y CANTAGALLO</v>
      </c>
    </row>
    <row r="81" spans="1:12" s="2" customFormat="1" ht="13.5" customHeight="1">
      <c r="A81" s="336" t="s">
        <v>55</v>
      </c>
      <c r="B81" s="306" t="str">
        <f>VLOOKUP(A81,EMPRESAS!$A$1:$B$342,2,0)</f>
        <v>TRANSPORTADORA SAN PABLO LIMITADA</v>
      </c>
      <c r="C81" s="306" t="str">
        <f>VLOOKUP(A81,EMPRESAS!$A$1:$C$342,3,0)</f>
        <v>Especial y Turismo</v>
      </c>
      <c r="D81" s="303">
        <v>3040016245</v>
      </c>
      <c r="E81" s="431">
        <v>19</v>
      </c>
      <c r="F81" s="431">
        <v>4</v>
      </c>
      <c r="G81" s="431">
        <v>2021</v>
      </c>
      <c r="H81" s="468" t="s">
        <v>997</v>
      </c>
      <c r="I81" s="299"/>
      <c r="J81" s="299"/>
      <c r="K81" s="299" t="str">
        <f>VLOOKUP(A81,EMPRESAS!$A$1:$I$342,9,0)</f>
        <v>MAGDALENA</v>
      </c>
      <c r="L81" s="299" t="str">
        <f>VLOOKUP(A81,EMPRESAS!$A$1:$J$342,10,0)</f>
        <v>RIO MAGDALENA ENTRE LOS MUNICIPIOS DE BARRANCABERMEJA, SAN PABLO, PUERTO WILCHE Y CANTAGALLO</v>
      </c>
    </row>
    <row r="82" spans="1:12" s="2" customFormat="1">
      <c r="A82" s="306">
        <v>8060016205</v>
      </c>
      <c r="B82" s="306" t="str">
        <f>VLOOKUP(A82,EMPRESAS!$A$1:$B$342,2,0)</f>
        <v>COOPERATIVA MULTIACTIVA DE TRANSPORTE DE PASAJEROS DE MAGANGUE "COOMULTRAMAG"</v>
      </c>
      <c r="C82" s="306" t="str">
        <f>VLOOKUP(A82,EMPRESAS!$A$1:$C$342,3,0)</f>
        <v>Pasajeros</v>
      </c>
      <c r="D82" s="311">
        <v>10</v>
      </c>
      <c r="E82" s="64">
        <v>7</v>
      </c>
      <c r="F82" s="64">
        <v>1</v>
      </c>
      <c r="G82" s="64">
        <v>2000</v>
      </c>
      <c r="H82" s="64" t="s">
        <v>977</v>
      </c>
      <c r="I82" s="299" t="s">
        <v>14</v>
      </c>
      <c r="J82" s="299"/>
      <c r="K82" s="299" t="str">
        <f>VLOOKUP(A82,EMPRESAS!$A$1:$I$342,9,0)</f>
        <v>MAGDALENA</v>
      </c>
      <c r="L82" s="299" t="str">
        <f>VLOOKUP(A82,EMPRESAS!$A$1:$J$342,10,0)</f>
        <v>RIO MAGDALENA Y SUS AFLUENTES</v>
      </c>
    </row>
    <row r="83" spans="1:12" s="2" customFormat="1">
      <c r="A83" s="306">
        <v>8060016205</v>
      </c>
      <c r="B83" s="306" t="str">
        <f>VLOOKUP(A83,EMPRESAS!$A$1:$B$342,2,0)</f>
        <v>COOPERATIVA MULTIACTIVA DE TRANSPORTE DE PASAJEROS DE MAGANGUE "COOMULTRAMAG"</v>
      </c>
      <c r="C83" s="306" t="str">
        <f>VLOOKUP(A83,EMPRESAS!$A$1:$C$342,3,0)</f>
        <v>Pasajeros</v>
      </c>
      <c r="D83" s="311">
        <v>7130</v>
      </c>
      <c r="E83" s="64">
        <v>8</v>
      </c>
      <c r="F83" s="64">
        <v>8</v>
      </c>
      <c r="G83" s="64">
        <v>2003</v>
      </c>
      <c r="H83" s="64" t="s">
        <v>979</v>
      </c>
      <c r="I83" s="299"/>
      <c r="J83" s="299"/>
      <c r="K83" s="299" t="str">
        <f>VLOOKUP(A83,EMPRESAS!$A$1:$I$342,9,0)</f>
        <v>MAGDALENA</v>
      </c>
      <c r="L83" s="299" t="str">
        <f>VLOOKUP(A83,EMPRESAS!$A$1:$J$342,10,0)</f>
        <v>RIO MAGDALENA Y SUS AFLUENTES</v>
      </c>
    </row>
    <row r="84" spans="1:12" s="2" customFormat="1">
      <c r="A84" s="306">
        <v>8060016205</v>
      </c>
      <c r="B84" s="306" t="str">
        <f>VLOOKUP(A84,EMPRESAS!$A$1:$B$342,2,0)</f>
        <v>COOPERATIVA MULTIACTIVA DE TRANSPORTE DE PASAJEROS DE MAGANGUE "COOMULTRAMAG"</v>
      </c>
      <c r="C84" s="306" t="str">
        <f>VLOOKUP(A84,EMPRESAS!$A$1:$C$342,3,0)</f>
        <v>Pasajeros</v>
      </c>
      <c r="D84" s="311">
        <v>4520</v>
      </c>
      <c r="E84" s="64">
        <v>30</v>
      </c>
      <c r="F84" s="64">
        <v>10</v>
      </c>
      <c r="G84" s="64">
        <v>2007</v>
      </c>
      <c r="H84" s="64" t="s">
        <v>982</v>
      </c>
      <c r="I84" s="299"/>
      <c r="J84" s="299"/>
      <c r="K84" s="299" t="str">
        <f>VLOOKUP(A84,EMPRESAS!$A$1:$I$342,9,0)</f>
        <v>MAGDALENA</v>
      </c>
      <c r="L84" s="299" t="str">
        <f>VLOOKUP(A84,EMPRESAS!$A$1:$J$342,10,0)</f>
        <v>RIO MAGDALENA Y SUS AFLUENTES</v>
      </c>
    </row>
    <row r="85" spans="1:12" s="2" customFormat="1">
      <c r="A85" s="306">
        <v>8060016205</v>
      </c>
      <c r="B85" s="306" t="str">
        <f>VLOOKUP(A85,EMPRESAS!$A$1:$B$342,2,0)</f>
        <v>COOPERATIVA MULTIACTIVA DE TRANSPORTE DE PASAJEROS DE MAGANGUE "COOMULTRAMAG"</v>
      </c>
      <c r="C85" s="306" t="str">
        <f>VLOOKUP(A85,EMPRESAS!$A$1:$C$342,3,0)</f>
        <v>Pasajeros</v>
      </c>
      <c r="D85" s="311">
        <v>394</v>
      </c>
      <c r="E85" s="64">
        <v>14</v>
      </c>
      <c r="F85" s="64">
        <v>2</v>
      </c>
      <c r="G85" s="102">
        <v>2011</v>
      </c>
      <c r="H85" s="64" t="s">
        <v>983</v>
      </c>
      <c r="I85" s="299"/>
      <c r="J85" s="299"/>
      <c r="K85" s="299" t="str">
        <f>VLOOKUP(A85,EMPRESAS!$A$1:$I$342,9,0)</f>
        <v>MAGDALENA</v>
      </c>
      <c r="L85" s="299" t="str">
        <f>VLOOKUP(A85,EMPRESAS!$A$1:$J$342,10,0)</f>
        <v>RIO MAGDALENA Y SUS AFLUENTES</v>
      </c>
    </row>
    <row r="86" spans="1:12" s="2" customFormat="1">
      <c r="A86" s="306">
        <v>8060016205</v>
      </c>
      <c r="B86" s="306" t="str">
        <f>VLOOKUP(A86,EMPRESAS!$A$1:$B$342,2,0)</f>
        <v>COOPERATIVA MULTIACTIVA DE TRANSPORTE DE PASAJEROS DE MAGANGUE "COOMULTRAMAG"</v>
      </c>
      <c r="C86" s="306" t="str">
        <f>VLOOKUP(A86,EMPRESAS!$A$1:$C$342,3,0)</f>
        <v>Pasajeros</v>
      </c>
      <c r="D86" s="311">
        <v>1689</v>
      </c>
      <c r="E86" s="64">
        <v>1</v>
      </c>
      <c r="F86" s="64">
        <v>6</v>
      </c>
      <c r="G86" s="64">
        <v>2011</v>
      </c>
      <c r="H86" s="64" t="s">
        <v>986</v>
      </c>
      <c r="I86" s="299"/>
      <c r="J86" s="299"/>
      <c r="K86" s="299" t="str">
        <f>VLOOKUP(A86,EMPRESAS!$A$1:$I$342,9,0)</f>
        <v>MAGDALENA</v>
      </c>
      <c r="L86" s="299" t="str">
        <f>VLOOKUP(A86,EMPRESAS!$A$1:$J$342,10,0)</f>
        <v>RIO MAGDALENA Y SUS AFLUENTES</v>
      </c>
    </row>
    <row r="87" spans="1:12" s="2" customFormat="1">
      <c r="A87" s="339">
        <v>8060016205</v>
      </c>
      <c r="B87" s="306" t="str">
        <f>VLOOKUP(A87,EMPRESAS!$A$1:$B$342,2,0)</f>
        <v>COOPERATIVA MULTIACTIVA DE TRANSPORTE DE PASAJEROS DE MAGANGUE "COOMULTRAMAG"</v>
      </c>
      <c r="C87" s="306" t="str">
        <f>VLOOKUP(A87,EMPRESAS!$A$1:$C$342,3,0)</f>
        <v>Pasajeros</v>
      </c>
      <c r="D87" s="311">
        <v>558</v>
      </c>
      <c r="E87" s="64">
        <v>10</v>
      </c>
      <c r="F87" s="64">
        <v>3</v>
      </c>
      <c r="G87" s="102">
        <v>2014</v>
      </c>
      <c r="H87" s="64" t="s">
        <v>984</v>
      </c>
      <c r="I87" s="299" t="s">
        <v>14</v>
      </c>
      <c r="J87" s="299"/>
      <c r="K87" s="299" t="str">
        <f>VLOOKUP(A87,EMPRESAS!$A$1:$I$342,9,0)</f>
        <v>MAGDALENA</v>
      </c>
      <c r="L87" s="299" t="str">
        <f>VLOOKUP(A87,EMPRESAS!$A$1:$J$342,10,0)</f>
        <v>RIO MAGDALENA Y SUS AFLUENTES</v>
      </c>
    </row>
    <row r="88" spans="1:12" s="2" customFormat="1">
      <c r="A88" s="339" t="s">
        <v>62</v>
      </c>
      <c r="B88" s="306" t="str">
        <f>VLOOKUP(A88,EMPRESAS!$A$1:$B$342,2,0)</f>
        <v>COOPERATIVA MULTIACTIVA DE TRANSPORTE DE PASAJEROS DE MAGANGUE "COOMULTRAMAG"</v>
      </c>
      <c r="C88" s="306" t="str">
        <f>VLOOKUP(A88,EMPRESAS!$A$1:$C$342,3,0)</f>
        <v>Especial</v>
      </c>
      <c r="D88" s="311">
        <v>3525</v>
      </c>
      <c r="E88" s="64">
        <v>20</v>
      </c>
      <c r="F88" s="64">
        <v>11</v>
      </c>
      <c r="G88" s="102">
        <v>2014</v>
      </c>
      <c r="H88" s="64" t="s">
        <v>1010</v>
      </c>
      <c r="I88" s="299" t="s">
        <v>25</v>
      </c>
      <c r="J88" s="299"/>
      <c r="K88" s="299" t="str">
        <f>VLOOKUP(A88,EMPRESAS!$A$1:$I$342,9,0)</f>
        <v>MAGDALENA</v>
      </c>
      <c r="L88" s="299" t="str">
        <f>VLOOKUP(A88,EMPRESAS!$A$1:$J$342,10,0)</f>
        <v>RIO MAGDALENA Y SUS AFLUENTES</v>
      </c>
    </row>
    <row r="89" spans="1:12" s="2" customFormat="1">
      <c r="A89" s="339" t="s">
        <v>62</v>
      </c>
      <c r="B89" s="306" t="str">
        <f>VLOOKUP(A89,EMPRESAS!$A$1:$B$342,2,0)</f>
        <v>COOPERATIVA MULTIACTIVA DE TRANSPORTE DE PASAJEROS DE MAGANGUE "COOMULTRAMAG"</v>
      </c>
      <c r="C89" s="306" t="str">
        <f>VLOOKUP(A89,EMPRESAS!$A$1:$C$342,3,0)</f>
        <v>Especial</v>
      </c>
      <c r="D89" s="311">
        <v>3525</v>
      </c>
      <c r="E89" s="64">
        <v>20</v>
      </c>
      <c r="F89" s="64">
        <v>11</v>
      </c>
      <c r="G89" s="102">
        <v>2014</v>
      </c>
      <c r="H89" s="64" t="s">
        <v>985</v>
      </c>
      <c r="I89" s="299" t="s">
        <v>25</v>
      </c>
      <c r="J89" s="299"/>
      <c r="K89" s="299" t="str">
        <f>VLOOKUP(A89,EMPRESAS!$A$1:$I$342,9,0)</f>
        <v>MAGDALENA</v>
      </c>
      <c r="L89" s="299" t="str">
        <f>VLOOKUP(A89,EMPRESAS!$A$1:$J$342,10,0)</f>
        <v>RIO MAGDALENA Y SUS AFLUENTES</v>
      </c>
    </row>
    <row r="90" spans="1:12" s="2" customFormat="1">
      <c r="A90" s="339">
        <v>8060016205</v>
      </c>
      <c r="B90" s="306" t="str">
        <f>VLOOKUP(A90,EMPRESAS!$A$1:$B$342,2,0)</f>
        <v>COOPERATIVA MULTIACTIVA DE TRANSPORTE DE PASAJEROS DE MAGANGUE "COOMULTRAMAG"</v>
      </c>
      <c r="C90" s="306" t="str">
        <f>VLOOKUP(A90,EMPRESAS!$A$1:$C$342,3,0)</f>
        <v>Pasajeros</v>
      </c>
      <c r="D90" s="311">
        <v>3604</v>
      </c>
      <c r="E90" s="64">
        <v>25</v>
      </c>
      <c r="F90" s="64">
        <v>11</v>
      </c>
      <c r="G90" s="102">
        <v>2014</v>
      </c>
      <c r="H90" s="64" t="s">
        <v>986</v>
      </c>
      <c r="I90" s="299" t="s">
        <v>14</v>
      </c>
      <c r="J90" s="299"/>
      <c r="K90" s="299" t="str">
        <f>VLOOKUP(A90,EMPRESAS!$A$1:$I$342,9,0)</f>
        <v>MAGDALENA</v>
      </c>
      <c r="L90" s="299" t="str">
        <f>VLOOKUP(A90,EMPRESAS!$A$1:$J$342,10,0)</f>
        <v>RIO MAGDALENA Y SUS AFLUENTES</v>
      </c>
    </row>
    <row r="91" spans="1:12" s="2" customFormat="1">
      <c r="A91" s="339">
        <v>8060016205</v>
      </c>
      <c r="B91" s="306" t="str">
        <f>VLOOKUP(A91,EMPRESAS!$A$1:$B$342,2,0)</f>
        <v>COOPERATIVA MULTIACTIVA DE TRANSPORTE DE PASAJEROS DE MAGANGUE "COOMULTRAMAG"</v>
      </c>
      <c r="C91" s="306" t="str">
        <f>VLOOKUP(A91,EMPRESAS!$A$1:$C$342,3,0)</f>
        <v>Pasajeros</v>
      </c>
      <c r="D91" s="311">
        <v>4025</v>
      </c>
      <c r="E91" s="64">
        <v>27</v>
      </c>
      <c r="F91" s="64">
        <v>9</v>
      </c>
      <c r="G91" s="102">
        <v>2016</v>
      </c>
      <c r="H91" s="64" t="s">
        <v>988</v>
      </c>
      <c r="I91" s="299" t="s">
        <v>14</v>
      </c>
      <c r="J91" s="299"/>
      <c r="K91" s="299" t="str">
        <f>VLOOKUP(A91,EMPRESAS!$A$1:$I$342,9,0)</f>
        <v>MAGDALENA</v>
      </c>
      <c r="L91" s="299" t="str">
        <f>VLOOKUP(A91,EMPRESAS!$A$1:$J$342,10,0)</f>
        <v>RIO MAGDALENA Y SUS AFLUENTES</v>
      </c>
    </row>
    <row r="92" spans="1:12" s="2" customFormat="1">
      <c r="A92" s="339">
        <v>8060016205</v>
      </c>
      <c r="B92" s="306" t="str">
        <f>VLOOKUP(A92,EMPRESAS!$A$1:$B$342,2,0)</f>
        <v>COOPERATIVA MULTIACTIVA DE TRANSPORTE DE PASAJEROS DE MAGANGUE "COOMULTRAMAG"</v>
      </c>
      <c r="C92" s="306" t="str">
        <f>VLOOKUP(A92,EMPRESAS!$A$1:$C$342,3,0)</f>
        <v>Pasajeros</v>
      </c>
      <c r="D92" s="311">
        <v>4028</v>
      </c>
      <c r="E92" s="64">
        <v>27</v>
      </c>
      <c r="F92" s="64">
        <v>9</v>
      </c>
      <c r="G92" s="102">
        <v>2016</v>
      </c>
      <c r="H92" s="64" t="s">
        <v>988</v>
      </c>
      <c r="I92" s="299" t="s">
        <v>25</v>
      </c>
      <c r="J92" s="299"/>
      <c r="K92" s="299" t="str">
        <f>VLOOKUP(A92,EMPRESAS!$A$1:$I$342,9,0)</f>
        <v>MAGDALENA</v>
      </c>
      <c r="L92" s="299" t="str">
        <f>VLOOKUP(A92,EMPRESAS!$A$1:$J$342,10,0)</f>
        <v>RIO MAGDALENA Y SUS AFLUENTES</v>
      </c>
    </row>
    <row r="93" spans="1:12" s="2" customFormat="1">
      <c r="A93" s="339">
        <v>8060016205</v>
      </c>
      <c r="B93" s="306" t="str">
        <f>VLOOKUP(A93,EMPRESAS!$A$1:$B$342,2,0)</f>
        <v>COOPERATIVA MULTIACTIVA DE TRANSPORTE DE PASAJEROS DE MAGANGUE "COOMULTRAMAG"</v>
      </c>
      <c r="C93" s="306" t="str">
        <f>VLOOKUP(A93,EMPRESAS!$A$1:$C$342,3,0)</f>
        <v>Pasajeros</v>
      </c>
      <c r="D93" s="311">
        <v>5138</v>
      </c>
      <c r="E93" s="64">
        <v>30</v>
      </c>
      <c r="F93" s="64">
        <v>11</v>
      </c>
      <c r="G93" s="102">
        <v>2016</v>
      </c>
      <c r="H93" s="64" t="s">
        <v>986</v>
      </c>
      <c r="I93" s="299" t="s">
        <v>14</v>
      </c>
      <c r="J93" s="299"/>
      <c r="K93" s="299" t="str">
        <f>VLOOKUP(A93,EMPRESAS!$A$1:$I$342,9,0)</f>
        <v>MAGDALENA</v>
      </c>
      <c r="L93" s="299" t="str">
        <f>VLOOKUP(A93,EMPRESAS!$A$1:$J$342,10,0)</f>
        <v>RIO MAGDALENA Y SUS AFLUENTES</v>
      </c>
    </row>
    <row r="94" spans="1:12" s="2" customFormat="1">
      <c r="A94" s="339">
        <v>8060016205</v>
      </c>
      <c r="B94" s="306" t="str">
        <f>VLOOKUP(A94,EMPRESAS!$A$1:$B$342,2,0)</f>
        <v>COOPERATIVA MULTIACTIVA DE TRANSPORTE DE PASAJEROS DE MAGANGUE "COOMULTRAMAG"</v>
      </c>
      <c r="C94" s="306" t="str">
        <f>VLOOKUP(A94,EMPRESAS!$A$1:$C$342,3,0)</f>
        <v>Pasajeros</v>
      </c>
      <c r="D94" s="311">
        <v>5408</v>
      </c>
      <c r="E94" s="64">
        <v>16</v>
      </c>
      <c r="F94" s="64">
        <v>12</v>
      </c>
      <c r="G94" s="102">
        <v>2016</v>
      </c>
      <c r="H94" s="64" t="s">
        <v>988</v>
      </c>
      <c r="I94" s="299" t="s">
        <v>25</v>
      </c>
      <c r="J94" s="299"/>
      <c r="K94" s="299" t="str">
        <f>VLOOKUP(A94,EMPRESAS!$A$1:$I$342,9,0)</f>
        <v>MAGDALENA</v>
      </c>
      <c r="L94" s="299" t="str">
        <f>VLOOKUP(A94,EMPRESAS!$A$1:$J$342,10,0)</f>
        <v>RIO MAGDALENA Y SUS AFLUENTES</v>
      </c>
    </row>
    <row r="95" spans="1:12" s="2" customFormat="1">
      <c r="A95" s="339">
        <v>8060016205</v>
      </c>
      <c r="B95" s="306" t="str">
        <f>VLOOKUP(A95,EMPRESAS!$A$1:$B$342,2,0)</f>
        <v>COOPERATIVA MULTIACTIVA DE TRANSPORTE DE PASAJEROS DE MAGANGUE "COOMULTRAMAG"</v>
      </c>
      <c r="C95" s="306" t="str">
        <f>VLOOKUP(A95,EMPRESAS!$A$1:$C$342,3,0)</f>
        <v>Pasajeros</v>
      </c>
      <c r="D95" s="311">
        <v>796</v>
      </c>
      <c r="E95" s="64">
        <v>31</v>
      </c>
      <c r="F95" s="64">
        <v>3</v>
      </c>
      <c r="G95" s="102">
        <v>2017</v>
      </c>
      <c r="H95" s="64" t="s">
        <v>997</v>
      </c>
      <c r="I95" s="299" t="s">
        <v>14</v>
      </c>
      <c r="J95" s="299"/>
      <c r="K95" s="299" t="str">
        <f>VLOOKUP(A95,EMPRESAS!$A$1:$I$342,9,0)</f>
        <v>MAGDALENA</v>
      </c>
      <c r="L95" s="299" t="str">
        <f>VLOOKUP(A95,EMPRESAS!$A$1:$J$342,10,0)</f>
        <v>RIO MAGDALENA Y SUS AFLUENTES</v>
      </c>
    </row>
    <row r="96" spans="1:12" s="2" customFormat="1">
      <c r="A96" s="339" t="s">
        <v>62</v>
      </c>
      <c r="B96" s="306" t="str">
        <f>VLOOKUP(A96,EMPRESAS!$A$1:$B$342,2,0)</f>
        <v>COOPERATIVA MULTIACTIVA DE TRANSPORTE DE PASAJEROS DE MAGANGUE "COOMULTRAMAG"</v>
      </c>
      <c r="C96" s="306" t="str">
        <f>VLOOKUP(A96,EMPRESAS!$A$1:$C$342,3,0)</f>
        <v>Especial</v>
      </c>
      <c r="D96" s="27">
        <v>202</v>
      </c>
      <c r="E96" s="422">
        <v>23</v>
      </c>
      <c r="F96" s="422">
        <v>1</v>
      </c>
      <c r="G96" s="422">
        <v>2018</v>
      </c>
      <c r="H96" s="422" t="s">
        <v>999</v>
      </c>
      <c r="I96" s="328" t="s">
        <v>25</v>
      </c>
      <c r="J96" s="299"/>
      <c r="K96" s="299" t="str">
        <f>VLOOKUP(A96,EMPRESAS!$A$1:$I$342,9,0)</f>
        <v>MAGDALENA</v>
      </c>
      <c r="L96" s="299" t="str">
        <f>VLOOKUP(A96,EMPRESAS!$A$1:$J$342,10,0)</f>
        <v>RIO MAGDALENA Y SUS AFLUENTES</v>
      </c>
    </row>
    <row r="97" spans="1:12" s="2" customFormat="1">
      <c r="A97" s="339" t="s">
        <v>62</v>
      </c>
      <c r="B97" s="306" t="str">
        <f>VLOOKUP(A97,EMPRESAS!$A$1:$B$342,2,0)</f>
        <v>COOPERATIVA MULTIACTIVA DE TRANSPORTE DE PASAJEROS DE MAGANGUE "COOMULTRAMAG"</v>
      </c>
      <c r="C97" s="306" t="str">
        <f>VLOOKUP(A97,EMPRESAS!$A$1:$C$342,3,0)</f>
        <v>Especial</v>
      </c>
      <c r="D97" s="311">
        <v>156</v>
      </c>
      <c r="E97" s="341">
        <v>29</v>
      </c>
      <c r="F97" s="341">
        <v>1</v>
      </c>
      <c r="G97" s="341">
        <v>2020</v>
      </c>
      <c r="H97" s="341" t="s">
        <v>986</v>
      </c>
      <c r="I97" s="64" t="s">
        <v>25</v>
      </c>
      <c r="J97" s="299"/>
      <c r="K97" s="299" t="str">
        <f>VLOOKUP(A97,EMPRESAS!$A$1:$I$342,9,0)</f>
        <v>MAGDALENA</v>
      </c>
      <c r="L97" s="299" t="str">
        <f>VLOOKUP(A97,EMPRESAS!$A$1:$J$342,10,0)</f>
        <v>RIO MAGDALENA Y SUS AFLUENTES</v>
      </c>
    </row>
    <row r="98" spans="1:12" s="2" customFormat="1">
      <c r="A98" s="339">
        <v>8060016205</v>
      </c>
      <c r="B98" s="306" t="str">
        <f>VLOOKUP(A98,EMPRESAS!$A$1:$B$342,2,0)</f>
        <v>COOPERATIVA MULTIACTIVA DE TRANSPORTE DE PASAJEROS DE MAGANGUE "COOMULTRAMAG"</v>
      </c>
      <c r="C98" s="306" t="str">
        <f>VLOOKUP(A98,EMPRESAS!$A$1:$C$342,3,0)</f>
        <v>Pasajeros</v>
      </c>
      <c r="D98" s="303">
        <v>528</v>
      </c>
      <c r="E98" s="327">
        <v>13</v>
      </c>
      <c r="F98" s="327">
        <v>3</v>
      </c>
      <c r="G98" s="327">
        <v>2020</v>
      </c>
      <c r="H98" s="327" t="s">
        <v>1004</v>
      </c>
      <c r="I98" s="64" t="s">
        <v>14</v>
      </c>
      <c r="J98" s="299"/>
      <c r="K98" s="299" t="str">
        <f>VLOOKUP(A98,EMPRESAS!$A$1:$I$342,9,0)</f>
        <v>MAGDALENA</v>
      </c>
      <c r="L98" s="299" t="str">
        <f>VLOOKUP(A98,EMPRESAS!$A$1:$J$342,10,0)</f>
        <v>RIO MAGDALENA Y SUS AFLUENTES</v>
      </c>
    </row>
    <row r="99" spans="1:12" s="2" customFormat="1">
      <c r="A99" s="339" t="s">
        <v>62</v>
      </c>
      <c r="B99" s="306" t="str">
        <f>VLOOKUP(A99,EMPRESAS!$A$1:$B$342,2,0)</f>
        <v>COOPERATIVA MULTIACTIVA DE TRANSPORTE DE PASAJEROS DE MAGANGUE "COOMULTRAMAG"</v>
      </c>
      <c r="C99" s="306" t="str">
        <f>VLOOKUP(A99,EMPRESAS!$A$1:$C$342,3,0)</f>
        <v>Especial</v>
      </c>
      <c r="D99" s="303">
        <v>3040024325</v>
      </c>
      <c r="E99" s="327">
        <v>10</v>
      </c>
      <c r="F99" s="327">
        <v>6</v>
      </c>
      <c r="G99" s="327">
        <v>2021</v>
      </c>
      <c r="H99" s="327" t="s">
        <v>1005</v>
      </c>
      <c r="I99" s="64"/>
      <c r="J99" s="299"/>
      <c r="K99" s="299" t="str">
        <f>VLOOKUP(A99,EMPRESAS!$A$1:$I$342,9,0)</f>
        <v>MAGDALENA</v>
      </c>
      <c r="L99" s="299" t="str">
        <f>VLOOKUP(A99,EMPRESAS!$A$1:$J$342,10,0)</f>
        <v>RIO MAGDALENA Y SUS AFLUENTES</v>
      </c>
    </row>
    <row r="100" spans="1:12" s="2" customFormat="1">
      <c r="A100" s="342">
        <v>8902704142</v>
      </c>
      <c r="B100" s="306" t="str">
        <f>VLOOKUP(A100,EMPRESAS!$A$1:$B$342,2,0)</f>
        <v>COOPERATIVA DE TRANSPORTADORES FLUVIALES Y TERRESTRES UNIDOS LTDA "COOTRANSFLUVIALES"</v>
      </c>
      <c r="C100" s="306" t="str">
        <f>VLOOKUP(A100,EMPRESAS!$A$1:$C$342,3,0)</f>
        <v>Pasajeros</v>
      </c>
      <c r="D100" s="311">
        <v>128</v>
      </c>
      <c r="E100" s="64">
        <v>18</v>
      </c>
      <c r="F100" s="64">
        <v>1</v>
      </c>
      <c r="G100" s="64">
        <v>2001</v>
      </c>
      <c r="H100" s="64" t="s">
        <v>977</v>
      </c>
      <c r="I100" s="299" t="s">
        <v>14</v>
      </c>
      <c r="J100" s="299"/>
      <c r="K100" s="299" t="str">
        <f>VLOOKUP(A100,EMPRESAS!$A$1:$I$342,9,0)</f>
        <v>MAGDALENA</v>
      </c>
      <c r="L100" s="299" t="str">
        <f>VLOOKUP(A100,EMPRESAS!$A$1:$J$342,10,0)</f>
        <v>RIO MAGDALENA Y SUS AFLUENTES ENTRE LOS MUNICIPIOS DE PUERTO BERRIO Y EL BANCO</v>
      </c>
    </row>
    <row r="101" spans="1:12" s="2" customFormat="1">
      <c r="A101" s="299">
        <v>8902704142</v>
      </c>
      <c r="B101" s="306" t="str">
        <f>VLOOKUP(A101,EMPRESAS!$A$1:$B$342,2,0)</f>
        <v>COOPERATIVA DE TRANSPORTADORES FLUVIALES Y TERRESTRES UNIDOS LTDA "COOTRANSFLUVIALES"</v>
      </c>
      <c r="C101" s="306" t="str">
        <f>VLOOKUP(A101,EMPRESAS!$A$1:$C$342,3,0)</f>
        <v>Pasajeros</v>
      </c>
      <c r="D101" s="323">
        <v>2431</v>
      </c>
      <c r="E101" s="64">
        <v>12</v>
      </c>
      <c r="F101" s="64">
        <v>6</v>
      </c>
      <c r="G101" s="64">
        <v>2006</v>
      </c>
      <c r="H101" s="64" t="s">
        <v>1011</v>
      </c>
      <c r="I101" s="299"/>
      <c r="J101" s="299"/>
      <c r="K101" s="299" t="str">
        <f>VLOOKUP(A101,EMPRESAS!$A$1:$I$342,9,0)</f>
        <v>MAGDALENA</v>
      </c>
      <c r="L101" s="299" t="str">
        <f>VLOOKUP(A101,EMPRESAS!$A$1:$J$342,10,0)</f>
        <v>RIO MAGDALENA Y SUS AFLUENTES ENTRE LOS MUNICIPIOS DE PUERTO BERRIO Y EL BANCO</v>
      </c>
    </row>
    <row r="102" spans="1:12" s="2" customFormat="1">
      <c r="A102" s="299">
        <v>8902704142</v>
      </c>
      <c r="B102" s="306" t="str">
        <f>VLOOKUP(A102,EMPRESAS!$A$1:$B$342,2,0)</f>
        <v>COOPERATIVA DE TRANSPORTADORES FLUVIALES Y TERRESTRES UNIDOS LTDA "COOTRANSFLUVIALES"</v>
      </c>
      <c r="C102" s="306" t="str">
        <f>VLOOKUP(A102,EMPRESAS!$A$1:$C$342,3,0)</f>
        <v>Pasajeros</v>
      </c>
      <c r="D102" s="311">
        <v>2431</v>
      </c>
      <c r="E102" s="64">
        <v>12</v>
      </c>
      <c r="F102" s="64">
        <v>6</v>
      </c>
      <c r="G102" s="64">
        <v>2006</v>
      </c>
      <c r="H102" s="64" t="s">
        <v>979</v>
      </c>
      <c r="I102" s="299"/>
      <c r="J102" s="299"/>
      <c r="K102" s="299" t="str">
        <f>VLOOKUP(A102,EMPRESAS!$A$1:$I$342,9,0)</f>
        <v>MAGDALENA</v>
      </c>
      <c r="L102" s="299" t="str">
        <f>VLOOKUP(A102,EMPRESAS!$A$1:$J$342,10,0)</f>
        <v>RIO MAGDALENA Y SUS AFLUENTES ENTRE LOS MUNICIPIOS DE PUERTO BERRIO Y EL BANCO</v>
      </c>
    </row>
    <row r="103" spans="1:12" s="2" customFormat="1">
      <c r="A103" s="299">
        <v>8902704142</v>
      </c>
      <c r="B103" s="306" t="str">
        <f>VLOOKUP(A103,EMPRESAS!$A$1:$B$342,2,0)</f>
        <v>COOPERATIVA DE TRANSPORTADORES FLUVIALES Y TERRESTRES UNIDOS LTDA "COOTRANSFLUVIALES"</v>
      </c>
      <c r="C103" s="306" t="str">
        <f>VLOOKUP(A103,EMPRESAS!$A$1:$C$342,3,0)</f>
        <v>Pasajeros</v>
      </c>
      <c r="D103" s="311">
        <v>4727</v>
      </c>
      <c r="E103" s="64">
        <v>30</v>
      </c>
      <c r="F103" s="64">
        <v>9</v>
      </c>
      <c r="G103" s="64">
        <v>2009</v>
      </c>
      <c r="H103" s="64" t="s">
        <v>982</v>
      </c>
      <c r="I103" s="299"/>
      <c r="J103" s="299"/>
      <c r="K103" s="299" t="str">
        <f>VLOOKUP(A103,EMPRESAS!$A$1:$I$342,9,0)</f>
        <v>MAGDALENA</v>
      </c>
      <c r="L103" s="299" t="str">
        <f>VLOOKUP(A103,EMPRESAS!$A$1:$J$342,10,0)</f>
        <v>RIO MAGDALENA Y SUS AFLUENTES ENTRE LOS MUNICIPIOS DE PUERTO BERRIO Y EL BANCO</v>
      </c>
    </row>
    <row r="104" spans="1:12" s="2" customFormat="1">
      <c r="A104" s="299" t="s">
        <v>68</v>
      </c>
      <c r="B104" s="306" t="str">
        <f>VLOOKUP(A104,EMPRESAS!$A$1:$B$342,2,0)</f>
        <v>COOPERATIVA DE TRANSPORTADORES FLUVIALES Y TERRESTRES UNIDOS LTDA "COOTRANSFLUVIALES"</v>
      </c>
      <c r="C104" s="306" t="str">
        <f>VLOOKUP(A104,EMPRESAS!$A$1:$C$342,3,0)</f>
        <v>Especial</v>
      </c>
      <c r="D104" s="311">
        <v>1156</v>
      </c>
      <c r="E104" s="64">
        <v>22</v>
      </c>
      <c r="F104" s="64">
        <v>4</v>
      </c>
      <c r="G104" s="102">
        <v>2013</v>
      </c>
      <c r="H104" s="102" t="s">
        <v>983</v>
      </c>
      <c r="I104" s="334" t="s">
        <v>25</v>
      </c>
      <c r="J104" s="299"/>
      <c r="K104" s="299" t="str">
        <f>VLOOKUP(A104,EMPRESAS!$A$1:$I$342,9,0)</f>
        <v>MAGDALENA</v>
      </c>
      <c r="L104" s="299" t="str">
        <f>VLOOKUP(A104,EMPRESAS!$A$1:$J$342,10,0)</f>
        <v>RIO MAGDALENA Y SUS AFLUENTES ENTRE LOS MUNICIPIOS DE PUERTO BERRIO Y EL BANCO</v>
      </c>
    </row>
    <row r="105" spans="1:12" s="2" customFormat="1">
      <c r="A105" s="299">
        <v>8902704142</v>
      </c>
      <c r="B105" s="306" t="str">
        <f>VLOOKUP(A105,EMPRESAS!$A$1:$B$342,2,0)</f>
        <v>COOPERATIVA DE TRANSPORTADORES FLUVIALES Y TERRESTRES UNIDOS LTDA "COOTRANSFLUVIALES"</v>
      </c>
      <c r="C105" s="306" t="str">
        <f>VLOOKUP(A105,EMPRESAS!$A$1:$C$342,3,0)</f>
        <v>Pasajeros</v>
      </c>
      <c r="D105" s="311">
        <v>5406</v>
      </c>
      <c r="E105" s="102">
        <v>16</v>
      </c>
      <c r="F105" s="102">
        <v>12</v>
      </c>
      <c r="G105" s="102">
        <v>2016</v>
      </c>
      <c r="H105" s="102" t="s">
        <v>984</v>
      </c>
      <c r="I105" s="334"/>
      <c r="J105" s="299"/>
      <c r="K105" s="299" t="str">
        <f>VLOOKUP(A105,EMPRESAS!$A$1:$I$342,9,0)</f>
        <v>MAGDALENA</v>
      </c>
      <c r="L105" s="299" t="str">
        <f>VLOOKUP(A105,EMPRESAS!$A$1:$J$342,10,0)</f>
        <v>RIO MAGDALENA Y SUS AFLUENTES ENTRE LOS MUNICIPIOS DE PUERTO BERRIO Y EL BANCO</v>
      </c>
    </row>
    <row r="106" spans="1:12" s="2" customFormat="1">
      <c r="A106" s="336" t="s">
        <v>68</v>
      </c>
      <c r="B106" s="306" t="str">
        <f>VLOOKUP(A106,EMPRESAS!$A$1:$B$342,2,0)</f>
        <v>COOPERATIVA DE TRANSPORTADORES FLUVIALES Y TERRESTRES UNIDOS LTDA "COOTRANSFLUVIALES"</v>
      </c>
      <c r="C106" s="306" t="str">
        <f>VLOOKUP(A106,EMPRESAS!$A$1:$C$342,3,0)</f>
        <v>Especial</v>
      </c>
      <c r="D106" s="311">
        <v>5407</v>
      </c>
      <c r="E106" s="102">
        <v>16</v>
      </c>
      <c r="F106" s="102">
        <v>12</v>
      </c>
      <c r="G106" s="102">
        <v>2016</v>
      </c>
      <c r="H106" s="102" t="s">
        <v>985</v>
      </c>
      <c r="I106" s="334" t="s">
        <v>25</v>
      </c>
      <c r="J106" s="299"/>
      <c r="K106" s="299" t="str">
        <f>VLOOKUP(A106,EMPRESAS!$A$1:$I$342,9,0)</f>
        <v>MAGDALENA</v>
      </c>
      <c r="L106" s="299" t="str">
        <f>VLOOKUP(A106,EMPRESAS!$A$1:$J$342,10,0)</f>
        <v>RIO MAGDALENA Y SUS AFLUENTES ENTRE LOS MUNICIPIOS DE PUERTO BERRIO Y EL BANCO</v>
      </c>
    </row>
    <row r="107" spans="1:12" s="2" customFormat="1">
      <c r="A107" s="336">
        <v>8902704142</v>
      </c>
      <c r="B107" s="306" t="str">
        <f>VLOOKUP(A107,EMPRESAS!$A$1:$B$342,2,0)</f>
        <v>COOPERATIVA DE TRANSPORTADORES FLUVIALES Y TERRESTRES UNIDOS LTDA "COOTRANSFLUVIALES"</v>
      </c>
      <c r="C107" s="306" t="str">
        <f>VLOOKUP(A107,EMPRESAS!$A$1:$C$342,3,0)</f>
        <v>Pasajeros</v>
      </c>
      <c r="D107" s="311">
        <v>4070</v>
      </c>
      <c r="E107" s="102">
        <v>4</v>
      </c>
      <c r="F107" s="102">
        <v>10</v>
      </c>
      <c r="G107" s="102">
        <v>2017</v>
      </c>
      <c r="H107" s="102" t="s">
        <v>1012</v>
      </c>
      <c r="I107" s="334"/>
      <c r="J107" s="299"/>
      <c r="K107" s="299" t="str">
        <f>VLOOKUP(A107,EMPRESAS!$A$1:$I$342,9,0)</f>
        <v>MAGDALENA</v>
      </c>
      <c r="L107" s="299" t="str">
        <f>VLOOKUP(A107,EMPRESAS!$A$1:$J$342,10,0)</f>
        <v>RIO MAGDALENA Y SUS AFLUENTES ENTRE LOS MUNICIPIOS DE PUERTO BERRIO Y EL BANCO</v>
      </c>
    </row>
    <row r="108" spans="1:12" s="2" customFormat="1">
      <c r="A108" s="336">
        <v>8902704142</v>
      </c>
      <c r="B108" s="306" t="str">
        <f>VLOOKUP(A108,EMPRESAS!$A$1:$B$342,2,0)</f>
        <v>COOPERATIVA DE TRANSPORTADORES FLUVIALES Y TERRESTRES UNIDOS LTDA "COOTRANSFLUVIALES"</v>
      </c>
      <c r="C108" s="306" t="str">
        <f>VLOOKUP(A108,EMPRESAS!$A$1:$C$342,3,0)</f>
        <v>Pasajeros</v>
      </c>
      <c r="D108" s="311">
        <v>3162</v>
      </c>
      <c r="E108" s="102">
        <v>25</v>
      </c>
      <c r="F108" s="102">
        <v>7</v>
      </c>
      <c r="G108" s="102">
        <v>2018</v>
      </c>
      <c r="H108" s="102" t="s">
        <v>986</v>
      </c>
      <c r="I108" s="334"/>
      <c r="J108" s="299"/>
      <c r="K108" s="299" t="str">
        <f>VLOOKUP(A108,EMPRESAS!$A$1:$I$342,9,0)</f>
        <v>MAGDALENA</v>
      </c>
      <c r="L108" s="299" t="str">
        <f>VLOOKUP(A108,EMPRESAS!$A$1:$J$342,10,0)</f>
        <v>RIO MAGDALENA Y SUS AFLUENTES ENTRE LOS MUNICIPIOS DE PUERTO BERRIO Y EL BANCO</v>
      </c>
    </row>
    <row r="109" spans="1:12" s="2" customFormat="1">
      <c r="A109" s="336" t="s">
        <v>68</v>
      </c>
      <c r="B109" s="306" t="str">
        <f>VLOOKUP(A109,EMPRESAS!$A$1:$B$342,2,0)</f>
        <v>COOPERATIVA DE TRANSPORTADORES FLUVIALES Y TERRESTRES UNIDOS LTDA "COOTRANSFLUVIALES"</v>
      </c>
      <c r="C109" s="306" t="str">
        <f>VLOOKUP(A109,EMPRESAS!$A$1:$C$342,3,0)</f>
        <v>Especial</v>
      </c>
      <c r="D109" s="27">
        <v>2085</v>
      </c>
      <c r="E109" s="102">
        <v>31</v>
      </c>
      <c r="F109" s="102">
        <v>5</v>
      </c>
      <c r="G109" s="102">
        <v>2019</v>
      </c>
      <c r="H109" s="102" t="s">
        <v>986</v>
      </c>
      <c r="I109" s="334" t="s">
        <v>25</v>
      </c>
      <c r="J109" s="299"/>
      <c r="K109" s="299" t="str">
        <f>VLOOKUP(A109,EMPRESAS!$A$1:$I$342,9,0)</f>
        <v>MAGDALENA</v>
      </c>
      <c r="L109" s="299" t="str">
        <f>VLOOKUP(A109,EMPRESAS!$A$1:$J$342,10,0)</f>
        <v>RIO MAGDALENA Y SUS AFLUENTES ENTRE LOS MUNICIPIOS DE PUERTO BERRIO Y EL BANCO</v>
      </c>
    </row>
    <row r="110" spans="1:12" s="2" customFormat="1">
      <c r="A110" s="336" t="s">
        <v>68</v>
      </c>
      <c r="B110" s="306" t="str">
        <f>VLOOKUP(A110,EMPRESAS!$A$1:$B$342,2,0)</f>
        <v>COOPERATIVA DE TRANSPORTADORES FLUVIALES Y TERRESTRES UNIDOS LTDA "COOTRANSFLUVIALES"</v>
      </c>
      <c r="C110" s="306" t="str">
        <f>VLOOKUP(A110,EMPRESAS!$A$1:$C$342,3,0)</f>
        <v>Especial</v>
      </c>
      <c r="D110" s="303">
        <v>527</v>
      </c>
      <c r="E110" s="327">
        <v>13</v>
      </c>
      <c r="F110" s="327">
        <v>3</v>
      </c>
      <c r="G110" s="327">
        <v>2020</v>
      </c>
      <c r="H110" s="327" t="s">
        <v>999</v>
      </c>
      <c r="I110" s="343" t="s">
        <v>25</v>
      </c>
      <c r="J110" s="299"/>
      <c r="K110" s="299" t="str">
        <f>VLOOKUP(A110,EMPRESAS!$A$1:$I$342,9,0)</f>
        <v>MAGDALENA</v>
      </c>
      <c r="L110" s="299" t="str">
        <f>VLOOKUP(A110,EMPRESAS!$A$1:$J$342,10,0)</f>
        <v>RIO MAGDALENA Y SUS AFLUENTES ENTRE LOS MUNICIPIOS DE PUERTO BERRIO Y EL BANCO</v>
      </c>
    </row>
    <row r="111" spans="1:12" s="2" customFormat="1">
      <c r="A111" s="299">
        <v>8902704142</v>
      </c>
      <c r="B111" s="306" t="str">
        <f>VLOOKUP(A111,EMPRESAS!$A$1:$B$342,2,0)</f>
        <v>COOPERATIVA DE TRANSPORTADORES FLUVIALES Y TERRESTRES UNIDOS LTDA "COOTRANSFLUVIALES"</v>
      </c>
      <c r="C111" s="306" t="str">
        <f>VLOOKUP(A111,EMPRESAS!$A$1:$C$342,3,0)</f>
        <v>Pasajeros</v>
      </c>
      <c r="D111" s="303">
        <v>530</v>
      </c>
      <c r="E111" s="327">
        <v>13</v>
      </c>
      <c r="F111" s="327">
        <v>3</v>
      </c>
      <c r="G111" s="327">
        <v>2020</v>
      </c>
      <c r="H111" s="327" t="s">
        <v>997</v>
      </c>
      <c r="I111" s="341" t="s">
        <v>14</v>
      </c>
      <c r="J111" s="299"/>
      <c r="K111" s="299" t="str">
        <f>VLOOKUP(A111,EMPRESAS!$A$1:$I$342,9,0)</f>
        <v>MAGDALENA</v>
      </c>
      <c r="L111" s="299" t="str">
        <f>VLOOKUP(A111,EMPRESAS!$A$1:$J$342,10,0)</f>
        <v>RIO MAGDALENA Y SUS AFLUENTES ENTRE LOS MUNICIPIOS DE PUERTO BERRIO Y EL BANCO</v>
      </c>
    </row>
    <row r="112" spans="1:12" s="2" customFormat="1">
      <c r="A112" s="336" t="s">
        <v>68</v>
      </c>
      <c r="B112" s="306" t="str">
        <f>VLOOKUP(A112,EMPRESAS!$A$1:$B$342,2,0)</f>
        <v>COOPERATIVA DE TRANSPORTADORES FLUVIALES Y TERRESTRES UNIDOS LTDA "COOTRANSFLUVIALES"</v>
      </c>
      <c r="C112" s="306" t="str">
        <f>VLOOKUP(A112,EMPRESAS!$A$1:$C$342,3,0)</f>
        <v>Especial</v>
      </c>
      <c r="D112" s="303">
        <v>3040031865</v>
      </c>
      <c r="E112" s="327">
        <v>27</v>
      </c>
      <c r="F112" s="327">
        <v>7</v>
      </c>
      <c r="G112" s="327">
        <v>2021</v>
      </c>
      <c r="H112" s="327" t="s">
        <v>986</v>
      </c>
      <c r="I112" s="341"/>
      <c r="J112" s="299"/>
      <c r="K112" s="299" t="str">
        <f>VLOOKUP(A112,EMPRESAS!$A$1:$I$342,9,0)</f>
        <v>MAGDALENA</v>
      </c>
      <c r="L112" s="299" t="str">
        <f>VLOOKUP(A112,EMPRESAS!$A$1:$J$342,10,0)</f>
        <v>RIO MAGDALENA Y SUS AFLUENTES ENTRE LOS MUNICIPIOS DE PUERTO BERRIO Y EL BANCO</v>
      </c>
    </row>
    <row r="113" spans="1:12" s="2" customFormat="1">
      <c r="A113" s="306">
        <v>8923001905</v>
      </c>
      <c r="B113" s="306" t="str">
        <f>VLOOKUP(A113,EMPRESAS!$A$1:$B$342,2,0)</f>
        <v>COOPERATIVA DE TRANSPORTADORES DE GAMARRA "COOTRAGAM"</v>
      </c>
      <c r="C113" s="306" t="str">
        <f>VLOOKUP(A113,EMPRESAS!$A$1:$C$342,3,0)</f>
        <v>Pasajeros</v>
      </c>
      <c r="D113" s="311">
        <v>3483</v>
      </c>
      <c r="E113" s="64">
        <v>5</v>
      </c>
      <c r="F113" s="64">
        <v>12</v>
      </c>
      <c r="G113" s="64">
        <v>2000</v>
      </c>
      <c r="H113" s="64" t="s">
        <v>977</v>
      </c>
      <c r="I113" s="299"/>
      <c r="J113" s="299"/>
      <c r="K113" s="299" t="str">
        <f>VLOOKUP(A113,EMPRESAS!$A$1:$I$342,9,0)</f>
        <v>MAGDALENA</v>
      </c>
      <c r="L113" s="299" t="str">
        <f>VLOOKUP(A113,EMPRESAS!$A$1:$J$342,10,0)</f>
        <v>RIO MAGDALENA Y SUS AFLUENTES</v>
      </c>
    </row>
    <row r="114" spans="1:12" s="2" customFormat="1">
      <c r="A114" s="306">
        <v>8923001905</v>
      </c>
      <c r="B114" s="306" t="str">
        <f>VLOOKUP(A114,EMPRESAS!$A$1:$B$342,2,0)</f>
        <v>COOPERATIVA DE TRANSPORTADORES DE GAMARRA "COOTRAGAM"</v>
      </c>
      <c r="C114" s="306" t="str">
        <f>VLOOKUP(A114,EMPRESAS!$A$1:$C$342,3,0)</f>
        <v>Pasajeros</v>
      </c>
      <c r="D114" s="311">
        <v>561</v>
      </c>
      <c r="E114" s="64">
        <v>21</v>
      </c>
      <c r="F114" s="64">
        <v>2</v>
      </c>
      <c r="G114" s="64">
        <v>2003</v>
      </c>
      <c r="H114" s="64" t="s">
        <v>979</v>
      </c>
      <c r="I114" s="299"/>
      <c r="J114" s="299"/>
      <c r="K114" s="299" t="str">
        <f>VLOOKUP(A114,EMPRESAS!$A$1:$I$342,9,0)</f>
        <v>MAGDALENA</v>
      </c>
      <c r="L114" s="299" t="str">
        <f>VLOOKUP(A114,EMPRESAS!$A$1:$J$342,10,0)</f>
        <v>RIO MAGDALENA Y SUS AFLUENTES</v>
      </c>
    </row>
    <row r="115" spans="1:12" s="2" customFormat="1">
      <c r="A115" s="306">
        <v>8923001905</v>
      </c>
      <c r="B115" s="306" t="str">
        <f>VLOOKUP(A115,EMPRESAS!$A$1:$B$342,2,0)</f>
        <v>COOPERATIVA DE TRANSPORTADORES DE GAMARRA "COOTRAGAM"</v>
      </c>
      <c r="C115" s="306" t="str">
        <f>VLOOKUP(A115,EMPRESAS!$A$1:$C$342,3,0)</f>
        <v>Pasajeros</v>
      </c>
      <c r="D115" s="311">
        <v>1223</v>
      </c>
      <c r="E115" s="64">
        <v>17</v>
      </c>
      <c r="F115" s="64">
        <v>4</v>
      </c>
      <c r="G115" s="64">
        <v>2007</v>
      </c>
      <c r="H115" s="64" t="s">
        <v>982</v>
      </c>
      <c r="I115" s="299"/>
      <c r="J115" s="299"/>
      <c r="K115" s="299" t="str">
        <f>VLOOKUP(A115,EMPRESAS!$A$1:$I$342,9,0)</f>
        <v>MAGDALENA</v>
      </c>
      <c r="L115" s="299" t="str">
        <f>VLOOKUP(A115,EMPRESAS!$A$1:$J$342,10,0)</f>
        <v>RIO MAGDALENA Y SUS AFLUENTES</v>
      </c>
    </row>
    <row r="116" spans="1:12" s="2" customFormat="1">
      <c r="A116" s="306">
        <v>8923001905</v>
      </c>
      <c r="B116" s="306" t="str">
        <f>VLOOKUP(A116,EMPRESAS!$A$1:$B$342,2,0)</f>
        <v>COOPERATIVA DE TRANSPORTADORES DE GAMARRA "COOTRAGAM"</v>
      </c>
      <c r="C116" s="306" t="str">
        <f>VLOOKUP(A116,EMPRESAS!$A$1:$C$342,3,0)</f>
        <v>Pasajeros</v>
      </c>
      <c r="D116" s="311">
        <v>2082</v>
      </c>
      <c r="E116" s="64">
        <v>28</v>
      </c>
      <c r="F116" s="64">
        <v>5</v>
      </c>
      <c r="G116" s="64">
        <v>2010</v>
      </c>
      <c r="H116" s="64" t="s">
        <v>983</v>
      </c>
      <c r="I116" s="299"/>
      <c r="J116" s="299"/>
      <c r="K116" s="299" t="str">
        <f>VLOOKUP(A116,EMPRESAS!$A$1:$I$342,9,0)</f>
        <v>MAGDALENA</v>
      </c>
      <c r="L116" s="299" t="str">
        <f>VLOOKUP(A116,EMPRESAS!$A$1:$J$342,10,0)</f>
        <v>RIO MAGDALENA Y SUS AFLUENTES</v>
      </c>
    </row>
    <row r="117" spans="1:12" s="2" customFormat="1">
      <c r="A117" s="306">
        <v>8923001905</v>
      </c>
      <c r="B117" s="306" t="str">
        <f>VLOOKUP(A117,EMPRESAS!$A$1:$B$342,2,0)</f>
        <v>COOPERATIVA DE TRANSPORTADORES DE GAMARRA "COOTRAGAM"</v>
      </c>
      <c r="C117" s="306" t="str">
        <f>VLOOKUP(A117,EMPRESAS!$A$1:$C$342,3,0)</f>
        <v>Pasajeros</v>
      </c>
      <c r="D117" s="311">
        <v>4867</v>
      </c>
      <c r="E117" s="64">
        <v>15</v>
      </c>
      <c r="F117" s="64">
        <v>11</v>
      </c>
      <c r="G117" s="102">
        <v>2013</v>
      </c>
      <c r="H117" s="64" t="s">
        <v>984</v>
      </c>
      <c r="I117" s="299" t="s">
        <v>14</v>
      </c>
      <c r="J117" s="299"/>
      <c r="K117" s="299" t="str">
        <f>VLOOKUP(A117,EMPRESAS!$A$1:$I$342,9,0)</f>
        <v>MAGDALENA</v>
      </c>
      <c r="L117" s="299" t="str">
        <f>VLOOKUP(A117,EMPRESAS!$A$1:$J$342,10,0)</f>
        <v>RIO MAGDALENA Y SUS AFLUENTES</v>
      </c>
    </row>
    <row r="118" spans="1:12" s="2" customFormat="1">
      <c r="A118" s="306">
        <v>8923001905</v>
      </c>
      <c r="B118" s="306" t="str">
        <f>VLOOKUP(A118,EMPRESAS!$A$1:$B$342,2,0)</f>
        <v>COOPERATIVA DE TRANSPORTADORES DE GAMARRA "COOTRAGAM"</v>
      </c>
      <c r="C118" s="306" t="str">
        <f>VLOOKUP(A118,EMPRESAS!$A$1:$C$342,3,0)</f>
        <v>Pasajeros</v>
      </c>
      <c r="D118" s="311">
        <v>398</v>
      </c>
      <c r="E118" s="64">
        <v>21</v>
      </c>
      <c r="F118" s="64">
        <v>2</v>
      </c>
      <c r="G118" s="102">
        <v>2017</v>
      </c>
      <c r="H118" s="64" t="s">
        <v>985</v>
      </c>
      <c r="I118" s="299"/>
      <c r="J118" s="299"/>
      <c r="K118" s="299" t="str">
        <f>VLOOKUP(A118,EMPRESAS!$A$1:$I$342,9,0)</f>
        <v>MAGDALENA</v>
      </c>
      <c r="L118" s="299" t="str">
        <f>VLOOKUP(A118,EMPRESAS!$A$1:$J$342,10,0)</f>
        <v>RIO MAGDALENA Y SUS AFLUENTES</v>
      </c>
    </row>
    <row r="119" spans="1:12" s="2" customFormat="1">
      <c r="A119" s="306">
        <v>8923001905</v>
      </c>
      <c r="B119" s="306" t="str">
        <f>VLOOKUP(A119,EMPRESAS!$A$1:$B$342,2,0)</f>
        <v>COOPERATIVA DE TRANSPORTADORES DE GAMARRA "COOTRAGAM"</v>
      </c>
      <c r="C119" s="306" t="str">
        <f>VLOOKUP(A119,EMPRESAS!$A$1:$C$342,3,0)</f>
        <v>Pasajeros</v>
      </c>
      <c r="D119" s="340">
        <v>414</v>
      </c>
      <c r="E119" s="327">
        <v>27</v>
      </c>
      <c r="F119" s="327">
        <v>2</v>
      </c>
      <c r="G119" s="327">
        <v>2020</v>
      </c>
      <c r="H119" s="327" t="s">
        <v>997</v>
      </c>
      <c r="I119" s="299" t="s">
        <v>14</v>
      </c>
      <c r="J119" s="299"/>
      <c r="K119" s="299" t="str">
        <f>VLOOKUP(A119,EMPRESAS!$A$1:$I$342,9,0)</f>
        <v>MAGDALENA</v>
      </c>
      <c r="L119" s="299" t="str">
        <f>VLOOKUP(A119,EMPRESAS!$A$1:$J$342,10,0)</f>
        <v>RIO MAGDALENA Y SUS AFLUENTES</v>
      </c>
    </row>
    <row r="120" spans="1:12" s="2" customFormat="1">
      <c r="A120" s="299">
        <v>8000428839</v>
      </c>
      <c r="B120" s="306" t="str">
        <f>VLOOKUP(A120,EMPRESAS!$A$1:$B$342,2,0)</f>
        <v>TRANSPORTE SAN PABLO S.A. ANTES TRANSPORTE FLUVIAL SAN PABLO S.A.</v>
      </c>
      <c r="C120" s="306" t="str">
        <f>VLOOKUP(A120,EMPRESAS!$A$1:$C$342,3,0)</f>
        <v>Especial</v>
      </c>
      <c r="D120" s="311">
        <v>339</v>
      </c>
      <c r="E120" s="64">
        <v>16</v>
      </c>
      <c r="F120" s="64">
        <v>1</v>
      </c>
      <c r="G120" s="64">
        <v>2002</v>
      </c>
      <c r="H120" s="64" t="s">
        <v>977</v>
      </c>
      <c r="I120" s="299" t="s">
        <v>25</v>
      </c>
      <c r="J120" s="299"/>
      <c r="K120" s="299" t="str">
        <f>VLOOKUP(A120,EMPRESAS!$A$1:$I$342,9,0)</f>
        <v>MAGDALENA</v>
      </c>
      <c r="L120" s="299" t="str">
        <f>VLOOKUP(A120,EMPRESAS!$A$1:$J$342,10,0)</f>
        <v xml:space="preserve">RIO MAGDALENA PARA EL PERSONAL DE USUARIOS Y MATERIALES DE ECOPETROL, EN LAS RUTAS: MUELLEDE BARRANCABERMEJA A: RIO OPON, SAN RAFAEL DE CHUCURI, RIO CARARE PUERTO WILCHES, YONDO, CANTAGALLO, SAN PABLO, CASABE, CICUCO, RETIRO, MOMPOX, MAGANGUE, EL BANCO, BARRANCO DE LOBA, CERRO DE BURGOS, LA GLORIA, PLATA E ISLAS Y VSA. </v>
      </c>
    </row>
    <row r="121" spans="1:12" s="2" customFormat="1">
      <c r="A121" s="299">
        <v>8000428839</v>
      </c>
      <c r="B121" s="306" t="str">
        <f>VLOOKUP(A121,EMPRESAS!$A$1:$B$342,2,0)</f>
        <v>TRANSPORTE SAN PABLO S.A. ANTES TRANSPORTE FLUVIAL SAN PABLO S.A.</v>
      </c>
      <c r="C121" s="306" t="str">
        <f>VLOOKUP(A121,EMPRESAS!$A$1:$C$342,3,0)</f>
        <v>Especial</v>
      </c>
      <c r="D121" s="311">
        <v>339</v>
      </c>
      <c r="E121" s="64">
        <v>16</v>
      </c>
      <c r="F121" s="64">
        <v>1</v>
      </c>
      <c r="G121" s="64">
        <v>2002</v>
      </c>
      <c r="H121" s="64" t="s">
        <v>979</v>
      </c>
      <c r="I121" s="299"/>
      <c r="J121" s="299"/>
      <c r="K121" s="299" t="str">
        <f>VLOOKUP(A121,EMPRESAS!$A$1:$I$342,9,0)</f>
        <v>MAGDALENA</v>
      </c>
      <c r="L121" s="299" t="str">
        <f>VLOOKUP(A121,EMPRESAS!$A$1:$J$342,10,0)</f>
        <v xml:space="preserve">RIO MAGDALENA PARA EL PERSONAL DE USUARIOS Y MATERIALES DE ECOPETROL, EN LAS RUTAS: MUELLEDE BARRANCABERMEJA A: RIO OPON, SAN RAFAEL DE CHUCURI, RIO CARARE PUERTO WILCHES, YONDO, CANTAGALLO, SAN PABLO, CASABE, CICUCO, RETIRO, MOMPOX, MAGANGUE, EL BANCO, BARRANCO DE LOBA, CERRO DE BURGOS, LA GLORIA, PLATA E ISLAS Y VSA. </v>
      </c>
    </row>
    <row r="122" spans="1:12" s="2" customFormat="1">
      <c r="A122" s="299">
        <v>8000428839</v>
      </c>
      <c r="B122" s="306" t="str">
        <f>VLOOKUP(A122,EMPRESAS!$A$1:$B$342,2,0)</f>
        <v>TRANSPORTE SAN PABLO S.A. ANTES TRANSPORTE FLUVIAL SAN PABLO S.A.</v>
      </c>
      <c r="C122" s="306" t="str">
        <f>VLOOKUP(A122,EMPRESAS!$A$1:$C$342,3,0)</f>
        <v>Especial</v>
      </c>
      <c r="D122" s="311">
        <v>2028</v>
      </c>
      <c r="E122" s="64">
        <v>2</v>
      </c>
      <c r="F122" s="64">
        <v>8</v>
      </c>
      <c r="G122" s="64">
        <v>2004</v>
      </c>
      <c r="H122" s="64" t="s">
        <v>981</v>
      </c>
      <c r="I122" s="299"/>
      <c r="J122" s="299"/>
      <c r="K122" s="299" t="str">
        <f>VLOOKUP(A122,EMPRESAS!$A$1:$I$342,9,0)</f>
        <v>MAGDALENA</v>
      </c>
      <c r="L122" s="299" t="str">
        <f>VLOOKUP(A122,EMPRESAS!$A$1:$J$342,10,0)</f>
        <v xml:space="preserve">RIO MAGDALENA PARA EL PERSONAL DE USUARIOS Y MATERIALES DE ECOPETROL, EN LAS RUTAS: MUELLEDE BARRANCABERMEJA A: RIO OPON, SAN RAFAEL DE CHUCURI, RIO CARARE PUERTO WILCHES, YONDO, CANTAGALLO, SAN PABLO, CASABE, CICUCO, RETIRO, MOMPOX, MAGANGUE, EL BANCO, BARRANCO DE LOBA, CERRO DE BURGOS, LA GLORIA, PLATA E ISLAS Y VSA. </v>
      </c>
    </row>
    <row r="123" spans="1:12" s="2" customFormat="1">
      <c r="A123" s="299">
        <v>8000428839</v>
      </c>
      <c r="B123" s="306" t="str">
        <f>VLOOKUP(A123,EMPRESAS!$A$1:$B$342,2,0)</f>
        <v>TRANSPORTE SAN PABLO S.A. ANTES TRANSPORTE FLUVIAL SAN PABLO S.A.</v>
      </c>
      <c r="C123" s="306" t="str">
        <f>VLOOKUP(A123,EMPRESAS!$A$1:$C$342,3,0)</f>
        <v>Especial</v>
      </c>
      <c r="D123" s="311">
        <v>4910</v>
      </c>
      <c r="E123" s="64">
        <v>2</v>
      </c>
      <c r="F123" s="64">
        <v>11</v>
      </c>
      <c r="G123" s="64">
        <v>2006</v>
      </c>
      <c r="H123" s="64" t="s">
        <v>982</v>
      </c>
      <c r="I123" s="299"/>
      <c r="J123" s="299"/>
      <c r="K123" s="299" t="str">
        <f>VLOOKUP(A123,EMPRESAS!$A$1:$I$342,9,0)</f>
        <v>MAGDALENA</v>
      </c>
      <c r="L123" s="299" t="str">
        <f>VLOOKUP(A123,EMPRESAS!$A$1:$J$342,10,0)</f>
        <v xml:space="preserve">RIO MAGDALENA PARA EL PERSONAL DE USUARIOS Y MATERIALES DE ECOPETROL, EN LAS RUTAS: MUELLEDE BARRANCABERMEJA A: RIO OPON, SAN RAFAEL DE CHUCURI, RIO CARARE PUERTO WILCHES, YONDO, CANTAGALLO, SAN PABLO, CASABE, CICUCO, RETIRO, MOMPOX, MAGANGUE, EL BANCO, BARRANCO DE LOBA, CERRO DE BURGOS, LA GLORIA, PLATA E ISLAS Y VSA. </v>
      </c>
    </row>
    <row r="124" spans="1:12" s="2" customFormat="1">
      <c r="A124" s="299">
        <v>8000428839</v>
      </c>
      <c r="B124" s="306" t="str">
        <f>VLOOKUP(A124,EMPRESAS!$A$1:$B$342,2,0)</f>
        <v>TRANSPORTE SAN PABLO S.A. ANTES TRANSPORTE FLUVIAL SAN PABLO S.A.</v>
      </c>
      <c r="C124" s="306" t="str">
        <f>VLOOKUP(A124,EMPRESAS!$A$1:$C$342,3,0)</f>
        <v>Especial</v>
      </c>
      <c r="D124" s="311">
        <v>2737</v>
      </c>
      <c r="E124" s="64">
        <v>24</v>
      </c>
      <c r="F124" s="64">
        <v>6</v>
      </c>
      <c r="G124" s="64">
        <v>2009</v>
      </c>
      <c r="H124" s="64" t="s">
        <v>983</v>
      </c>
      <c r="I124" s="299"/>
      <c r="J124" s="299"/>
      <c r="K124" s="299" t="str">
        <f>VLOOKUP(A124,EMPRESAS!$A$1:$I$342,9,0)</f>
        <v>MAGDALENA</v>
      </c>
      <c r="L124" s="299" t="str">
        <f>VLOOKUP(A124,EMPRESAS!$A$1:$J$342,10,0)</f>
        <v xml:space="preserve">RIO MAGDALENA PARA EL PERSONAL DE USUARIOS Y MATERIALES DE ECOPETROL, EN LAS RUTAS: MUELLEDE BARRANCABERMEJA A: RIO OPON, SAN RAFAEL DE CHUCURI, RIO CARARE PUERTO WILCHES, YONDO, CANTAGALLO, SAN PABLO, CASABE, CICUCO, RETIRO, MOMPOX, MAGANGUE, EL BANCO, BARRANCO DE LOBA, CERRO DE BURGOS, LA GLORIA, PLATA E ISLAS Y VSA. </v>
      </c>
    </row>
    <row r="125" spans="1:12" s="2" customFormat="1">
      <c r="A125" s="299">
        <v>8000428839</v>
      </c>
      <c r="B125" s="306" t="str">
        <f>VLOOKUP(A125,EMPRESAS!$A$1:$B$342,2,0)</f>
        <v>TRANSPORTE SAN PABLO S.A. ANTES TRANSPORTE FLUVIAL SAN PABLO S.A.</v>
      </c>
      <c r="C125" s="306" t="str">
        <f>VLOOKUP(A125,EMPRESAS!$A$1:$C$342,3,0)</f>
        <v>Especial</v>
      </c>
      <c r="D125" s="311">
        <v>1723</v>
      </c>
      <c r="E125" s="64">
        <v>6</v>
      </c>
      <c r="F125" s="64">
        <v>5</v>
      </c>
      <c r="G125" s="64">
        <v>2010</v>
      </c>
      <c r="H125" s="64" t="s">
        <v>984</v>
      </c>
      <c r="I125" s="299"/>
      <c r="J125" s="299"/>
      <c r="K125" s="299" t="str">
        <f>VLOOKUP(A125,EMPRESAS!$A$1:$I$342,9,0)</f>
        <v>MAGDALENA</v>
      </c>
      <c r="L125" s="299" t="str">
        <f>VLOOKUP(A125,EMPRESAS!$A$1:$J$342,10,0)</f>
        <v xml:space="preserve">RIO MAGDALENA PARA EL PERSONAL DE USUARIOS Y MATERIALES DE ECOPETROL, EN LAS RUTAS: MUELLEDE BARRANCABERMEJA A: RIO OPON, SAN RAFAEL DE CHUCURI, RIO CARARE PUERTO WILCHES, YONDO, CANTAGALLO, SAN PABLO, CASABE, CICUCO, RETIRO, MOMPOX, MAGANGUE, EL BANCO, BARRANCO DE LOBA, CERRO DE BURGOS, LA GLORIA, PLATA E ISLAS Y VSA. </v>
      </c>
    </row>
    <row r="126" spans="1:12" s="2" customFormat="1">
      <c r="A126" s="299">
        <v>8000428839</v>
      </c>
      <c r="B126" s="306" t="str">
        <f>VLOOKUP(A126,EMPRESAS!$A$1:$B$342,2,0)</f>
        <v>TRANSPORTE SAN PABLO S.A. ANTES TRANSPORTE FLUVIAL SAN PABLO S.A.</v>
      </c>
      <c r="C126" s="306" t="str">
        <f>VLOOKUP(A126,EMPRESAS!$A$1:$C$342,3,0)</f>
        <v>Especial</v>
      </c>
      <c r="D126" s="311">
        <v>2770</v>
      </c>
      <c r="E126" s="64">
        <v>11</v>
      </c>
      <c r="F126" s="64">
        <v>7</v>
      </c>
      <c r="G126" s="102">
        <v>2013</v>
      </c>
      <c r="H126" s="64" t="s">
        <v>985</v>
      </c>
      <c r="I126" s="299"/>
      <c r="J126" s="299"/>
      <c r="K126" s="299" t="str">
        <f>VLOOKUP(A126,EMPRESAS!$A$1:$I$342,9,0)</f>
        <v>MAGDALENA</v>
      </c>
      <c r="L126" s="299" t="str">
        <f>VLOOKUP(A126,EMPRESAS!$A$1:$J$342,10,0)</f>
        <v xml:space="preserve">RIO MAGDALENA PARA EL PERSONAL DE USUARIOS Y MATERIALES DE ECOPETROL, EN LAS RUTAS: MUELLEDE BARRANCABERMEJA A: RIO OPON, SAN RAFAEL DE CHUCURI, RIO CARARE PUERTO WILCHES, YONDO, CANTAGALLO, SAN PABLO, CASABE, CICUCO, RETIRO, MOMPOX, MAGANGUE, EL BANCO, BARRANCO DE LOBA, CERRO DE BURGOS, LA GLORIA, PLATA E ISLAS Y VSA. </v>
      </c>
    </row>
    <row r="127" spans="1:12" s="2" customFormat="1">
      <c r="A127" s="299">
        <v>8000428839</v>
      </c>
      <c r="B127" s="306" t="str">
        <f>VLOOKUP(A127,EMPRESAS!$A$1:$B$342,2,0)</f>
        <v>TRANSPORTE SAN PABLO S.A. ANTES TRANSPORTE FLUVIAL SAN PABLO S.A.</v>
      </c>
      <c r="C127" s="306" t="str">
        <f>VLOOKUP(A127,EMPRESAS!$A$1:$C$342,3,0)</f>
        <v>Especial</v>
      </c>
      <c r="D127" s="429">
        <v>4262</v>
      </c>
      <c r="E127" s="344">
        <v>14</v>
      </c>
      <c r="F127" s="344">
        <v>10</v>
      </c>
      <c r="G127" s="344">
        <v>2016</v>
      </c>
      <c r="H127" s="344" t="s">
        <v>997</v>
      </c>
      <c r="I127" s="299"/>
      <c r="J127" s="299"/>
      <c r="K127" s="299" t="str">
        <f>VLOOKUP(A127,EMPRESAS!$A$1:$I$342,9,0)</f>
        <v>MAGDALENA</v>
      </c>
      <c r="L127" s="299" t="str">
        <f>VLOOKUP(A127,EMPRESAS!$A$1:$J$342,10,0)</f>
        <v xml:space="preserve">RIO MAGDALENA PARA EL PERSONAL DE USUARIOS Y MATERIALES DE ECOPETROL, EN LAS RUTAS: MUELLEDE BARRANCABERMEJA A: RIO OPON, SAN RAFAEL DE CHUCURI, RIO CARARE PUERTO WILCHES, YONDO, CANTAGALLO, SAN PABLO, CASABE, CICUCO, RETIRO, MOMPOX, MAGANGUE, EL BANCO, BARRANCO DE LOBA, CERRO DE BURGOS, LA GLORIA, PLATA E ISLAS Y VSA. </v>
      </c>
    </row>
    <row r="128" spans="1:12" s="2" customFormat="1">
      <c r="A128" s="299">
        <v>8000428839</v>
      </c>
      <c r="B128" s="306" t="str">
        <f>VLOOKUP(A128,EMPRESAS!$A$1:$B$342,2,0)</f>
        <v>TRANSPORTE SAN PABLO S.A. ANTES TRANSPORTE FLUVIAL SAN PABLO S.A.</v>
      </c>
      <c r="C128" s="306" t="str">
        <f>VLOOKUP(A128,EMPRESAS!$A$1:$C$342,3,0)</f>
        <v>Especial</v>
      </c>
      <c r="D128" s="303">
        <v>4786</v>
      </c>
      <c r="E128" s="327">
        <v>8</v>
      </c>
      <c r="F128" s="327">
        <v>10</v>
      </c>
      <c r="G128" s="327">
        <v>2019</v>
      </c>
      <c r="H128" s="327" t="s">
        <v>999</v>
      </c>
      <c r="I128" s="333" t="s">
        <v>25</v>
      </c>
      <c r="J128" s="299"/>
      <c r="K128" s="299" t="str">
        <f>VLOOKUP(A128,EMPRESAS!$A$1:$I$342,9,0)</f>
        <v>MAGDALENA</v>
      </c>
      <c r="L128" s="299" t="str">
        <f>VLOOKUP(A128,EMPRESAS!$A$1:$J$342,10,0)</f>
        <v xml:space="preserve">RIO MAGDALENA PARA EL PERSONAL DE USUARIOS Y MATERIALES DE ECOPETROL, EN LAS RUTAS: MUELLEDE BARRANCABERMEJA A: RIO OPON, SAN RAFAEL DE CHUCURI, RIO CARARE PUERTO WILCHES, YONDO, CANTAGALLO, SAN PABLO, CASABE, CICUCO, RETIRO, MOMPOX, MAGANGUE, EL BANCO, BARRANCO DE LOBA, CERRO DE BURGOS, LA GLORIA, PLATA E ISLAS Y VSA. </v>
      </c>
    </row>
    <row r="129" spans="1:12" s="2" customFormat="1">
      <c r="A129" s="299">
        <v>8000428839</v>
      </c>
      <c r="B129" s="306" t="str">
        <f>VLOOKUP(A129,EMPRESAS!$A$1:$B$342,2,0)</f>
        <v>TRANSPORTE SAN PABLO S.A. ANTES TRANSPORTE FLUVIAL SAN PABLO S.A.</v>
      </c>
      <c r="C129" s="306" t="str">
        <f>VLOOKUP(A129,EMPRESAS!$A$1:$C$342,3,0)</f>
        <v>Especial</v>
      </c>
      <c r="D129" s="27">
        <v>3040029435</v>
      </c>
      <c r="E129" s="422">
        <v>14</v>
      </c>
      <c r="F129" s="422">
        <v>7</v>
      </c>
      <c r="G129" s="422">
        <v>2021</v>
      </c>
      <c r="H129" s="422" t="s">
        <v>986</v>
      </c>
      <c r="I129" s="329"/>
      <c r="J129" s="299"/>
      <c r="K129" s="299" t="str">
        <f>VLOOKUP(A129,EMPRESAS!$A$1:$I$342,9,0)</f>
        <v>MAGDALENA</v>
      </c>
      <c r="L129" s="299" t="str">
        <f>VLOOKUP(A129,EMPRESAS!$A$1:$J$342,10,0)</f>
        <v xml:space="preserve">RIO MAGDALENA PARA EL PERSONAL DE USUARIOS Y MATERIALES DE ECOPETROL, EN LAS RUTAS: MUELLEDE BARRANCABERMEJA A: RIO OPON, SAN RAFAEL DE CHUCURI, RIO CARARE PUERTO WILCHES, YONDO, CANTAGALLO, SAN PABLO, CASABE, CICUCO, RETIRO, MOMPOX, MAGANGUE, EL BANCO, BARRANCO DE LOBA, CERRO DE BURGOS, LA GLORIA, PLATA E ISLAS Y VSA. </v>
      </c>
    </row>
    <row r="130" spans="1:12" s="2" customFormat="1">
      <c r="A130" s="306">
        <v>8140003577</v>
      </c>
      <c r="B130" s="306" t="str">
        <f>VLOOKUP(A130,EMPRESAS!$A$1:$B$342,2,0)</f>
        <v>COOPERATIVA DE TRANSPORTADORES FLUVIALES DE PIÑUÑA NEGRO "COOTRANSPIÑUÑA LTDA"</v>
      </c>
      <c r="C130" s="306" t="str">
        <f>VLOOKUP(A130,EMPRESAS!$A$1:$C$342,3,0)</f>
        <v>Pasajeros</v>
      </c>
      <c r="D130" s="311">
        <v>1657</v>
      </c>
      <c r="E130" s="64">
        <v>6</v>
      </c>
      <c r="F130" s="64">
        <v>2</v>
      </c>
      <c r="G130" s="64">
        <v>2002</v>
      </c>
      <c r="H130" s="64" t="s">
        <v>977</v>
      </c>
      <c r="I130" s="299" t="s">
        <v>14</v>
      </c>
      <c r="J130" s="299"/>
      <c r="K130" s="299" t="str">
        <f>VLOOKUP(A130,EMPRESAS!$A$1:$I$342,9,0)</f>
        <v>PUTUMAYO</v>
      </c>
      <c r="L130" s="299" t="str">
        <f>VLOOKUP(A130,EMPRESAS!$A$1:$J$342,10,0)</f>
        <v>RIOS: PUTUMAYO, MAGDALENA Y SUS AFLUENTES ENTRE PUERTO ASIS Y TARAPACA, PUERTOS COOLOMBIANOS</v>
      </c>
    </row>
    <row r="131" spans="1:12" s="2" customFormat="1" ht="14.25" customHeight="1">
      <c r="A131" s="306">
        <v>8140003577</v>
      </c>
      <c r="B131" s="306" t="str">
        <f>VLOOKUP(A131,EMPRESAS!$A$1:$B$342,2,0)</f>
        <v>COOPERATIVA DE TRANSPORTADORES FLUVIALES DE PIÑUÑA NEGRO "COOTRANSPIÑUÑA LTDA"</v>
      </c>
      <c r="C131" s="306" t="str">
        <f>VLOOKUP(A131,EMPRESAS!$A$1:$C$342,3,0)</f>
        <v>Pasajeros</v>
      </c>
      <c r="D131" s="311">
        <v>1018</v>
      </c>
      <c r="E131" s="64">
        <v>23</v>
      </c>
      <c r="F131" s="64">
        <v>3</v>
      </c>
      <c r="G131" s="64">
        <v>2006</v>
      </c>
      <c r="H131" s="64" t="s">
        <v>979</v>
      </c>
      <c r="I131" s="299"/>
      <c r="J131" s="299"/>
      <c r="K131" s="299" t="str">
        <f>VLOOKUP(A131,EMPRESAS!$A$1:$I$342,9,0)</f>
        <v>PUTUMAYO</v>
      </c>
      <c r="L131" s="299" t="str">
        <f>VLOOKUP(A131,EMPRESAS!$A$1:$J$342,10,0)</f>
        <v>RIOS: PUTUMAYO, MAGDALENA Y SUS AFLUENTES ENTRE PUERTO ASIS Y TARAPACA, PUERTOS COOLOMBIANOS</v>
      </c>
    </row>
    <row r="132" spans="1:12" s="2" customFormat="1">
      <c r="A132" s="306">
        <v>8140003577</v>
      </c>
      <c r="B132" s="306" t="str">
        <f>VLOOKUP(A132,EMPRESAS!$A$1:$B$342,2,0)</f>
        <v>COOPERATIVA DE TRANSPORTADORES FLUVIALES DE PIÑUÑA NEGRO "COOTRANSPIÑUÑA LTDA"</v>
      </c>
      <c r="C132" s="306" t="str">
        <f>VLOOKUP(A132,EMPRESAS!$A$1:$C$342,3,0)</f>
        <v>Pasajeros</v>
      </c>
      <c r="D132" s="311">
        <v>4023</v>
      </c>
      <c r="E132" s="64">
        <v>5</v>
      </c>
      <c r="F132" s="64">
        <v>9</v>
      </c>
      <c r="G132" s="64">
        <v>2006</v>
      </c>
      <c r="H132" s="64" t="s">
        <v>986</v>
      </c>
      <c r="I132" s="299"/>
      <c r="J132" s="299"/>
      <c r="K132" s="299" t="str">
        <f>VLOOKUP(A132,EMPRESAS!$A$1:$I$342,9,0)</f>
        <v>PUTUMAYO</v>
      </c>
      <c r="L132" s="299" t="str">
        <f>VLOOKUP(A132,EMPRESAS!$A$1:$J$342,10,0)</f>
        <v>RIOS: PUTUMAYO, MAGDALENA Y SUS AFLUENTES ENTRE PUERTO ASIS Y TARAPACA, PUERTOS COOLOMBIANOS</v>
      </c>
    </row>
    <row r="133" spans="1:12" s="2" customFormat="1">
      <c r="A133" s="306">
        <v>8140003577</v>
      </c>
      <c r="B133" s="306" t="str">
        <f>VLOOKUP(A133,EMPRESAS!$A$1:$B$342,2,0)</f>
        <v>COOPERATIVA DE TRANSPORTADORES FLUVIALES DE PIÑUÑA NEGRO "COOTRANSPIÑUÑA LTDA"</v>
      </c>
      <c r="C133" s="306" t="str">
        <f>VLOOKUP(A133,EMPRESAS!$A$1:$C$342,3,0)</f>
        <v>Pasajeros</v>
      </c>
      <c r="D133" s="311">
        <v>106</v>
      </c>
      <c r="E133" s="64">
        <v>15</v>
      </c>
      <c r="F133" s="64">
        <v>1</v>
      </c>
      <c r="G133" s="64">
        <v>2008</v>
      </c>
      <c r="H133" s="64" t="s">
        <v>980</v>
      </c>
      <c r="I133" s="299"/>
      <c r="J133" s="299"/>
      <c r="K133" s="299" t="str">
        <f>VLOOKUP(A133,EMPRESAS!$A$1:$I$342,9,0)</f>
        <v>PUTUMAYO</v>
      </c>
      <c r="L133" s="299" t="str">
        <f>VLOOKUP(A133,EMPRESAS!$A$1:$J$342,10,0)</f>
        <v>RIOS: PUTUMAYO, MAGDALENA Y SUS AFLUENTES ENTRE PUERTO ASIS Y TARAPACA, PUERTOS COOLOMBIANOS</v>
      </c>
    </row>
    <row r="134" spans="1:12" s="2" customFormat="1">
      <c r="A134" s="306">
        <v>8140003577</v>
      </c>
      <c r="B134" s="306" t="str">
        <f>VLOOKUP(A134,EMPRESAS!$A$1:$B$342,2,0)</f>
        <v>COOPERATIVA DE TRANSPORTADORES FLUVIALES DE PIÑUÑA NEGRO "COOTRANSPIÑUÑA LTDA"</v>
      </c>
      <c r="C134" s="306" t="str">
        <f>VLOOKUP(A134,EMPRESAS!$A$1:$C$342,3,0)</f>
        <v>Pasajeros</v>
      </c>
      <c r="D134" s="311">
        <v>268</v>
      </c>
      <c r="E134" s="64">
        <v>25</v>
      </c>
      <c r="F134" s="64">
        <v>1</v>
      </c>
      <c r="G134" s="64">
        <v>2008</v>
      </c>
      <c r="H134" s="64" t="s">
        <v>986</v>
      </c>
      <c r="I134" s="319"/>
      <c r="J134" s="319"/>
      <c r="K134" s="299" t="str">
        <f>VLOOKUP(A134,EMPRESAS!$A$1:$I$342,9,0)</f>
        <v>PUTUMAYO</v>
      </c>
      <c r="L134" s="299" t="str">
        <f>VLOOKUP(A134,EMPRESAS!$A$1:$J$342,10,0)</f>
        <v>RIOS: PUTUMAYO, MAGDALENA Y SUS AFLUENTES ENTRE PUERTO ASIS Y TARAPACA, PUERTOS COOLOMBIANOS</v>
      </c>
    </row>
    <row r="135" spans="1:12" s="2" customFormat="1">
      <c r="A135" s="306">
        <v>8140003577</v>
      </c>
      <c r="B135" s="306" t="str">
        <f>VLOOKUP(A135,EMPRESAS!$A$1:$B$342,2,0)</f>
        <v>COOPERATIVA DE TRANSPORTADORES FLUVIALES DE PIÑUÑA NEGRO "COOTRANSPIÑUÑA LTDA"</v>
      </c>
      <c r="C135" s="306" t="str">
        <f>VLOOKUP(A135,EMPRESAS!$A$1:$C$342,3,0)</f>
        <v>Pasajeros</v>
      </c>
      <c r="D135" s="311">
        <v>1515</v>
      </c>
      <c r="E135" s="64">
        <v>23</v>
      </c>
      <c r="F135" s="64">
        <v>5</v>
      </c>
      <c r="G135" s="64">
        <v>2011</v>
      </c>
      <c r="H135" s="64" t="s">
        <v>982</v>
      </c>
      <c r="I135" s="299"/>
      <c r="J135" s="299"/>
      <c r="K135" s="299" t="str">
        <f>VLOOKUP(A135,EMPRESAS!$A$1:$I$342,9,0)</f>
        <v>PUTUMAYO</v>
      </c>
      <c r="L135" s="299" t="str">
        <f>VLOOKUP(A135,EMPRESAS!$A$1:$J$342,10,0)</f>
        <v>RIOS: PUTUMAYO, MAGDALENA Y SUS AFLUENTES ENTRE PUERTO ASIS Y TARAPACA, PUERTOS COOLOMBIANOS</v>
      </c>
    </row>
    <row r="136" spans="1:12" s="2" customFormat="1">
      <c r="A136" s="339">
        <v>8140003577</v>
      </c>
      <c r="B136" s="306" t="str">
        <f>VLOOKUP(A136,EMPRESAS!$A$1:$B$342,2,0)</f>
        <v>COOPERATIVA DE TRANSPORTADORES FLUVIALES DE PIÑUÑA NEGRO "COOTRANSPIÑUÑA LTDA"</v>
      </c>
      <c r="C136" s="306" t="str">
        <f>VLOOKUP(A136,EMPRESAS!$A$1:$C$342,3,0)</f>
        <v>Pasajeros</v>
      </c>
      <c r="D136" s="311">
        <v>3100</v>
      </c>
      <c r="E136" s="64">
        <v>31</v>
      </c>
      <c r="F136" s="64">
        <v>8</v>
      </c>
      <c r="G136" s="64">
        <v>2015</v>
      </c>
      <c r="H136" s="64" t="s">
        <v>983</v>
      </c>
      <c r="I136" s="313"/>
      <c r="J136" s="313"/>
      <c r="K136" s="299" t="str">
        <f>VLOOKUP(A136,EMPRESAS!$A$1:$I$342,9,0)</f>
        <v>PUTUMAYO</v>
      </c>
      <c r="L136" s="299" t="str">
        <f>VLOOKUP(A136,EMPRESAS!$A$1:$J$342,10,0)</f>
        <v>RIOS: PUTUMAYO, MAGDALENA Y SUS AFLUENTES ENTRE PUERTO ASIS Y TARAPACA, PUERTOS COOLOMBIANOS</v>
      </c>
    </row>
    <row r="137" spans="1:12" s="2" customFormat="1">
      <c r="A137" s="339">
        <v>8140003577</v>
      </c>
      <c r="B137" s="306" t="str">
        <f>VLOOKUP(A137,EMPRESAS!$A$1:$B$342,2,0)</f>
        <v>COOPERATIVA DE TRANSPORTADORES FLUVIALES DE PIÑUÑA NEGRO "COOTRANSPIÑUÑA LTDA"</v>
      </c>
      <c r="C137" s="306" t="str">
        <f>VLOOKUP(A137,EMPRESAS!$A$1:$C$342,3,0)</f>
        <v>Pasajeros</v>
      </c>
      <c r="D137" s="311">
        <v>947</v>
      </c>
      <c r="E137" s="64">
        <v>11</v>
      </c>
      <c r="F137" s="64">
        <v>3</v>
      </c>
      <c r="G137" s="64">
        <v>2016</v>
      </c>
      <c r="H137" s="64" t="s">
        <v>986</v>
      </c>
      <c r="I137" s="313"/>
      <c r="J137" s="313"/>
      <c r="K137" s="299" t="str">
        <f>VLOOKUP(A137,EMPRESAS!$A$1:$I$342,9,0)</f>
        <v>PUTUMAYO</v>
      </c>
      <c r="L137" s="299" t="str">
        <f>VLOOKUP(A137,EMPRESAS!$A$1:$J$342,10,0)</f>
        <v>RIOS: PUTUMAYO, MAGDALENA Y SUS AFLUENTES ENTRE PUERTO ASIS Y TARAPACA, PUERTOS COOLOMBIANOS</v>
      </c>
    </row>
    <row r="138" spans="1:12" s="2" customFormat="1">
      <c r="A138" s="339">
        <v>8140003577</v>
      </c>
      <c r="B138" s="306" t="str">
        <f>VLOOKUP(A138,EMPRESAS!$A$1:$B$342,2,0)</f>
        <v>COOPERATIVA DE TRANSPORTADORES FLUVIALES DE PIÑUÑA NEGRO "COOTRANSPIÑUÑA LTDA"</v>
      </c>
      <c r="C138" s="306" t="str">
        <f>VLOOKUP(A138,EMPRESAS!$A$1:$C$342,3,0)</f>
        <v>Pasajeros</v>
      </c>
      <c r="D138" s="439">
        <v>3937</v>
      </c>
      <c r="E138" s="345">
        <v>24</v>
      </c>
      <c r="F138" s="316">
        <v>9</v>
      </c>
      <c r="G138" s="316">
        <v>2018</v>
      </c>
      <c r="H138" s="316" t="s">
        <v>984</v>
      </c>
      <c r="I138" s="313" t="s">
        <v>14</v>
      </c>
      <c r="J138" s="313"/>
      <c r="K138" s="299" t="str">
        <f>VLOOKUP(A138,EMPRESAS!$A$1:$I$342,9,0)</f>
        <v>PUTUMAYO</v>
      </c>
      <c r="L138" s="299" t="str">
        <f>VLOOKUP(A138,EMPRESAS!$A$1:$J$342,10,0)</f>
        <v>RIOS: PUTUMAYO, MAGDALENA Y SUS AFLUENTES ENTRE PUERTO ASIS Y TARAPACA, PUERTOS COOLOMBIANOS</v>
      </c>
    </row>
    <row r="139" spans="1:12" s="2" customFormat="1">
      <c r="A139" s="339">
        <v>8140003577</v>
      </c>
      <c r="B139" s="488" t="str">
        <f>VLOOKUP(A139,EMPRESAS!$A$1:$B$342,2,0)</f>
        <v>COOPERATIVA DE TRANSPORTADORES FLUVIALES DE PIÑUÑA NEGRO "COOTRANSPIÑUÑA LTDA"</v>
      </c>
      <c r="C139" s="488" t="str">
        <f>VLOOKUP(A139,EMPRESAS!$A$1:$C$342,3,0)</f>
        <v>Pasajeros</v>
      </c>
      <c r="D139" s="449">
        <v>3040026465</v>
      </c>
      <c r="E139" s="482">
        <v>3</v>
      </c>
      <c r="F139" s="406">
        <v>12</v>
      </c>
      <c r="G139" s="406">
        <v>2021</v>
      </c>
      <c r="H139" s="406" t="s">
        <v>986</v>
      </c>
      <c r="I139" s="313"/>
      <c r="J139" s="313"/>
      <c r="K139" s="299" t="str">
        <f>VLOOKUP(A139,EMPRESAS!$A$1:$I$342,9,0)</f>
        <v>PUTUMAYO</v>
      </c>
      <c r="L139" s="299" t="str">
        <f>VLOOKUP(A139,EMPRESAS!$A$1:$J$342,10,0)</f>
        <v>RIOS: PUTUMAYO, MAGDALENA Y SUS AFLUENTES ENTRE PUERTO ASIS Y TARAPACA, PUERTOS COOLOMBIANOS</v>
      </c>
    </row>
    <row r="140" spans="1:12" s="2" customFormat="1">
      <c r="A140" s="299">
        <v>8460000475</v>
      </c>
      <c r="B140" s="306" t="str">
        <f>VLOOKUP(A140,EMPRESAS!$A$1:$B$342,2,0)</f>
        <v>COOP DE TRANSPORTADORES FLUVIALES DE PUERTO ASIS "COOTRANSPUERTO ASIS LTDA"</v>
      </c>
      <c r="C140" s="306" t="str">
        <f>VLOOKUP(A140,EMPRESAS!$A$1:$C$342,3,0)</f>
        <v>Pasajeros</v>
      </c>
      <c r="D140" s="311">
        <v>1658</v>
      </c>
      <c r="E140" s="64">
        <v>6</v>
      </c>
      <c r="F140" s="64">
        <v>2</v>
      </c>
      <c r="G140" s="64">
        <v>2002</v>
      </c>
      <c r="H140" s="64" t="s">
        <v>977</v>
      </c>
      <c r="I140" s="313" t="s">
        <v>14</v>
      </c>
      <c r="J140" s="313"/>
      <c r="K140" s="299" t="str">
        <f>VLOOKUP(A140,EMPRESAS!$A$1:$I$342,9,0)</f>
        <v>PUTUMAYO</v>
      </c>
      <c r="L140" s="299" t="str">
        <f>VLOOKUP(A140,EMPRESAS!$A$1:$J$342,10,0)</f>
        <v>RIOS: PUTUMAYO, MAGDALENA Y SUS AFLUENTES</v>
      </c>
    </row>
    <row r="141" spans="1:12" s="2" customFormat="1">
      <c r="A141" s="299">
        <v>8460000475</v>
      </c>
      <c r="B141" s="306" t="str">
        <f>VLOOKUP(A141,EMPRESAS!$A$1:$B$342,2,0)</f>
        <v>COOP DE TRANSPORTADORES FLUVIALES DE PUERTO ASIS "COOTRANSPUERTO ASIS LTDA"</v>
      </c>
      <c r="C141" s="306" t="str">
        <f>VLOOKUP(A141,EMPRESAS!$A$1:$C$342,3,0)</f>
        <v>Pasajeros</v>
      </c>
      <c r="D141" s="311">
        <v>3653</v>
      </c>
      <c r="E141" s="64">
        <v>28</v>
      </c>
      <c r="F141" s="64">
        <v>11</v>
      </c>
      <c r="G141" s="64">
        <v>2005</v>
      </c>
      <c r="H141" s="64" t="s">
        <v>979</v>
      </c>
      <c r="I141" s="299"/>
      <c r="J141" s="299"/>
      <c r="K141" s="299" t="str">
        <f>VLOOKUP(A141,EMPRESAS!$A$1:$I$342,9,0)</f>
        <v>PUTUMAYO</v>
      </c>
      <c r="L141" s="299" t="str">
        <f>VLOOKUP(A141,EMPRESAS!$A$1:$J$342,10,0)</f>
        <v>RIOS: PUTUMAYO, MAGDALENA Y SUS AFLUENTES</v>
      </c>
    </row>
    <row r="142" spans="1:12" s="2" customFormat="1">
      <c r="A142" s="299">
        <v>8460000475</v>
      </c>
      <c r="B142" s="306" t="str">
        <f>VLOOKUP(A142,EMPRESAS!$A$1:$B$342,2,0)</f>
        <v>COOP DE TRANSPORTADORES FLUVIALES DE PUERTO ASIS "COOTRANSPUERTO ASIS LTDA"</v>
      </c>
      <c r="C142" s="306" t="str">
        <f>VLOOKUP(A142,EMPRESAS!$A$1:$C$342,3,0)</f>
        <v>Pasajeros</v>
      </c>
      <c r="D142" s="311">
        <v>3727</v>
      </c>
      <c r="E142" s="64">
        <v>13</v>
      </c>
      <c r="F142" s="64">
        <v>8</v>
      </c>
      <c r="G142" s="64">
        <v>2009</v>
      </c>
      <c r="H142" s="64" t="s">
        <v>982</v>
      </c>
      <c r="I142" s="313"/>
      <c r="J142" s="299"/>
      <c r="K142" s="299" t="str">
        <f>VLOOKUP(A142,EMPRESAS!$A$1:$I$342,9,0)</f>
        <v>PUTUMAYO</v>
      </c>
      <c r="L142" s="299" t="str">
        <f>VLOOKUP(A142,EMPRESAS!$A$1:$J$342,10,0)</f>
        <v>RIOS: PUTUMAYO, MAGDALENA Y SUS AFLUENTES</v>
      </c>
    </row>
    <row r="143" spans="1:12" s="2" customFormat="1">
      <c r="A143" s="299">
        <v>8460000475</v>
      </c>
      <c r="B143" s="306" t="str">
        <f>VLOOKUP(A143,EMPRESAS!$A$1:$B$342,2,0)</f>
        <v>COOP DE TRANSPORTADORES FLUVIALES DE PUERTO ASIS "COOTRANSPUERTO ASIS LTDA"</v>
      </c>
      <c r="C143" s="306" t="str">
        <f>VLOOKUP(A143,EMPRESAS!$A$1:$C$342,3,0)</f>
        <v>Pasajeros</v>
      </c>
      <c r="D143" s="311">
        <v>5731</v>
      </c>
      <c r="E143" s="64">
        <v>20</v>
      </c>
      <c r="F143" s="64">
        <v>12</v>
      </c>
      <c r="G143" s="64">
        <v>2010</v>
      </c>
      <c r="H143" s="64" t="s">
        <v>986</v>
      </c>
      <c r="I143" s="299"/>
      <c r="J143" s="299"/>
      <c r="K143" s="299" t="str">
        <f>VLOOKUP(A143,EMPRESAS!$A$1:$I$342,9,0)</f>
        <v>PUTUMAYO</v>
      </c>
      <c r="L143" s="299" t="str">
        <f>VLOOKUP(A143,EMPRESAS!$A$1:$J$342,10,0)</f>
        <v>RIOS: PUTUMAYO, MAGDALENA Y SUS AFLUENTES</v>
      </c>
    </row>
    <row r="144" spans="1:12" s="2" customFormat="1">
      <c r="A144" s="334">
        <v>8460000475</v>
      </c>
      <c r="B144" s="306" t="str">
        <f>VLOOKUP(A144,EMPRESAS!$A$1:$B$342,2,0)</f>
        <v>COOP DE TRANSPORTADORES FLUVIALES DE PUERTO ASIS "COOTRANSPUERTO ASIS LTDA"</v>
      </c>
      <c r="C144" s="306" t="str">
        <f>VLOOKUP(A144,EMPRESAS!$A$1:$C$342,3,0)</f>
        <v>Pasajeros</v>
      </c>
      <c r="D144" s="311">
        <v>3</v>
      </c>
      <c r="E144" s="64">
        <v>2</v>
      </c>
      <c r="F144" s="64">
        <v>1</v>
      </c>
      <c r="G144" s="102">
        <v>2014</v>
      </c>
      <c r="H144" s="64" t="s">
        <v>983</v>
      </c>
      <c r="I144" s="299"/>
      <c r="J144" s="299"/>
      <c r="K144" s="299" t="str">
        <f>VLOOKUP(A144,EMPRESAS!$A$1:$I$342,9,0)</f>
        <v>PUTUMAYO</v>
      </c>
      <c r="L144" s="299" t="str">
        <f>VLOOKUP(A144,EMPRESAS!$A$1:$J$342,10,0)</f>
        <v>RIOS: PUTUMAYO, MAGDALENA Y SUS AFLUENTES</v>
      </c>
    </row>
    <row r="145" spans="1:12" s="2" customFormat="1">
      <c r="A145" s="334">
        <v>8460000475</v>
      </c>
      <c r="B145" s="306" t="str">
        <f>VLOOKUP(A145,EMPRESAS!$A$1:$B$342,2,0)</f>
        <v>COOP DE TRANSPORTADORES FLUVIALES DE PUERTO ASIS "COOTRANSPUERTO ASIS LTDA"</v>
      </c>
      <c r="C145" s="306" t="str">
        <f>VLOOKUP(A145,EMPRESAS!$A$1:$C$342,3,0)</f>
        <v>Pasajeros</v>
      </c>
      <c r="D145" s="311">
        <v>2858</v>
      </c>
      <c r="E145" s="64">
        <v>25</v>
      </c>
      <c r="F145" s="64">
        <v>9</v>
      </c>
      <c r="G145" s="102">
        <v>2014</v>
      </c>
      <c r="H145" s="64" t="s">
        <v>980</v>
      </c>
      <c r="I145" s="299"/>
      <c r="J145" s="299"/>
      <c r="K145" s="299" t="str">
        <f>VLOOKUP(A145,EMPRESAS!$A$1:$I$342,9,0)</f>
        <v>PUTUMAYO</v>
      </c>
      <c r="L145" s="299" t="str">
        <f>VLOOKUP(A145,EMPRESAS!$A$1:$J$342,10,0)</f>
        <v>RIOS: PUTUMAYO, MAGDALENA Y SUS AFLUENTES</v>
      </c>
    </row>
    <row r="146" spans="1:12" s="2" customFormat="1">
      <c r="A146" s="334">
        <v>8460000475</v>
      </c>
      <c r="B146" s="306" t="str">
        <f>VLOOKUP(A146,EMPRESAS!$A$1:$B$342,2,0)</f>
        <v>COOP DE TRANSPORTADORES FLUVIALES DE PUERTO ASIS "COOTRANSPUERTO ASIS LTDA"</v>
      </c>
      <c r="C146" s="306" t="str">
        <f>VLOOKUP(A146,EMPRESAS!$A$1:$C$342,3,0)</f>
        <v>Pasajeros</v>
      </c>
      <c r="D146" s="409">
        <v>1010</v>
      </c>
      <c r="E146" s="410">
        <v>26</v>
      </c>
      <c r="F146" s="410">
        <v>4</v>
      </c>
      <c r="G146" s="410">
        <v>2017</v>
      </c>
      <c r="H146" s="410" t="s">
        <v>984</v>
      </c>
      <c r="I146" s="299"/>
      <c r="J146" s="299"/>
      <c r="K146" s="299" t="str">
        <f>VLOOKUP(A146,EMPRESAS!$A$1:$I$342,9,0)</f>
        <v>PUTUMAYO</v>
      </c>
      <c r="L146" s="299" t="str">
        <f>VLOOKUP(A146,EMPRESAS!$A$1:$J$342,10,0)</f>
        <v>RIOS: PUTUMAYO, MAGDALENA Y SUS AFLUENTES</v>
      </c>
    </row>
    <row r="147" spans="1:12" s="2" customFormat="1">
      <c r="A147" s="334">
        <v>8460000475</v>
      </c>
      <c r="B147" s="306" t="str">
        <f>VLOOKUP(A147,EMPRESAS!$A$1:$B$342,2,0)</f>
        <v>COOP DE TRANSPORTADORES FLUVIALES DE PUERTO ASIS "COOTRANSPUERTO ASIS LTDA"</v>
      </c>
      <c r="C147" s="306" t="str">
        <f>VLOOKUP(A147,EMPRESAS!$A$1:$C$342,3,0)</f>
        <v>Pasajeros</v>
      </c>
      <c r="D147" s="449">
        <v>3040015535</v>
      </c>
      <c r="E147" s="438">
        <v>14</v>
      </c>
      <c r="F147" s="438">
        <v>10</v>
      </c>
      <c r="G147" s="438">
        <v>2020</v>
      </c>
      <c r="H147" s="438" t="s">
        <v>985</v>
      </c>
      <c r="I147" s="299" t="s">
        <v>14</v>
      </c>
      <c r="J147" s="299"/>
      <c r="K147" s="299" t="str">
        <f>VLOOKUP(A147,EMPRESAS!$A$1:$I$342,9,0)</f>
        <v>PUTUMAYO</v>
      </c>
      <c r="L147" s="299" t="str">
        <f>VLOOKUP(A147,EMPRESAS!$A$1:$J$342,10,0)</f>
        <v>RIOS: PUTUMAYO, MAGDALENA Y SUS AFLUENTES</v>
      </c>
    </row>
    <row r="148" spans="1:12" s="2" customFormat="1">
      <c r="A148" s="306">
        <v>8060073611</v>
      </c>
      <c r="B148" s="306" t="str">
        <f>VLOOKUP(A148,EMPRESAS!$A$1:$B$342,2,0)</f>
        <v>TRANSPORTE LA PIRAGUA E.A.T.</v>
      </c>
      <c r="C148" s="306" t="str">
        <f>VLOOKUP(A148,EMPRESAS!$A$1:$C$342,3,0)</f>
        <v>Pasajeros</v>
      </c>
      <c r="D148" s="311">
        <v>9526</v>
      </c>
      <c r="E148" s="64">
        <v>24</v>
      </c>
      <c r="F148" s="64">
        <v>7</v>
      </c>
      <c r="G148" s="64">
        <v>2002</v>
      </c>
      <c r="H148" s="64" t="s">
        <v>977</v>
      </c>
      <c r="I148" s="299" t="s">
        <v>14</v>
      </c>
      <c r="J148" s="299"/>
      <c r="K148" s="299" t="str">
        <f>VLOOKUP(A148,EMPRESAS!$A$1:$I$342,9,0)</f>
        <v>MAGDALENA</v>
      </c>
      <c r="L148" s="299" t="str">
        <f>VLOOKUP(A148,EMPRESAS!$A$1:$J$342,10,0)</f>
        <v>RIOS: MAGDALENA Y CHICAGUA</v>
      </c>
    </row>
    <row r="149" spans="1:12" s="2" customFormat="1">
      <c r="A149" s="306">
        <v>8060073611</v>
      </c>
      <c r="B149" s="306" t="str">
        <f>VLOOKUP(A149,EMPRESAS!$A$1:$B$342,2,0)</f>
        <v>TRANSPORTE LA PIRAGUA E.A.T.</v>
      </c>
      <c r="C149" s="306" t="str">
        <f>VLOOKUP(A149,EMPRESAS!$A$1:$C$342,3,0)</f>
        <v>Pasajeros</v>
      </c>
      <c r="D149" s="311">
        <v>423</v>
      </c>
      <c r="E149" s="64">
        <v>5</v>
      </c>
      <c r="F149" s="64">
        <v>2</v>
      </c>
      <c r="G149" s="64">
        <v>2003</v>
      </c>
      <c r="H149" s="64" t="s">
        <v>979</v>
      </c>
      <c r="I149" s="299"/>
      <c r="J149" s="299"/>
      <c r="K149" s="299" t="str">
        <f>VLOOKUP(A149,EMPRESAS!$A$1:$I$342,9,0)</f>
        <v>MAGDALENA</v>
      </c>
      <c r="L149" s="299" t="str">
        <f>VLOOKUP(A149,EMPRESAS!$A$1:$J$342,10,0)</f>
        <v>RIOS: MAGDALENA Y CHICAGUA</v>
      </c>
    </row>
    <row r="150" spans="1:12" s="2" customFormat="1">
      <c r="A150" s="306">
        <v>8060073611</v>
      </c>
      <c r="B150" s="306" t="str">
        <f>VLOOKUP(A150,EMPRESAS!$A$1:$B$342,2,0)</f>
        <v>TRANSPORTE LA PIRAGUA E.A.T.</v>
      </c>
      <c r="C150" s="306" t="str">
        <f>VLOOKUP(A150,EMPRESAS!$A$1:$C$342,3,0)</f>
        <v>Pasajeros</v>
      </c>
      <c r="D150" s="311">
        <v>4479</v>
      </c>
      <c r="E150" s="64">
        <v>25</v>
      </c>
      <c r="F150" s="64">
        <v>10</v>
      </c>
      <c r="G150" s="64">
        <v>2007</v>
      </c>
      <c r="H150" s="64" t="s">
        <v>982</v>
      </c>
      <c r="I150" s="299"/>
      <c r="J150" s="299"/>
      <c r="K150" s="299" t="str">
        <f>VLOOKUP(A150,EMPRESAS!$A$1:$I$342,9,0)</f>
        <v>MAGDALENA</v>
      </c>
      <c r="L150" s="299" t="str">
        <f>VLOOKUP(A150,EMPRESAS!$A$1:$J$342,10,0)</f>
        <v>RIOS: MAGDALENA Y CHICAGUA</v>
      </c>
    </row>
    <row r="151" spans="1:12" s="2" customFormat="1">
      <c r="A151" s="306">
        <v>8060073611</v>
      </c>
      <c r="B151" s="306" t="str">
        <f>VLOOKUP(A151,EMPRESAS!$A$1:$B$342,2,0)</f>
        <v>TRANSPORTE LA PIRAGUA E.A.T.</v>
      </c>
      <c r="C151" s="306" t="str">
        <f>VLOOKUP(A151,EMPRESAS!$A$1:$C$342,3,0)</f>
        <v>Pasajeros</v>
      </c>
      <c r="D151" s="311">
        <v>742</v>
      </c>
      <c r="E151" s="64">
        <v>18</v>
      </c>
      <c r="F151" s="64">
        <v>3</v>
      </c>
      <c r="G151" s="102">
        <v>2011</v>
      </c>
      <c r="H151" s="64" t="s">
        <v>983</v>
      </c>
      <c r="I151" s="299"/>
      <c r="J151" s="299"/>
      <c r="K151" s="299" t="str">
        <f>VLOOKUP(A151,EMPRESAS!$A$1:$I$342,9,0)</f>
        <v>MAGDALENA</v>
      </c>
      <c r="L151" s="299" t="str">
        <f>VLOOKUP(A151,EMPRESAS!$A$1:$J$342,10,0)</f>
        <v>RIOS: MAGDALENA Y CHICAGUA</v>
      </c>
    </row>
    <row r="152" spans="1:12" s="2" customFormat="1">
      <c r="A152" s="306">
        <v>8060073611</v>
      </c>
      <c r="B152" s="306" t="str">
        <f>VLOOKUP(A152,EMPRESAS!$A$1:$B$342,2,0)</f>
        <v>TRANSPORTE LA PIRAGUA E.A.T.</v>
      </c>
      <c r="C152" s="306" t="str">
        <f>VLOOKUP(A152,EMPRESAS!$A$1:$C$342,3,0)</f>
        <v>Pasajeros</v>
      </c>
      <c r="D152" s="311">
        <v>1710</v>
      </c>
      <c r="E152" s="64">
        <v>3</v>
      </c>
      <c r="F152" s="64">
        <v>6</v>
      </c>
      <c r="G152" s="64">
        <v>2011</v>
      </c>
      <c r="H152" s="64" t="s">
        <v>986</v>
      </c>
      <c r="I152" s="299"/>
      <c r="J152" s="299"/>
      <c r="K152" s="299" t="str">
        <f>VLOOKUP(A152,EMPRESAS!$A$1:$I$342,9,0)</f>
        <v>MAGDALENA</v>
      </c>
      <c r="L152" s="299" t="str">
        <f>VLOOKUP(A152,EMPRESAS!$A$1:$J$342,10,0)</f>
        <v>RIOS: MAGDALENA Y CHICAGUA</v>
      </c>
    </row>
    <row r="153" spans="1:12" s="2" customFormat="1">
      <c r="A153" s="339">
        <v>8060073611</v>
      </c>
      <c r="B153" s="306" t="str">
        <f>VLOOKUP(A153,EMPRESAS!$A$1:$B$342,2,0)</f>
        <v>TRANSPORTE LA PIRAGUA E.A.T.</v>
      </c>
      <c r="C153" s="306" t="str">
        <f>VLOOKUP(A153,EMPRESAS!$A$1:$C$342,3,0)</f>
        <v>Pasajeros</v>
      </c>
      <c r="D153" s="27">
        <v>2265</v>
      </c>
      <c r="E153" s="64">
        <v>6</v>
      </c>
      <c r="F153" s="64">
        <v>8</v>
      </c>
      <c r="G153" s="102">
        <v>2014</v>
      </c>
      <c r="H153" s="64" t="s">
        <v>984</v>
      </c>
      <c r="I153" s="299"/>
      <c r="J153" s="299"/>
      <c r="K153" s="299" t="str">
        <f>VLOOKUP(A153,EMPRESAS!$A$1:$I$342,9,0)</f>
        <v>MAGDALENA</v>
      </c>
      <c r="L153" s="299" t="str">
        <f>VLOOKUP(A153,EMPRESAS!$A$1:$J$342,10,0)</f>
        <v>RIOS: MAGDALENA Y CHICAGUA</v>
      </c>
    </row>
    <row r="154" spans="1:12" s="2" customFormat="1">
      <c r="A154" s="339">
        <v>8060073611</v>
      </c>
      <c r="B154" s="306" t="str">
        <f>VLOOKUP(A154,EMPRESAS!$A$1:$B$342,2,0)</f>
        <v>TRANSPORTE LA PIRAGUA E.A.T.</v>
      </c>
      <c r="C154" s="306" t="str">
        <f>VLOOKUP(A154,EMPRESAS!$A$1:$C$342,3,0)</f>
        <v>Pasajeros</v>
      </c>
      <c r="D154" s="303">
        <v>1307</v>
      </c>
      <c r="E154" s="327">
        <v>26</v>
      </c>
      <c r="F154" s="327">
        <v>4</v>
      </c>
      <c r="G154" s="327">
        <v>2018</v>
      </c>
      <c r="H154" s="327" t="s">
        <v>985</v>
      </c>
      <c r="I154" s="64" t="s">
        <v>14</v>
      </c>
      <c r="J154" s="299"/>
      <c r="K154" s="299" t="str">
        <f>VLOOKUP(A154,EMPRESAS!$A$1:$I$342,9,0)</f>
        <v>MAGDALENA</v>
      </c>
      <c r="L154" s="299" t="str">
        <f>VLOOKUP(A154,EMPRESAS!$A$1:$J$342,10,0)</f>
        <v>RIOS: MAGDALENA Y CHICAGUA</v>
      </c>
    </row>
    <row r="155" spans="1:12" s="2" customFormat="1">
      <c r="A155" s="339">
        <v>8060073611</v>
      </c>
      <c r="B155" s="306" t="str">
        <f>VLOOKUP(A155,EMPRESAS!$A$1:$B$342,2,0)</f>
        <v>TRANSPORTE LA PIRAGUA E.A.T.</v>
      </c>
      <c r="C155" s="306" t="str">
        <f>VLOOKUP(A155,EMPRESAS!$A$1:$C$342,3,0)</f>
        <v>Pasajeros</v>
      </c>
      <c r="D155" s="27">
        <v>5334</v>
      </c>
      <c r="E155" s="64">
        <v>25</v>
      </c>
      <c r="F155" s="64">
        <v>10</v>
      </c>
      <c r="G155" s="102">
        <v>2019</v>
      </c>
      <c r="H155" s="64" t="s">
        <v>986</v>
      </c>
      <c r="I155" s="64"/>
      <c r="J155" s="299"/>
      <c r="K155" s="299" t="str">
        <f>VLOOKUP(A155,EMPRESAS!$A$1:$I$342,9,0)</f>
        <v>MAGDALENA</v>
      </c>
      <c r="L155" s="299" t="str">
        <f>VLOOKUP(A155,EMPRESAS!$A$1:$J$342,10,0)</f>
        <v>RIOS: MAGDALENA Y CHICAGUA</v>
      </c>
    </row>
    <row r="156" spans="1:12" s="2" customFormat="1" ht="15">
      <c r="A156" s="299">
        <v>8904806662</v>
      </c>
      <c r="B156" s="306" t="str">
        <f>VLOOKUP(A156,EMPRESAS!$A$1:$B$342,2,0)</f>
        <v>COOPERATIVA INTEGRAL DE TRANSPORTE DE MAGANGUE "COOTRAIMAG"</v>
      </c>
      <c r="C156" s="306" t="str">
        <f>VLOOKUP(A156,EMPRESAS!$A$1:$C$342,3,0)</f>
        <v>Pasajeros</v>
      </c>
      <c r="D156" s="527">
        <v>17820</v>
      </c>
      <c r="E156" s="64">
        <v>21</v>
      </c>
      <c r="F156" s="64">
        <v>11</v>
      </c>
      <c r="G156" s="64">
        <v>2002</v>
      </c>
      <c r="H156" s="64" t="s">
        <v>977</v>
      </c>
      <c r="I156" s="299" t="s">
        <v>14</v>
      </c>
      <c r="J156" s="299"/>
      <c r="K156" s="299" t="str">
        <f>VLOOKUP(A156,EMPRESAS!$A$1:$I$342,9,0)</f>
        <v>MAGDALENA</v>
      </c>
      <c r="L156" s="299" t="str">
        <f>VLOOKUP(A156,EMPRESAS!$A$1:$J$342,10,0)</f>
        <v>RIO MAGDALENA</v>
      </c>
    </row>
    <row r="157" spans="1:12" s="2" customFormat="1">
      <c r="A157" s="299">
        <v>8904806662</v>
      </c>
      <c r="B157" s="306" t="str">
        <f>VLOOKUP(A157,EMPRESAS!$A$1:$B$342,2,0)</f>
        <v>COOPERATIVA INTEGRAL DE TRANSPORTE DE MAGANGUE "COOTRAIMAG"</v>
      </c>
      <c r="C157" s="306" t="str">
        <f>VLOOKUP(A157,EMPRESAS!$A$1:$C$342,3,0)</f>
        <v>Pasajeros</v>
      </c>
      <c r="D157" s="441">
        <v>7173</v>
      </c>
      <c r="E157" s="64">
        <v>12</v>
      </c>
      <c r="F157" s="64">
        <v>8</v>
      </c>
      <c r="G157" s="64">
        <v>2003</v>
      </c>
      <c r="H157" s="64" t="s">
        <v>979</v>
      </c>
      <c r="I157" s="299"/>
      <c r="J157" s="299"/>
      <c r="K157" s="299" t="str">
        <f>VLOOKUP(A157,EMPRESAS!$A$1:$I$342,9,0)</f>
        <v>MAGDALENA</v>
      </c>
      <c r="L157" s="299" t="str">
        <f>VLOOKUP(A157,EMPRESAS!$A$1:$J$342,10,0)</f>
        <v>RIO MAGDALENA</v>
      </c>
    </row>
    <row r="158" spans="1:12" s="2" customFormat="1">
      <c r="A158" s="299">
        <v>8904806662</v>
      </c>
      <c r="B158" s="306" t="str">
        <f>VLOOKUP(A158,EMPRESAS!$A$1:$B$342,2,0)</f>
        <v>COOPERATIVA INTEGRAL DE TRANSPORTE DE MAGANGUE "COOTRAIMAG"</v>
      </c>
      <c r="C158" s="306" t="str">
        <f>VLOOKUP(A158,EMPRESAS!$A$1:$C$342,3,0)</f>
        <v>Pasajeros</v>
      </c>
      <c r="D158" s="441">
        <v>4865</v>
      </c>
      <c r="E158" s="64">
        <v>31</v>
      </c>
      <c r="F158" s="64">
        <v>10</v>
      </c>
      <c r="G158" s="64">
        <v>2006</v>
      </c>
      <c r="H158" s="64" t="s">
        <v>982</v>
      </c>
      <c r="I158" s="299"/>
      <c r="J158" s="299"/>
      <c r="K158" s="299" t="str">
        <f>VLOOKUP(A158,EMPRESAS!$A$1:$I$342,9,0)</f>
        <v>MAGDALENA</v>
      </c>
      <c r="L158" s="299" t="str">
        <f>VLOOKUP(A158,EMPRESAS!$A$1:$J$342,10,0)</f>
        <v>RIO MAGDALENA</v>
      </c>
    </row>
    <row r="159" spans="1:12" s="2" customFormat="1">
      <c r="A159" s="299">
        <v>8904806662</v>
      </c>
      <c r="B159" s="306" t="str">
        <f>VLOOKUP(A159,EMPRESAS!$A$1:$B$342,2,0)</f>
        <v>COOPERATIVA INTEGRAL DE TRANSPORTE DE MAGANGUE "COOTRAIMAG"</v>
      </c>
      <c r="C159" s="306" t="str">
        <f>VLOOKUP(A159,EMPRESAS!$A$1:$C$342,3,0)</f>
        <v>Pasajeros</v>
      </c>
      <c r="D159" s="27">
        <v>1481</v>
      </c>
      <c r="E159" s="64">
        <v>21</v>
      </c>
      <c r="F159" s="64">
        <v>4</v>
      </c>
      <c r="G159" s="64">
        <v>2008</v>
      </c>
      <c r="H159" s="64" t="s">
        <v>1013</v>
      </c>
      <c r="I159" s="299"/>
      <c r="J159" s="299"/>
      <c r="K159" s="299" t="str">
        <f>VLOOKUP(A159,EMPRESAS!$A$1:$I$342,9,0)</f>
        <v>MAGDALENA</v>
      </c>
      <c r="L159" s="299" t="str">
        <f>VLOOKUP(A159,EMPRESAS!$A$1:$J$342,10,0)</f>
        <v>RIO MAGDALENA</v>
      </c>
    </row>
    <row r="160" spans="1:12" s="2" customFormat="1">
      <c r="A160" s="299">
        <v>8904806662</v>
      </c>
      <c r="B160" s="306" t="str">
        <f>VLOOKUP(A160,EMPRESAS!$A$1:$B$342,2,0)</f>
        <v>COOPERATIVA INTEGRAL DE TRANSPORTE DE MAGANGUE "COOTRAIMAG"</v>
      </c>
      <c r="C160" s="306" t="str">
        <f>VLOOKUP(A160,EMPRESAS!$A$1:$C$342,3,0)</f>
        <v>Pasajeros</v>
      </c>
      <c r="D160" s="441">
        <v>5006</v>
      </c>
      <c r="E160" s="64">
        <v>16</v>
      </c>
      <c r="F160" s="64">
        <v>10</v>
      </c>
      <c r="G160" s="64">
        <v>2009</v>
      </c>
      <c r="H160" s="64" t="s">
        <v>983</v>
      </c>
      <c r="I160" s="299" t="s">
        <v>14</v>
      </c>
      <c r="J160" s="299"/>
      <c r="K160" s="299" t="str">
        <f>VLOOKUP(A160,EMPRESAS!$A$1:$I$342,9,0)</f>
        <v>MAGDALENA</v>
      </c>
      <c r="L160" s="299" t="str">
        <f>VLOOKUP(A160,EMPRESAS!$A$1:$J$342,10,0)</f>
        <v>RIO MAGDALENA</v>
      </c>
    </row>
    <row r="161" spans="1:12" s="2" customFormat="1">
      <c r="A161" s="299">
        <v>8904806662</v>
      </c>
      <c r="B161" s="306" t="str">
        <f>VLOOKUP(A161,EMPRESAS!$A$1:$B$342,2,0)</f>
        <v>COOPERATIVA INTEGRAL DE TRANSPORTE DE MAGANGUE "COOTRAIMAG"</v>
      </c>
      <c r="C161" s="306" t="str">
        <f>VLOOKUP(A161,EMPRESAS!$A$1:$C$342,3,0)</f>
        <v>Pasajeros</v>
      </c>
      <c r="D161" s="441">
        <v>5988</v>
      </c>
      <c r="E161" s="64">
        <v>3</v>
      </c>
      <c r="F161" s="64">
        <v>12</v>
      </c>
      <c r="G161" s="64">
        <v>2009</v>
      </c>
      <c r="H161" s="64" t="s">
        <v>986</v>
      </c>
      <c r="I161" s="299" t="s">
        <v>1014</v>
      </c>
      <c r="J161" s="299"/>
      <c r="K161" s="299" t="str">
        <f>VLOOKUP(A161,EMPRESAS!$A$1:$I$342,9,0)</f>
        <v>MAGDALENA</v>
      </c>
      <c r="L161" s="299" t="str">
        <f>VLOOKUP(A161,EMPRESAS!$A$1:$J$342,10,0)</f>
        <v>RIO MAGDALENA</v>
      </c>
    </row>
    <row r="162" spans="1:12" s="2" customFormat="1">
      <c r="A162" s="299" t="s">
        <v>92</v>
      </c>
      <c r="B162" s="306" t="str">
        <f>VLOOKUP(A162,EMPRESAS!$A$1:$B$342,2,0)</f>
        <v>COOPERATIVA INTEGRAL DE TRANSPORTE DE MAGANGUE "COOTRAIMAG"</v>
      </c>
      <c r="C162" s="306" t="str">
        <f>VLOOKUP(A162,EMPRESAS!$A$1:$C$342,3,0)</f>
        <v>Transbordo_Vehi</v>
      </c>
      <c r="D162" s="27">
        <v>5988</v>
      </c>
      <c r="E162" s="64">
        <v>3</v>
      </c>
      <c r="F162" s="64">
        <v>12</v>
      </c>
      <c r="G162" s="64">
        <v>2009</v>
      </c>
      <c r="H162" s="64" t="s">
        <v>1013</v>
      </c>
      <c r="I162" s="299" t="s">
        <v>1015</v>
      </c>
      <c r="J162" s="299"/>
      <c r="K162" s="299" t="str">
        <f>VLOOKUP(A162,EMPRESAS!$A$1:$I$342,9,0)</f>
        <v>MAGDALENA</v>
      </c>
      <c r="L162" s="299" t="str">
        <f>VLOOKUP(A162,EMPRESAS!$A$1:$J$342,10,0)</f>
        <v>RIO MAGDALENA</v>
      </c>
    </row>
    <row r="163" spans="1:12" s="2" customFormat="1">
      <c r="A163" s="299" t="s">
        <v>92</v>
      </c>
      <c r="B163" s="306" t="str">
        <f>VLOOKUP(A163,EMPRESAS!$A$1:$B$342,2,0)</f>
        <v>COOPERATIVA INTEGRAL DE TRANSPORTE DE MAGANGUE "COOTRAIMAG"</v>
      </c>
      <c r="C163" s="306" t="str">
        <f>VLOOKUP(A163,EMPRESAS!$A$1:$C$342,3,0)</f>
        <v>Transbordo_Vehi</v>
      </c>
      <c r="D163" s="444">
        <v>3353</v>
      </c>
      <c r="E163" s="64">
        <v>9</v>
      </c>
      <c r="F163" s="64">
        <v>9</v>
      </c>
      <c r="G163" s="64">
        <v>2011</v>
      </c>
      <c r="H163" s="64" t="s">
        <v>986</v>
      </c>
      <c r="I163" s="299"/>
      <c r="J163" s="299"/>
      <c r="K163" s="299" t="str">
        <f>VLOOKUP(A163,EMPRESAS!$A$1:$I$342,9,0)</f>
        <v>MAGDALENA</v>
      </c>
      <c r="L163" s="299" t="str">
        <f>VLOOKUP(A163,EMPRESAS!$A$1:$J$342,10,0)</f>
        <v>RIO MAGDALENA</v>
      </c>
    </row>
    <row r="164" spans="1:12" s="2" customFormat="1">
      <c r="A164" s="299" t="s">
        <v>92</v>
      </c>
      <c r="B164" s="306" t="str">
        <f>VLOOKUP(A164,EMPRESAS!$A$1:$B$342,2,0)</f>
        <v>COOPERATIVA INTEGRAL DE TRANSPORTE DE MAGANGUE "COOTRAIMAG"</v>
      </c>
      <c r="C164" s="306" t="str">
        <f>VLOOKUP(A164,EMPRESAS!$A$1:$C$342,3,0)</f>
        <v>Transbordo_Vehi</v>
      </c>
      <c r="D164" s="444">
        <v>7274</v>
      </c>
      <c r="E164" s="64">
        <v>15</v>
      </c>
      <c r="F164" s="64">
        <v>8</v>
      </c>
      <c r="G164" s="64">
        <v>2012</v>
      </c>
      <c r="H164" s="64" t="s">
        <v>986</v>
      </c>
      <c r="I164" s="299"/>
      <c r="J164" s="299"/>
      <c r="K164" s="299" t="str">
        <f>VLOOKUP(A164,EMPRESAS!$A$1:$I$342,9,0)</f>
        <v>MAGDALENA</v>
      </c>
      <c r="L164" s="299" t="str">
        <f>VLOOKUP(A164,EMPRESAS!$A$1:$J$342,10,0)</f>
        <v>RIO MAGDALENA</v>
      </c>
    </row>
    <row r="165" spans="1:12" s="2" customFormat="1">
      <c r="A165" s="299" t="s">
        <v>94</v>
      </c>
      <c r="B165" s="306" t="str">
        <f>VLOOKUP(A165,EMPRESAS!$A$1:$B$342,2,0)</f>
        <v>COOPERATIVA INTEGRAL DE TRANSPORTE DE MAGANGUE "COOTRAIMAG"</v>
      </c>
      <c r="C165" s="306" t="str">
        <f>VLOOKUP(A165,EMPRESAS!$A$1:$C$342,3,0)</f>
        <v>Pasajeros y (T-Veh)</v>
      </c>
      <c r="D165" s="441">
        <v>1158</v>
      </c>
      <c r="E165" s="64">
        <v>22</v>
      </c>
      <c r="F165" s="64">
        <v>4</v>
      </c>
      <c r="G165" s="102">
        <v>2013</v>
      </c>
      <c r="H165" s="64" t="s">
        <v>984</v>
      </c>
      <c r="I165" s="299" t="s">
        <v>1016</v>
      </c>
      <c r="J165" s="299"/>
      <c r="K165" s="299" t="str">
        <f>VLOOKUP(A165,EMPRESAS!$A$1:$I$342,9,0)</f>
        <v>MAGDALENA</v>
      </c>
      <c r="L165" s="299" t="str">
        <f>VLOOKUP(A165,EMPRESAS!$A$1:$J$342,10,0)</f>
        <v>RIO MAGDALENA</v>
      </c>
    </row>
    <row r="166" spans="1:12" s="2" customFormat="1">
      <c r="A166" s="299" t="s">
        <v>94</v>
      </c>
      <c r="B166" s="306" t="str">
        <f>VLOOKUP(A166,EMPRESAS!$A$1:$B$342,2,0)</f>
        <v>COOPERATIVA INTEGRAL DE TRANSPORTE DE MAGANGUE "COOTRAIMAG"</v>
      </c>
      <c r="C166" s="306" t="str">
        <f>VLOOKUP(A166,EMPRESAS!$A$1:$C$342,3,0)</f>
        <v>Pasajeros y (T-Veh)</v>
      </c>
      <c r="D166" s="444">
        <v>5149</v>
      </c>
      <c r="E166" s="64">
        <v>27</v>
      </c>
      <c r="F166" s="64">
        <v>11</v>
      </c>
      <c r="G166" s="64">
        <v>2013</v>
      </c>
      <c r="H166" s="64" t="s">
        <v>986</v>
      </c>
      <c r="I166" s="299"/>
      <c r="J166" s="299"/>
      <c r="K166" s="299" t="str">
        <f>VLOOKUP(A166,EMPRESAS!$A$1:$I$342,9,0)</f>
        <v>MAGDALENA</v>
      </c>
      <c r="L166" s="299" t="str">
        <f>VLOOKUP(A166,EMPRESAS!$A$1:$J$342,10,0)</f>
        <v>RIO MAGDALENA</v>
      </c>
    </row>
    <row r="167" spans="1:12" s="2" customFormat="1">
      <c r="A167" s="299" t="s">
        <v>94</v>
      </c>
      <c r="B167" s="306" t="str">
        <f>VLOOKUP(A167,EMPRESAS!$A$1:$B$342,2,0)</f>
        <v>COOPERATIVA INTEGRAL DE TRANSPORTE DE MAGANGUE "COOTRAIMAG"</v>
      </c>
      <c r="C167" s="306" t="str">
        <f>VLOOKUP(A167,EMPRESAS!$A$1:$C$342,3,0)</f>
        <v>Pasajeros y (T-Veh)</v>
      </c>
      <c r="D167" s="27">
        <v>3539</v>
      </c>
      <c r="E167" s="346">
        <v>24</v>
      </c>
      <c r="F167" s="346">
        <v>9</v>
      </c>
      <c r="G167" s="346">
        <v>2015</v>
      </c>
      <c r="H167" s="346" t="s">
        <v>988</v>
      </c>
      <c r="I167" s="299"/>
      <c r="J167" s="299"/>
      <c r="K167" s="299" t="str">
        <f>VLOOKUP(A167,EMPRESAS!$A$1:$I$342,9,0)</f>
        <v>MAGDALENA</v>
      </c>
      <c r="L167" s="299" t="str">
        <f>VLOOKUP(A167,EMPRESAS!$A$1:$J$342,10,0)</f>
        <v>RIO MAGDALENA</v>
      </c>
    </row>
    <row r="168" spans="1:12" s="2" customFormat="1">
      <c r="A168" s="299" t="s">
        <v>94</v>
      </c>
      <c r="B168" s="306" t="str">
        <f>VLOOKUP(A168,EMPRESAS!$A$1:$B$342,2,0)</f>
        <v>COOPERATIVA INTEGRAL DE TRANSPORTE DE MAGANGUE "COOTRAIMAG"</v>
      </c>
      <c r="C168" s="306" t="str">
        <f>VLOOKUP(A168,EMPRESAS!$A$1:$C$342,3,0)</f>
        <v>Pasajeros y (T-Veh)</v>
      </c>
      <c r="D168" s="27">
        <v>5935</v>
      </c>
      <c r="E168" s="346">
        <v>29</v>
      </c>
      <c r="F168" s="346">
        <v>12</v>
      </c>
      <c r="G168" s="346">
        <v>2015</v>
      </c>
      <c r="H168" s="346" t="s">
        <v>986</v>
      </c>
      <c r="I168" s="299"/>
      <c r="J168" s="299"/>
      <c r="K168" s="299" t="str">
        <f>VLOOKUP(A168,EMPRESAS!$A$1:$I$342,9,0)</f>
        <v>MAGDALENA</v>
      </c>
      <c r="L168" s="299" t="str">
        <f>VLOOKUP(A168,EMPRESAS!$A$1:$J$342,10,0)</f>
        <v>RIO MAGDALENA</v>
      </c>
    </row>
    <row r="169" spans="1:12" s="2" customFormat="1">
      <c r="A169" s="299" t="s">
        <v>94</v>
      </c>
      <c r="B169" s="306" t="str">
        <f>VLOOKUP(A169,EMPRESAS!$A$1:$B$342,2,0)</f>
        <v>COOPERATIVA INTEGRAL DE TRANSPORTE DE MAGANGUE "COOTRAIMAG"</v>
      </c>
      <c r="C169" s="306" t="str">
        <f>VLOOKUP(A169,EMPRESAS!$A$1:$C$342,3,0)</f>
        <v>Pasajeros y (T-Veh)</v>
      </c>
      <c r="D169" s="443">
        <v>1818</v>
      </c>
      <c r="E169" s="344">
        <v>12</v>
      </c>
      <c r="F169" s="344">
        <v>5</v>
      </c>
      <c r="G169" s="344">
        <v>2016</v>
      </c>
      <c r="H169" s="344" t="s">
        <v>985</v>
      </c>
      <c r="I169" s="334" t="s">
        <v>1016</v>
      </c>
      <c r="J169" s="299"/>
      <c r="K169" s="299" t="str">
        <f>VLOOKUP(A169,EMPRESAS!$A$1:$I$342,9,0)</f>
        <v>MAGDALENA</v>
      </c>
      <c r="L169" s="299" t="str">
        <f>VLOOKUP(A169,EMPRESAS!$A$1:$J$342,10,0)</f>
        <v>RIO MAGDALENA</v>
      </c>
    </row>
    <row r="170" spans="1:12" s="2" customFormat="1">
      <c r="A170" s="299" t="s">
        <v>94</v>
      </c>
      <c r="B170" s="306" t="str">
        <f>VLOOKUP(A170,EMPRESAS!$A$1:$B$342,2,0)</f>
        <v>COOPERATIVA INTEGRAL DE TRANSPORTE DE MAGANGUE "COOTRAIMAG"</v>
      </c>
      <c r="C170" s="306" t="str">
        <f>VLOOKUP(A170,EMPRESAS!$A$1:$C$342,3,0)</f>
        <v>Pasajeros y (T-Veh)</v>
      </c>
      <c r="D170" s="27">
        <v>3490</v>
      </c>
      <c r="E170" s="346">
        <v>12</v>
      </c>
      <c r="F170" s="346">
        <v>8</v>
      </c>
      <c r="G170" s="346">
        <v>2016</v>
      </c>
      <c r="H170" s="346" t="s">
        <v>986</v>
      </c>
      <c r="I170" s="299"/>
      <c r="J170" s="299"/>
      <c r="K170" s="299" t="str">
        <f>VLOOKUP(A170,EMPRESAS!$A$1:$I$342,9,0)</f>
        <v>MAGDALENA</v>
      </c>
      <c r="L170" s="299" t="str">
        <f>VLOOKUP(A170,EMPRESAS!$A$1:$J$342,10,0)</f>
        <v>RIO MAGDALENA</v>
      </c>
    </row>
    <row r="171" spans="1:12" s="2" customFormat="1">
      <c r="A171" s="299" t="s">
        <v>94</v>
      </c>
      <c r="B171" s="306" t="str">
        <f>VLOOKUP(A171,EMPRESAS!$A$1:$B$342,2,0)</f>
        <v>COOPERATIVA INTEGRAL DE TRANSPORTE DE MAGANGUE "COOTRAIMAG"</v>
      </c>
      <c r="C171" s="306" t="str">
        <f>VLOOKUP(A171,EMPRESAS!$A$1:$C$342,3,0)</f>
        <v>Pasajeros y (T-Veh)</v>
      </c>
      <c r="D171" s="435">
        <v>4560</v>
      </c>
      <c r="E171" s="347">
        <v>24</v>
      </c>
      <c r="F171" s="347">
        <v>9</v>
      </c>
      <c r="G171" s="347">
        <v>2018</v>
      </c>
      <c r="H171" s="347" t="s">
        <v>987</v>
      </c>
      <c r="I171" s="299" t="s">
        <v>1017</v>
      </c>
      <c r="J171" s="299"/>
      <c r="K171" s="299" t="str">
        <f>VLOOKUP(A171,EMPRESAS!$A$1:$I$342,9,0)</f>
        <v>MAGDALENA</v>
      </c>
      <c r="L171" s="299" t="str">
        <f>VLOOKUP(A171,EMPRESAS!$A$1:$J$342,10,0)</f>
        <v>RIO MAGDALENA</v>
      </c>
    </row>
    <row r="172" spans="1:12" s="2" customFormat="1">
      <c r="A172" s="299" t="s">
        <v>94</v>
      </c>
      <c r="B172" s="306" t="str">
        <f>VLOOKUP(A172,EMPRESAS!$A$1:$B$342,2,0)</f>
        <v>COOPERATIVA INTEGRAL DE TRANSPORTE DE MAGANGUE "COOTRAIMAG"</v>
      </c>
      <c r="C172" s="306" t="str">
        <f>VLOOKUP(A172,EMPRESAS!$A$1:$C$342,3,0)</f>
        <v>Pasajeros y (T-Veh)</v>
      </c>
      <c r="D172" s="441">
        <v>1912</v>
      </c>
      <c r="E172" s="349">
        <v>23</v>
      </c>
      <c r="F172" s="349">
        <v>5</v>
      </c>
      <c r="G172" s="349">
        <v>2019</v>
      </c>
      <c r="H172" s="349" t="s">
        <v>997</v>
      </c>
      <c r="I172" s="299" t="s">
        <v>1016</v>
      </c>
      <c r="J172" s="299"/>
      <c r="K172" s="299" t="str">
        <f>VLOOKUP(A172,EMPRESAS!$A$1:$I$342,9,0)</f>
        <v>MAGDALENA</v>
      </c>
      <c r="L172" s="299" t="str">
        <f>VLOOKUP(A172,EMPRESAS!$A$1:$J$342,10,0)</f>
        <v>RIO MAGDALENA</v>
      </c>
    </row>
    <row r="173" spans="1:12" s="2" customFormat="1">
      <c r="A173" s="330" t="s">
        <v>97</v>
      </c>
      <c r="B173" s="306" t="str">
        <f>VLOOKUP(A173,EMPRESAS!$A$1:$B$342,2,0)</f>
        <v>COOPERATIVA INTEGRAL DE TRANSPORTE DE MAGANGUE "COOTRAIMAG"</v>
      </c>
      <c r="C173" s="306" t="str">
        <f>VLOOKUP(A173,EMPRESAS!$A$1:$C$342,3,0)</f>
        <v>Especial</v>
      </c>
      <c r="D173" s="27">
        <v>143</v>
      </c>
      <c r="E173" s="351">
        <v>27</v>
      </c>
      <c r="F173" s="351">
        <v>1</v>
      </c>
      <c r="G173" s="351">
        <v>2020</v>
      </c>
      <c r="H173" s="351" t="s">
        <v>986</v>
      </c>
      <c r="I173" s="299" t="s">
        <v>1018</v>
      </c>
      <c r="J173" s="299"/>
      <c r="K173" s="299" t="str">
        <f>VLOOKUP(A173,EMPRESAS!$A$1:$I$342,9,0)</f>
        <v>MAGDALENA</v>
      </c>
      <c r="L173" s="299" t="str">
        <f>VLOOKUP(A173,EMPRESAS!$A$1:$J$342,10,0)</f>
        <v>RIO MAGDALENA DESDE MAGANGUÉ HASTA COYONGAL POR EL BRAZO DE LOBA Y HASTA SANTA MÓNICA POR EL RÍO CAUCA.</v>
      </c>
    </row>
    <row r="174" spans="1:12" s="2" customFormat="1">
      <c r="A174" s="330" t="s">
        <v>97</v>
      </c>
      <c r="B174" s="306" t="str">
        <f>VLOOKUP(A174,EMPRESAS!$A$1:$B$342,2,0)</f>
        <v>COOPERATIVA INTEGRAL DE TRANSPORTE DE MAGANGUE "COOTRAIMAG"</v>
      </c>
      <c r="C174" s="306" t="str">
        <f>VLOOKUP(A174,EMPRESAS!$A$1:$C$342,3,0)</f>
        <v>Especial</v>
      </c>
      <c r="D174" s="303">
        <v>143</v>
      </c>
      <c r="E174" s="349">
        <v>27</v>
      </c>
      <c r="F174" s="349">
        <v>1</v>
      </c>
      <c r="G174" s="349">
        <v>2020</v>
      </c>
      <c r="H174" s="349" t="s">
        <v>999</v>
      </c>
      <c r="I174" s="328" t="s">
        <v>25</v>
      </c>
      <c r="J174" s="299"/>
      <c r="K174" s="299" t="str">
        <f>VLOOKUP(A174,EMPRESAS!$A$1:$I$342,9,0)</f>
        <v>MAGDALENA</v>
      </c>
      <c r="L174" s="299" t="str">
        <f>VLOOKUP(A174,EMPRESAS!$A$1:$J$342,10,0)</f>
        <v>RIO MAGDALENA DESDE MAGANGUÉ HASTA COYONGAL POR EL BRAZO DE LOBA Y HASTA SANTA MÓNICA POR EL RÍO CAUCA.</v>
      </c>
    </row>
    <row r="175" spans="1:12" s="2" customFormat="1">
      <c r="A175" s="299" t="s">
        <v>94</v>
      </c>
      <c r="B175" s="306" t="str">
        <f>VLOOKUP(A175,EMPRESAS!$A$1:$B$342,2,0)</f>
        <v>COOPERATIVA INTEGRAL DE TRANSPORTE DE MAGANGUE "COOTRAIMAG"</v>
      </c>
      <c r="C175" s="306" t="str">
        <f>VLOOKUP(A175,EMPRESAS!$A$1:$C$342,3,0)</f>
        <v>Pasajeros y (T-Veh)</v>
      </c>
      <c r="D175" s="441">
        <v>3040003665</v>
      </c>
      <c r="E175" s="352">
        <v>22</v>
      </c>
      <c r="F175" s="352">
        <v>5</v>
      </c>
      <c r="G175" s="352">
        <v>2020</v>
      </c>
      <c r="H175" s="352" t="s">
        <v>986</v>
      </c>
      <c r="I175" s="308" t="s">
        <v>1019</v>
      </c>
      <c r="J175" s="299"/>
      <c r="K175" s="299" t="str">
        <f>VLOOKUP(A175,EMPRESAS!$A$1:$I$342,9,0)</f>
        <v>MAGDALENA</v>
      </c>
      <c r="L175" s="299" t="str">
        <f>VLOOKUP(A175,EMPRESAS!$A$1:$J$342,10,0)</f>
        <v>RIO MAGDALENA</v>
      </c>
    </row>
    <row r="176" spans="1:12" s="2" customFormat="1">
      <c r="A176" s="299" t="s">
        <v>94</v>
      </c>
      <c r="B176" s="306" t="str">
        <f>VLOOKUP(A176,EMPRESAS!$A$1:$B$342,2,0)</f>
        <v>COOPERATIVA INTEGRAL DE TRANSPORTE DE MAGANGUE "COOTRAIMAG"</v>
      </c>
      <c r="C176" s="306" t="str">
        <f>VLOOKUP(A176,EMPRESAS!$A$1:$C$342,3,0)</f>
        <v>Pasajeros y (T-Veh)</v>
      </c>
      <c r="D176" s="435">
        <v>3040006645</v>
      </c>
      <c r="E176" s="352">
        <v>19</v>
      </c>
      <c r="F176" s="352">
        <v>6</v>
      </c>
      <c r="G176" s="352">
        <v>2020</v>
      </c>
      <c r="H176" s="352" t="s">
        <v>986</v>
      </c>
      <c r="I176" s="308" t="s">
        <v>1019</v>
      </c>
      <c r="J176" s="299"/>
      <c r="K176" s="299" t="str">
        <f>VLOOKUP(A176,EMPRESAS!$A$1:$I$342,9,0)</f>
        <v>MAGDALENA</v>
      </c>
      <c r="L176" s="299" t="str">
        <f>VLOOKUP(A176,EMPRESAS!$A$1:$J$342,10,0)</f>
        <v>RIO MAGDALENA</v>
      </c>
    </row>
    <row r="177" spans="1:12" s="2" customFormat="1">
      <c r="A177" s="299" t="s">
        <v>94</v>
      </c>
      <c r="B177" s="306" t="str">
        <f>VLOOKUP(A177,EMPRESAS!$A$1:$B$342,2,0)</f>
        <v>COOPERATIVA INTEGRAL DE TRANSPORTE DE MAGANGUE "COOTRAIMAG"</v>
      </c>
      <c r="C177" s="306" t="str">
        <f>VLOOKUP(A177,EMPRESAS!$A$1:$C$342,3,0)</f>
        <v>Pasajeros y (T-Veh)</v>
      </c>
      <c r="D177" s="441">
        <v>3040010665</v>
      </c>
      <c r="E177" s="352">
        <v>12</v>
      </c>
      <c r="F177" s="352">
        <v>8</v>
      </c>
      <c r="G177" s="352">
        <v>2020</v>
      </c>
      <c r="H177" s="352" t="s">
        <v>1020</v>
      </c>
      <c r="I177" s="308" t="s">
        <v>1021</v>
      </c>
      <c r="J177" s="299" t="s">
        <v>1022</v>
      </c>
      <c r="K177" s="299" t="str">
        <f>VLOOKUP(A177,EMPRESAS!$A$1:$I$342,9,0)</f>
        <v>MAGDALENA</v>
      </c>
      <c r="L177" s="299" t="str">
        <f>VLOOKUP(A177,EMPRESAS!$A$1:$J$342,10,0)</f>
        <v>RIO MAGDALENA</v>
      </c>
    </row>
    <row r="178" spans="1:12" s="2" customFormat="1">
      <c r="A178" s="299" t="s">
        <v>94</v>
      </c>
      <c r="B178" s="306" t="str">
        <f>VLOOKUP(A178,EMPRESAS!$A$1:$B$342,2,0)</f>
        <v>COOPERATIVA INTEGRAL DE TRANSPORTE DE MAGANGUE "COOTRAIMAG"</v>
      </c>
      <c r="C178" s="306" t="str">
        <f>VLOOKUP(A178,EMPRESAS!$A$1:$C$342,3,0)</f>
        <v>Pasajeros y (T-Veh)</v>
      </c>
      <c r="D178" s="435">
        <v>3040008755</v>
      </c>
      <c r="E178" s="352">
        <v>3</v>
      </c>
      <c r="F178" s="352">
        <v>3</v>
      </c>
      <c r="G178" s="352">
        <v>2021</v>
      </c>
      <c r="H178" s="352" t="s">
        <v>1023</v>
      </c>
      <c r="I178" s="308"/>
      <c r="J178" s="299" t="s">
        <v>1024</v>
      </c>
      <c r="K178" s="299" t="str">
        <f>VLOOKUP(A178,EMPRESAS!$A$1:$I$342,9,0)</f>
        <v>MAGDALENA</v>
      </c>
      <c r="L178" s="299" t="str">
        <f>VLOOKUP(A178,EMPRESAS!$A$1:$J$342,10,0)</f>
        <v>RIO MAGDALENA</v>
      </c>
    </row>
    <row r="179" spans="1:12" s="2" customFormat="1">
      <c r="A179" s="306">
        <v>8060089559</v>
      </c>
      <c r="B179" s="306" t="str">
        <f>VLOOKUP(A179,EMPRESAS!$A$1:$B$342,2,0)</f>
        <v>TRANSPORTES LA UNION &amp; CIA LTDA</v>
      </c>
      <c r="C179" s="306" t="str">
        <f>VLOOKUP(A179,EMPRESAS!$A$1:$C$342,3,0)</f>
        <v>Pasajeros</v>
      </c>
      <c r="D179" s="27">
        <v>69</v>
      </c>
      <c r="E179" s="346">
        <v>21</v>
      </c>
      <c r="F179" s="346">
        <v>1</v>
      </c>
      <c r="G179" s="346">
        <v>2003</v>
      </c>
      <c r="H179" s="346" t="s">
        <v>977</v>
      </c>
      <c r="I179" s="299" t="s">
        <v>14</v>
      </c>
      <c r="J179" s="299"/>
      <c r="K179" s="299" t="str">
        <f>VLOOKUP(A179,EMPRESAS!$A$1:$I$342,9,0)</f>
        <v>MAGDALENA</v>
      </c>
      <c r="L179" s="299" t="str">
        <f>VLOOKUP(A179,EMPRESAS!$A$1:$J$342,10,0)</f>
        <v>RIO MAGDALENA(BRAZO DE LA MOJANA) RIO CHICAGUA</v>
      </c>
    </row>
    <row r="180" spans="1:12" s="2" customFormat="1">
      <c r="A180" s="306">
        <v>8060089559</v>
      </c>
      <c r="B180" s="306" t="str">
        <f>VLOOKUP(A180,EMPRESAS!$A$1:$B$342,2,0)</f>
        <v>TRANSPORTES LA UNION &amp; CIA LTDA</v>
      </c>
      <c r="C180" s="306" t="str">
        <f>VLOOKUP(A180,EMPRESAS!$A$1:$C$342,3,0)</f>
        <v>Pasajeros</v>
      </c>
      <c r="D180" s="27">
        <v>1936</v>
      </c>
      <c r="E180" s="346">
        <v>30</v>
      </c>
      <c r="F180" s="346">
        <v>7</v>
      </c>
      <c r="G180" s="346">
        <v>2004</v>
      </c>
      <c r="H180" s="346" t="s">
        <v>1025</v>
      </c>
      <c r="I180" s="299"/>
      <c r="J180" s="299"/>
      <c r="K180" s="299" t="str">
        <f>VLOOKUP(A180,EMPRESAS!$A$1:$I$342,9,0)</f>
        <v>MAGDALENA</v>
      </c>
      <c r="L180" s="299" t="str">
        <f>VLOOKUP(A180,EMPRESAS!$A$1:$J$342,10,0)</f>
        <v>RIO MAGDALENA(BRAZO DE LA MOJANA) RIO CHICAGUA</v>
      </c>
    </row>
    <row r="181" spans="1:12" s="2" customFormat="1">
      <c r="A181" s="306">
        <v>8060089559</v>
      </c>
      <c r="B181" s="306" t="str">
        <f>VLOOKUP(A181,EMPRESAS!$A$1:$B$342,2,0)</f>
        <v>TRANSPORTES LA UNION &amp; CIA LTDA</v>
      </c>
      <c r="C181" s="306" t="str">
        <f>VLOOKUP(A181,EMPRESAS!$A$1:$C$342,3,0)</f>
        <v>Pasajeros</v>
      </c>
      <c r="D181" s="27">
        <v>2594</v>
      </c>
      <c r="E181" s="346">
        <v>26</v>
      </c>
      <c r="F181" s="346">
        <v>9</v>
      </c>
      <c r="G181" s="346">
        <v>2005</v>
      </c>
      <c r="H181" s="346" t="s">
        <v>1013</v>
      </c>
      <c r="I181" s="299"/>
      <c r="J181" s="299"/>
      <c r="K181" s="299" t="str">
        <f>VLOOKUP(A181,EMPRESAS!$A$1:$I$342,9,0)</f>
        <v>MAGDALENA</v>
      </c>
      <c r="L181" s="299" t="str">
        <f>VLOOKUP(A181,EMPRESAS!$A$1:$J$342,10,0)</f>
        <v>RIO MAGDALENA(BRAZO DE LA MOJANA) RIO CHICAGUA</v>
      </c>
    </row>
    <row r="182" spans="1:12" s="2" customFormat="1">
      <c r="A182" s="306">
        <v>8060089559</v>
      </c>
      <c r="B182" s="306" t="str">
        <f>VLOOKUP(A182,EMPRESAS!$A$1:$B$342,2,0)</f>
        <v>TRANSPORTES LA UNION &amp; CIA LTDA</v>
      </c>
      <c r="C182" s="306" t="str">
        <f>VLOOKUP(A182,EMPRESAS!$A$1:$C$342,3,0)</f>
        <v>Pasajeros</v>
      </c>
      <c r="D182" s="27">
        <v>4280</v>
      </c>
      <c r="E182" s="346">
        <v>23</v>
      </c>
      <c r="F182" s="346">
        <v>12</v>
      </c>
      <c r="G182" s="346">
        <v>2005</v>
      </c>
      <c r="H182" s="346" t="s">
        <v>1013</v>
      </c>
      <c r="I182" s="299"/>
      <c r="J182" s="299"/>
      <c r="K182" s="299" t="str">
        <f>VLOOKUP(A182,EMPRESAS!$A$1:$I$342,9,0)</f>
        <v>MAGDALENA</v>
      </c>
      <c r="L182" s="299" t="str">
        <f>VLOOKUP(A182,EMPRESAS!$A$1:$J$342,10,0)</f>
        <v>RIO MAGDALENA(BRAZO DE LA MOJANA) RIO CHICAGUA</v>
      </c>
    </row>
    <row r="183" spans="1:12" s="2" customFormat="1">
      <c r="A183" s="306">
        <v>8060089559</v>
      </c>
      <c r="B183" s="306" t="str">
        <f>VLOOKUP(A183,EMPRESAS!$A$1:$B$342,2,0)</f>
        <v>TRANSPORTES LA UNION &amp; CIA LTDA</v>
      </c>
      <c r="C183" s="306" t="str">
        <f>VLOOKUP(A183,EMPRESAS!$A$1:$C$342,3,0)</f>
        <v>Pasajeros</v>
      </c>
      <c r="D183" s="27">
        <v>5948</v>
      </c>
      <c r="E183" s="346">
        <v>28</v>
      </c>
      <c r="F183" s="346">
        <v>12</v>
      </c>
      <c r="G183" s="346">
        <v>2006</v>
      </c>
      <c r="H183" s="346" t="s">
        <v>987</v>
      </c>
      <c r="I183" s="299"/>
      <c r="J183" s="299"/>
      <c r="K183" s="299" t="str">
        <f>VLOOKUP(A183,EMPRESAS!$A$1:$I$342,9,0)</f>
        <v>MAGDALENA</v>
      </c>
      <c r="L183" s="299" t="str">
        <f>VLOOKUP(A183,EMPRESAS!$A$1:$J$342,10,0)</f>
        <v>RIO MAGDALENA(BRAZO DE LA MOJANA) RIO CHICAGUA</v>
      </c>
    </row>
    <row r="184" spans="1:12" s="2" customFormat="1">
      <c r="A184" s="306">
        <v>8060089559</v>
      </c>
      <c r="B184" s="306" t="str">
        <f>VLOOKUP(A184,EMPRESAS!$A$1:$B$342,2,0)</f>
        <v>TRANSPORTES LA UNION &amp; CIA LTDA</v>
      </c>
      <c r="C184" s="306" t="str">
        <f>VLOOKUP(A184,EMPRESAS!$A$1:$C$342,3,0)</f>
        <v>Pasajeros</v>
      </c>
      <c r="D184" s="27">
        <v>3851</v>
      </c>
      <c r="E184" s="346">
        <v>17</v>
      </c>
      <c r="F184" s="346">
        <v>9</v>
      </c>
      <c r="G184" s="346">
        <v>2007</v>
      </c>
      <c r="H184" s="346" t="s">
        <v>982</v>
      </c>
      <c r="I184" s="319"/>
      <c r="J184" s="319"/>
      <c r="K184" s="299" t="str">
        <f>VLOOKUP(A184,EMPRESAS!$A$1:$I$342,9,0)</f>
        <v>MAGDALENA</v>
      </c>
      <c r="L184" s="299" t="str">
        <f>VLOOKUP(A184,EMPRESAS!$A$1:$J$342,10,0)</f>
        <v>RIO MAGDALENA(BRAZO DE LA MOJANA) RIO CHICAGUA</v>
      </c>
    </row>
    <row r="185" spans="1:12" s="2" customFormat="1">
      <c r="A185" s="306">
        <v>8060089559</v>
      </c>
      <c r="B185" s="306" t="str">
        <f>VLOOKUP(A185,EMPRESAS!$A$1:$B$342,2,0)</f>
        <v>TRANSPORTES LA UNION &amp; CIA LTDA</v>
      </c>
      <c r="C185" s="306" t="str">
        <f>VLOOKUP(A185,EMPRESAS!$A$1:$C$342,3,0)</f>
        <v>Pasajeros</v>
      </c>
      <c r="D185" s="311">
        <v>2504</v>
      </c>
      <c r="E185" s="346">
        <v>27</v>
      </c>
      <c r="F185" s="346">
        <v>7</v>
      </c>
      <c r="G185" s="353">
        <v>2011</v>
      </c>
      <c r="H185" s="346" t="s">
        <v>983</v>
      </c>
      <c r="I185" s="299"/>
      <c r="J185" s="299"/>
      <c r="K185" s="299" t="str">
        <f>VLOOKUP(A185,EMPRESAS!$A$1:$I$342,9,0)</f>
        <v>MAGDALENA</v>
      </c>
      <c r="L185" s="299" t="str">
        <f>VLOOKUP(A185,EMPRESAS!$A$1:$J$342,10,0)</f>
        <v>RIO MAGDALENA(BRAZO DE LA MOJANA) RIO CHICAGUA</v>
      </c>
    </row>
    <row r="186" spans="1:12" s="2" customFormat="1">
      <c r="A186" s="306">
        <v>8060089559</v>
      </c>
      <c r="B186" s="306" t="str">
        <f>VLOOKUP(A186,EMPRESAS!$A$1:$B$342,2,0)</f>
        <v>TRANSPORTES LA UNION &amp; CIA LTDA</v>
      </c>
      <c r="C186" s="306" t="str">
        <f>VLOOKUP(A186,EMPRESAS!$A$1:$C$342,3,0)</f>
        <v>Pasajeros</v>
      </c>
      <c r="D186" s="311">
        <v>1152</v>
      </c>
      <c r="E186" s="346">
        <v>21</v>
      </c>
      <c r="F186" s="346">
        <v>3</v>
      </c>
      <c r="G186" s="346">
        <v>2012</v>
      </c>
      <c r="H186" s="346" t="s">
        <v>986</v>
      </c>
      <c r="I186" s="313"/>
      <c r="J186" s="313"/>
      <c r="K186" s="299" t="str">
        <f>VLOOKUP(A186,EMPRESAS!$A$1:$I$342,9,0)</f>
        <v>MAGDALENA</v>
      </c>
      <c r="L186" s="299" t="str">
        <f>VLOOKUP(A186,EMPRESAS!$A$1:$J$342,10,0)</f>
        <v>RIO MAGDALENA(BRAZO DE LA MOJANA) RIO CHICAGUA</v>
      </c>
    </row>
    <row r="187" spans="1:12" s="2" customFormat="1">
      <c r="A187" s="306">
        <v>8060089559</v>
      </c>
      <c r="B187" s="306" t="str">
        <f>VLOOKUP(A187,EMPRESAS!$A$1:$B$342,2,0)</f>
        <v>TRANSPORTES LA UNION &amp; CIA LTDA</v>
      </c>
      <c r="C187" s="306" t="str">
        <f>VLOOKUP(A187,EMPRESAS!$A$1:$C$342,3,0)</f>
        <v>Pasajeros</v>
      </c>
      <c r="D187" s="311">
        <v>376</v>
      </c>
      <c r="E187" s="346">
        <v>12</v>
      </c>
      <c r="F187" s="346">
        <v>2</v>
      </c>
      <c r="G187" s="346">
        <v>2016</v>
      </c>
      <c r="H187" s="346" t="s">
        <v>996</v>
      </c>
      <c r="I187" s="313"/>
      <c r="J187" s="313"/>
      <c r="K187" s="299" t="str">
        <f>VLOOKUP(A187,EMPRESAS!$A$1:$I$342,9,0)</f>
        <v>MAGDALENA</v>
      </c>
      <c r="L187" s="299" t="str">
        <f>VLOOKUP(A187,EMPRESAS!$A$1:$J$342,10,0)</f>
        <v>RIO MAGDALENA(BRAZO DE LA MOJANA) RIO CHICAGUA</v>
      </c>
    </row>
    <row r="188" spans="1:12" s="2" customFormat="1">
      <c r="A188" s="306">
        <v>8060089559</v>
      </c>
      <c r="B188" s="306" t="str">
        <f>VLOOKUP(A188,EMPRESAS!$A$1:$B$342,2,0)</f>
        <v>TRANSPORTES LA UNION &amp; CIA LTDA</v>
      </c>
      <c r="C188" s="306" t="str">
        <f>VLOOKUP(A188,EMPRESAS!$A$1:$C$342,3,0)</f>
        <v>Pasajeros</v>
      </c>
      <c r="D188" s="311">
        <v>1246</v>
      </c>
      <c r="E188" s="346">
        <v>6</v>
      </c>
      <c r="F188" s="346">
        <v>4</v>
      </c>
      <c r="G188" s="346">
        <v>2016</v>
      </c>
      <c r="H188" s="346" t="s">
        <v>984</v>
      </c>
      <c r="I188" s="313"/>
      <c r="J188" s="313"/>
      <c r="K188" s="299" t="str">
        <f>VLOOKUP(A188,EMPRESAS!$A$1:$I$342,9,0)</f>
        <v>MAGDALENA</v>
      </c>
      <c r="L188" s="299" t="str">
        <f>VLOOKUP(A188,EMPRESAS!$A$1:$J$342,10,0)</f>
        <v>RIO MAGDALENA(BRAZO DE LA MOJANA) RIO CHICAGUA</v>
      </c>
    </row>
    <row r="189" spans="1:12" s="2" customFormat="1">
      <c r="A189" s="306">
        <v>8060089559</v>
      </c>
      <c r="B189" s="306" t="str">
        <f>VLOOKUP(A189,EMPRESAS!$A$1:$B$342,2,0)</f>
        <v>TRANSPORTES LA UNION &amp; CIA LTDA</v>
      </c>
      <c r="C189" s="306" t="str">
        <f>VLOOKUP(A189,EMPRESAS!$A$1:$C$342,3,0)</f>
        <v>Pasajeros</v>
      </c>
      <c r="D189" s="303">
        <v>2299</v>
      </c>
      <c r="E189" s="355">
        <v>12</v>
      </c>
      <c r="F189" s="355">
        <v>6</v>
      </c>
      <c r="G189" s="355">
        <v>2019</v>
      </c>
      <c r="H189" s="355" t="s">
        <v>985</v>
      </c>
      <c r="I189" s="313" t="s">
        <v>14</v>
      </c>
      <c r="J189" s="313"/>
      <c r="K189" s="299" t="str">
        <f>VLOOKUP(A189,EMPRESAS!$A$1:$I$342,9,0)</f>
        <v>MAGDALENA</v>
      </c>
      <c r="L189" s="299" t="str">
        <f>VLOOKUP(A189,EMPRESAS!$A$1:$J$342,10,0)</f>
        <v>RIO MAGDALENA(BRAZO DE LA MOJANA) RIO CHICAGUA</v>
      </c>
    </row>
    <row r="190" spans="1:12" s="2" customFormat="1">
      <c r="A190" s="306">
        <v>8060089559</v>
      </c>
      <c r="B190" s="306" t="str">
        <f>VLOOKUP(A190,EMPRESAS!$A$1:$B$342,2,0)</f>
        <v>TRANSPORTES LA UNION &amp; CIA LTDA</v>
      </c>
      <c r="C190" s="306" t="str">
        <f>VLOOKUP(A190,EMPRESAS!$A$1:$C$342,3,0)</f>
        <v>Pasajeros</v>
      </c>
      <c r="D190" s="311">
        <v>3903</v>
      </c>
      <c r="E190" s="346">
        <v>23</v>
      </c>
      <c r="F190" s="346">
        <v>8</v>
      </c>
      <c r="G190" s="346">
        <v>2019</v>
      </c>
      <c r="H190" s="346" t="s">
        <v>986</v>
      </c>
      <c r="I190" s="313"/>
      <c r="J190" s="313"/>
      <c r="K190" s="299" t="str">
        <f>VLOOKUP(A190,EMPRESAS!$A$1:$I$342,9,0)</f>
        <v>MAGDALENA</v>
      </c>
      <c r="L190" s="299" t="str">
        <f>VLOOKUP(A190,EMPRESAS!$A$1:$J$342,10,0)</f>
        <v>RIO MAGDALENA(BRAZO DE LA MOJANA) RIO CHICAGUA</v>
      </c>
    </row>
    <row r="191" spans="1:12" s="2" customFormat="1">
      <c r="A191" s="306" t="s">
        <v>102</v>
      </c>
      <c r="B191" s="306" t="str">
        <f>VLOOKUP(A191,EMPRESAS!$A$1:$B$342,2,0)</f>
        <v>TRANSPORTES LA UNION &amp; CIA LTDA</v>
      </c>
      <c r="C191" s="306" t="str">
        <f>VLOOKUP(A191,EMPRESAS!$A$1:$C$342,3,0)</f>
        <v>Especial</v>
      </c>
      <c r="D191" s="303">
        <v>593</v>
      </c>
      <c r="E191" s="356">
        <v>18</v>
      </c>
      <c r="F191" s="356">
        <v>3</v>
      </c>
      <c r="G191" s="356">
        <v>2020</v>
      </c>
      <c r="H191" s="356" t="s">
        <v>986</v>
      </c>
      <c r="I191" s="313"/>
      <c r="J191" s="313"/>
      <c r="K191" s="299" t="str">
        <f>VLOOKUP(A191,EMPRESAS!$A$1:$I$342,9,0)</f>
        <v>MAGDALENA</v>
      </c>
      <c r="L191" s="299" t="str">
        <f>VLOOKUP(A191,EMPRESAS!$A$1:$J$342,10,0)</f>
        <v>RIO MAGDALENA (BRAZO DE LA MOJANA) RIO CHICAGUA</v>
      </c>
    </row>
    <row r="192" spans="1:12" s="2" customFormat="1">
      <c r="A192" s="306" t="s">
        <v>102</v>
      </c>
      <c r="B192" s="306" t="str">
        <f>VLOOKUP(A192,EMPRESAS!$A$1:$B$342,2,0)</f>
        <v>TRANSPORTES LA UNION &amp; CIA LTDA</v>
      </c>
      <c r="C192" s="306" t="str">
        <f>VLOOKUP(A192,EMPRESAS!$A$1:$C$342,3,0)</f>
        <v>Especial</v>
      </c>
      <c r="D192" s="303">
        <v>593</v>
      </c>
      <c r="E192" s="355">
        <v>18</v>
      </c>
      <c r="F192" s="355">
        <v>3</v>
      </c>
      <c r="G192" s="355">
        <v>2020</v>
      </c>
      <c r="H192" s="355" t="s">
        <v>997</v>
      </c>
      <c r="I192" s="322" t="s">
        <v>25</v>
      </c>
      <c r="J192" s="313"/>
      <c r="K192" s="299" t="str">
        <f>VLOOKUP(A192,EMPRESAS!$A$1:$I$342,9,0)</f>
        <v>MAGDALENA</v>
      </c>
      <c r="L192" s="299" t="str">
        <f>VLOOKUP(A192,EMPRESAS!$A$1:$J$342,10,0)</f>
        <v>RIO MAGDALENA (BRAZO DE LA MOJANA) RIO CHICAGUA</v>
      </c>
    </row>
    <row r="193" spans="1:12" s="2" customFormat="1">
      <c r="A193" s="313">
        <v>8380003922</v>
      </c>
      <c r="B193" s="306" t="str">
        <f>VLOOKUP(A193,EMPRESAS!$A$1:$B$342,2,0)</f>
        <v>TRANSPORTES AMAZONICOS S.A.S.</v>
      </c>
      <c r="C193" s="306" t="str">
        <f>VLOOKUP(A193,EMPRESAS!$A$1:$C$342,3,0)</f>
        <v>Turismo</v>
      </c>
      <c r="D193" s="311">
        <v>5685</v>
      </c>
      <c r="E193" s="346">
        <v>25</v>
      </c>
      <c r="F193" s="346">
        <v>7</v>
      </c>
      <c r="G193" s="346">
        <v>2003</v>
      </c>
      <c r="H193" s="346" t="s">
        <v>977</v>
      </c>
      <c r="I193" s="313" t="s">
        <v>14</v>
      </c>
      <c r="J193" s="299"/>
      <c r="K193" s="299" t="str">
        <f>VLOOKUP(A193,EMPRESAS!$A$1:$I$342,9,0)</f>
        <v>AMAZONAS</v>
      </c>
      <c r="L193" s="299" t="str">
        <f>VLOOKUP(A193,EMPRESAS!$A$1:$J$342,10,0)</f>
        <v>RIO AMAZONAS Y AFLUENTES</v>
      </c>
    </row>
    <row r="194" spans="1:12" s="2" customFormat="1">
      <c r="A194" s="299">
        <v>8380003922</v>
      </c>
      <c r="B194" s="306" t="str">
        <f>VLOOKUP(A194,EMPRESAS!$A$1:$B$342,2,0)</f>
        <v>TRANSPORTES AMAZONICOS S.A.S.</v>
      </c>
      <c r="C194" s="306" t="str">
        <f>VLOOKUP(A194,EMPRESAS!$A$1:$C$342,3,0)</f>
        <v>Turismo</v>
      </c>
      <c r="D194" s="311">
        <v>561</v>
      </c>
      <c r="E194" s="64">
        <v>16</v>
      </c>
      <c r="F194" s="64">
        <v>3</v>
      </c>
      <c r="G194" s="64">
        <v>2005</v>
      </c>
      <c r="H194" s="64" t="s">
        <v>979</v>
      </c>
      <c r="I194" s="299"/>
      <c r="J194" s="299"/>
      <c r="K194" s="299" t="str">
        <f>VLOOKUP(A194,EMPRESAS!$A$1:$I$342,9,0)</f>
        <v>AMAZONAS</v>
      </c>
      <c r="L194" s="299" t="str">
        <f>VLOOKUP(A194,EMPRESAS!$A$1:$J$342,10,0)</f>
        <v>RIO AMAZONAS Y AFLUENTES</v>
      </c>
    </row>
    <row r="195" spans="1:12" s="2" customFormat="1">
      <c r="A195" s="334">
        <v>8380003922</v>
      </c>
      <c r="B195" s="306" t="str">
        <f>VLOOKUP(A195,EMPRESAS!$A$1:$B$342,2,0)</f>
        <v>TRANSPORTES AMAZONICOS S.A.S.</v>
      </c>
      <c r="C195" s="306" t="str">
        <f>VLOOKUP(A195,EMPRESAS!$A$1:$C$342,3,0)</f>
        <v>Turismo</v>
      </c>
      <c r="D195" s="311">
        <v>2095</v>
      </c>
      <c r="E195" s="64">
        <v>9</v>
      </c>
      <c r="F195" s="64">
        <v>8</v>
      </c>
      <c r="G195" s="64">
        <v>2005</v>
      </c>
      <c r="H195" s="64" t="s">
        <v>1013</v>
      </c>
      <c r="I195" s="299"/>
      <c r="J195" s="299"/>
      <c r="K195" s="299" t="str">
        <f>VLOOKUP(A195,EMPRESAS!$A$1:$I$342,9,0)</f>
        <v>AMAZONAS</v>
      </c>
      <c r="L195" s="299" t="str">
        <f>VLOOKUP(A195,EMPRESAS!$A$1:$J$342,10,0)</f>
        <v>RIO AMAZONAS Y AFLUENTES</v>
      </c>
    </row>
    <row r="196" spans="1:12" s="2" customFormat="1">
      <c r="A196" s="299">
        <v>8380003922</v>
      </c>
      <c r="B196" s="306" t="str">
        <f>VLOOKUP(A196,EMPRESAS!$A$1:$B$342,2,0)</f>
        <v>TRANSPORTES AMAZONICOS S.A.S.</v>
      </c>
      <c r="C196" s="306" t="str">
        <f>VLOOKUP(A196,EMPRESAS!$A$1:$C$342,3,0)</f>
        <v>Turismo</v>
      </c>
      <c r="D196" s="323">
        <v>2410</v>
      </c>
      <c r="E196" s="64">
        <v>9</v>
      </c>
      <c r="F196" s="64">
        <v>6</v>
      </c>
      <c r="G196" s="64">
        <v>2006</v>
      </c>
      <c r="H196" s="64" t="s">
        <v>1013</v>
      </c>
      <c r="I196" s="299"/>
      <c r="J196" s="299"/>
      <c r="K196" s="299" t="str">
        <f>VLOOKUP(A196,EMPRESAS!$A$1:$I$342,9,0)</f>
        <v>AMAZONAS</v>
      </c>
      <c r="L196" s="299" t="str">
        <f>VLOOKUP(A196,EMPRESAS!$A$1:$J$342,10,0)</f>
        <v>RIO AMAZONAS Y AFLUENTES</v>
      </c>
    </row>
    <row r="197" spans="1:12" s="2" customFormat="1">
      <c r="A197" s="299">
        <v>8380003922</v>
      </c>
      <c r="B197" s="306" t="str">
        <f>VLOOKUP(A197,EMPRESAS!$A$1:$B$342,2,0)</f>
        <v>TRANSPORTES AMAZONICOS S.A.S.</v>
      </c>
      <c r="C197" s="306" t="str">
        <f>VLOOKUP(A197,EMPRESAS!$A$1:$C$342,3,0)</f>
        <v>Turismo</v>
      </c>
      <c r="D197" s="311">
        <v>1082</v>
      </c>
      <c r="E197" s="64">
        <v>10</v>
      </c>
      <c r="F197" s="64">
        <v>4</v>
      </c>
      <c r="G197" s="64">
        <v>2007</v>
      </c>
      <c r="H197" s="64" t="s">
        <v>986</v>
      </c>
      <c r="I197" s="299"/>
      <c r="J197" s="299"/>
      <c r="K197" s="299" t="str">
        <f>VLOOKUP(A197,EMPRESAS!$A$1:$I$342,9,0)</f>
        <v>AMAZONAS</v>
      </c>
      <c r="L197" s="299" t="str">
        <f>VLOOKUP(A197,EMPRESAS!$A$1:$J$342,10,0)</f>
        <v>RIO AMAZONAS Y AFLUENTES</v>
      </c>
    </row>
    <row r="198" spans="1:12" s="2" customFormat="1">
      <c r="A198" s="299">
        <v>8380003922</v>
      </c>
      <c r="B198" s="306" t="str">
        <f>VLOOKUP(A198,EMPRESAS!$A$1:$B$342,2,0)</f>
        <v>TRANSPORTES AMAZONICOS S.A.S.</v>
      </c>
      <c r="C198" s="306" t="str">
        <f>VLOOKUP(A198,EMPRESAS!$A$1:$C$342,3,0)</f>
        <v>Turismo</v>
      </c>
      <c r="D198" s="323">
        <v>3981</v>
      </c>
      <c r="E198" s="64">
        <v>25</v>
      </c>
      <c r="F198" s="64">
        <v>9</v>
      </c>
      <c r="G198" s="64">
        <v>2007</v>
      </c>
      <c r="H198" s="64" t="s">
        <v>986</v>
      </c>
      <c r="I198" s="299"/>
      <c r="J198" s="299"/>
      <c r="K198" s="299" t="str">
        <f>VLOOKUP(A198,EMPRESAS!$A$1:$I$342,9,0)</f>
        <v>AMAZONAS</v>
      </c>
      <c r="L198" s="299" t="str">
        <f>VLOOKUP(A198,EMPRESAS!$A$1:$J$342,10,0)</f>
        <v>RIO AMAZONAS Y AFLUENTES</v>
      </c>
    </row>
    <row r="199" spans="1:12" s="2" customFormat="1">
      <c r="A199" s="299">
        <v>8380003922</v>
      </c>
      <c r="B199" s="306" t="str">
        <f>VLOOKUP(A199,EMPRESAS!$A$1:$B$342,2,0)</f>
        <v>TRANSPORTES AMAZONICOS S.A.S.</v>
      </c>
      <c r="C199" s="306" t="str">
        <f>VLOOKUP(A199,EMPRESAS!$A$1:$C$342,3,0)</f>
        <v>Turismo</v>
      </c>
      <c r="D199" s="311">
        <v>3528</v>
      </c>
      <c r="E199" s="64">
        <v>28</v>
      </c>
      <c r="F199" s="64">
        <v>8</v>
      </c>
      <c r="G199" s="64">
        <v>2008</v>
      </c>
      <c r="H199" s="64" t="s">
        <v>982</v>
      </c>
      <c r="I199" s="299"/>
      <c r="J199" s="299"/>
      <c r="K199" s="299" t="str">
        <f>VLOOKUP(A199,EMPRESAS!$A$1:$I$342,9,0)</f>
        <v>AMAZONAS</v>
      </c>
      <c r="L199" s="299" t="str">
        <f>VLOOKUP(A199,EMPRESAS!$A$1:$J$342,10,0)</f>
        <v>RIO AMAZONAS Y AFLUENTES</v>
      </c>
    </row>
    <row r="200" spans="1:12" s="2" customFormat="1">
      <c r="A200" s="299">
        <v>8380003922</v>
      </c>
      <c r="B200" s="306" t="str">
        <f>VLOOKUP(A200,EMPRESAS!$A$1:$B$342,2,0)</f>
        <v>TRANSPORTES AMAZONICOS S.A.S.</v>
      </c>
      <c r="C200" s="306" t="str">
        <f>VLOOKUP(A200,EMPRESAS!$A$1:$C$342,3,0)</f>
        <v>Turismo</v>
      </c>
      <c r="D200" s="311">
        <v>1469</v>
      </c>
      <c r="E200" s="64">
        <v>26</v>
      </c>
      <c r="F200" s="64">
        <v>4</v>
      </c>
      <c r="G200" s="64">
        <v>2010</v>
      </c>
      <c r="H200" s="64" t="s">
        <v>986</v>
      </c>
      <c r="I200" s="299"/>
      <c r="J200" s="299"/>
      <c r="K200" s="299" t="str">
        <f>VLOOKUP(A200,EMPRESAS!$A$1:$I$342,9,0)</f>
        <v>AMAZONAS</v>
      </c>
      <c r="L200" s="299" t="str">
        <f>VLOOKUP(A200,EMPRESAS!$A$1:$J$342,10,0)</f>
        <v>RIO AMAZONAS Y AFLUENTES</v>
      </c>
    </row>
    <row r="201" spans="1:12" s="2" customFormat="1">
      <c r="A201" s="299">
        <v>8380003922</v>
      </c>
      <c r="B201" s="306" t="str">
        <f>VLOOKUP(A201,EMPRESAS!$A$1:$B$342,2,0)</f>
        <v>TRANSPORTES AMAZONICOS S.A.S.</v>
      </c>
      <c r="C201" s="306" t="str">
        <f>VLOOKUP(A201,EMPRESAS!$A$1:$C$342,3,0)</f>
        <v>Turismo</v>
      </c>
      <c r="D201" s="311">
        <v>4451</v>
      </c>
      <c r="E201" s="64">
        <v>26</v>
      </c>
      <c r="F201" s="64">
        <v>10</v>
      </c>
      <c r="G201" s="102">
        <v>2011</v>
      </c>
      <c r="H201" s="64" t="s">
        <v>983</v>
      </c>
      <c r="I201" s="299"/>
      <c r="J201" s="299"/>
      <c r="K201" s="299" t="str">
        <f>VLOOKUP(A201,EMPRESAS!$A$1:$I$342,9,0)</f>
        <v>AMAZONAS</v>
      </c>
      <c r="L201" s="299" t="str">
        <f>VLOOKUP(A201,EMPRESAS!$A$1:$J$342,10,0)</f>
        <v>RIO AMAZONAS Y AFLUENTES</v>
      </c>
    </row>
    <row r="202" spans="1:12" s="2" customFormat="1">
      <c r="A202" s="299">
        <v>8380003922</v>
      </c>
      <c r="B202" s="306" t="str">
        <f>VLOOKUP(A202,EMPRESAS!$A$1:$B$342,2,0)</f>
        <v>TRANSPORTES AMAZONICOS S.A.S.</v>
      </c>
      <c r="C202" s="306" t="str">
        <f>VLOOKUP(A202,EMPRESAS!$A$1:$C$342,3,0)</f>
        <v>Turismo</v>
      </c>
      <c r="D202" s="447">
        <v>3252</v>
      </c>
      <c r="E202" s="329">
        <v>28</v>
      </c>
      <c r="F202" s="329">
        <v>10</v>
      </c>
      <c r="G202" s="329">
        <v>2014</v>
      </c>
      <c r="H202" s="329" t="s">
        <v>981</v>
      </c>
      <c r="I202" s="299"/>
      <c r="J202" s="299"/>
      <c r="K202" s="299" t="str">
        <f>VLOOKUP(A202,EMPRESAS!$A$1:$I$342,9,0)</f>
        <v>AMAZONAS</v>
      </c>
      <c r="L202" s="299" t="str">
        <f>VLOOKUP(A202,EMPRESAS!$A$1:$J$342,10,0)</f>
        <v>RIO AMAZONAS Y AFLUENTES</v>
      </c>
    </row>
    <row r="203" spans="1:12" s="2" customFormat="1">
      <c r="A203" s="299">
        <v>8380003922</v>
      </c>
      <c r="B203" s="306" t="str">
        <f>VLOOKUP(A203,EMPRESAS!$A$1:$B$342,2,0)</f>
        <v>TRANSPORTES AMAZONICOS S.A.S.</v>
      </c>
      <c r="C203" s="306" t="str">
        <f>VLOOKUP(A203,EMPRESAS!$A$1:$C$342,3,0)</f>
        <v>Turismo</v>
      </c>
      <c r="D203" s="493">
        <v>3262</v>
      </c>
      <c r="E203" s="359">
        <v>29</v>
      </c>
      <c r="F203" s="359">
        <v>10</v>
      </c>
      <c r="G203" s="359">
        <v>2014</v>
      </c>
      <c r="H203" s="359" t="s">
        <v>984</v>
      </c>
      <c r="I203" s="360" t="s">
        <v>43</v>
      </c>
      <c r="J203" s="299" t="s">
        <v>1026</v>
      </c>
      <c r="K203" s="299" t="str">
        <f>VLOOKUP(A203,EMPRESAS!$A$1:$I$342,9,0)</f>
        <v>AMAZONAS</v>
      </c>
      <c r="L203" s="299" t="str">
        <f>VLOOKUP(A203,EMPRESAS!$A$1:$J$342,10,0)</f>
        <v>RIO AMAZONAS Y AFLUENTES</v>
      </c>
    </row>
    <row r="204" spans="1:12" s="2" customFormat="1">
      <c r="A204" s="299">
        <v>8922009324</v>
      </c>
      <c r="B204" s="306" t="str">
        <f>VLOOKUP(A204,EMPRESAS!$A$1:$B$342,2,0)</f>
        <v>COOPERATIVA MULTIACTIVA DE TRANSPORTE TERRESTRE FLUVIAL Y AGROPECUARIO DEL DEPARTAMENTO DE SUCRE "COOTRAFLUVSUC"</v>
      </c>
      <c r="C204" s="306" t="str">
        <f>VLOOKUP(A204,EMPRESAS!$A$1:$C$342,3,0)</f>
        <v>Pasajeros</v>
      </c>
      <c r="D204" s="311">
        <v>5253</v>
      </c>
      <c r="E204" s="64">
        <v>18</v>
      </c>
      <c r="F204" s="64">
        <v>7</v>
      </c>
      <c r="G204" s="64">
        <v>2003</v>
      </c>
      <c r="H204" s="64" t="s">
        <v>977</v>
      </c>
      <c r="I204" s="299" t="s">
        <v>14</v>
      </c>
      <c r="J204" s="299"/>
      <c r="K204" s="299" t="str">
        <f>VLOOKUP(A204,EMPRESAS!$A$1:$I$342,9,0)</f>
        <v>MAGDALENA</v>
      </c>
      <c r="L204" s="299" t="str">
        <f>VLOOKUP(A204,EMPRESAS!$A$1:$J$342,10,0)</f>
        <v>RIO MAGDALENA Y SUS AFLUENTES</v>
      </c>
    </row>
    <row r="205" spans="1:12" s="2" customFormat="1">
      <c r="A205" s="299">
        <v>8922009324</v>
      </c>
      <c r="B205" s="306" t="str">
        <f>VLOOKUP(A205,EMPRESAS!$A$1:$B$342,2,0)</f>
        <v>COOPERATIVA MULTIACTIVA DE TRANSPORTE TERRESTRE FLUVIAL Y AGROPECUARIO DEL DEPARTAMENTO DE SUCRE "COOTRAFLUVSUC"</v>
      </c>
      <c r="C205" s="306" t="str">
        <f>VLOOKUP(A205,EMPRESAS!$A$1:$C$342,3,0)</f>
        <v>Pasajeros</v>
      </c>
      <c r="D205" s="311">
        <v>607</v>
      </c>
      <c r="E205" s="64">
        <v>17</v>
      </c>
      <c r="F205" s="64">
        <v>3</v>
      </c>
      <c r="G205" s="64">
        <v>2004</v>
      </c>
      <c r="H205" s="64" t="s">
        <v>979</v>
      </c>
      <c r="I205" s="299"/>
      <c r="J205" s="299"/>
      <c r="K205" s="299" t="str">
        <f>VLOOKUP(A205,EMPRESAS!$A$1:$I$342,9,0)</f>
        <v>MAGDALENA</v>
      </c>
      <c r="L205" s="299" t="str">
        <f>VLOOKUP(A205,EMPRESAS!$A$1:$J$342,10,0)</f>
        <v>RIO MAGDALENA Y SUS AFLUENTES</v>
      </c>
    </row>
    <row r="206" spans="1:12" s="2" customFormat="1">
      <c r="A206" s="299">
        <v>8922009324</v>
      </c>
      <c r="B206" s="306" t="str">
        <f>VLOOKUP(A206,EMPRESAS!$A$1:$B$342,2,0)</f>
        <v>COOPERATIVA MULTIACTIVA DE TRANSPORTE TERRESTRE FLUVIAL Y AGROPECUARIO DEL DEPARTAMENTO DE SUCRE "COOTRAFLUVSUC"</v>
      </c>
      <c r="C206" s="306" t="str">
        <f>VLOOKUP(A206,EMPRESAS!$A$1:$C$342,3,0)</f>
        <v>Pasajeros</v>
      </c>
      <c r="D206" s="311">
        <v>3722</v>
      </c>
      <c r="E206" s="64">
        <v>16</v>
      </c>
      <c r="F206" s="64">
        <v>8</v>
      </c>
      <c r="G206" s="64">
        <v>2006</v>
      </c>
      <c r="H206" s="64" t="s">
        <v>980</v>
      </c>
      <c r="I206" s="299"/>
      <c r="J206" s="299"/>
      <c r="K206" s="299" t="str">
        <f>VLOOKUP(A206,EMPRESAS!$A$1:$I$342,9,0)</f>
        <v>MAGDALENA</v>
      </c>
      <c r="L206" s="299" t="str">
        <f>VLOOKUP(A206,EMPRESAS!$A$1:$J$342,10,0)</f>
        <v>RIO MAGDALENA Y SUS AFLUENTES</v>
      </c>
    </row>
    <row r="207" spans="1:12" s="2" customFormat="1">
      <c r="A207" s="299">
        <v>8922009324</v>
      </c>
      <c r="B207" s="306" t="str">
        <f>VLOOKUP(A207,EMPRESAS!$A$1:$B$342,2,0)</f>
        <v>COOPERATIVA MULTIACTIVA DE TRANSPORTE TERRESTRE FLUVIAL Y AGROPECUARIO DEL DEPARTAMENTO DE SUCRE "COOTRAFLUVSUC"</v>
      </c>
      <c r="C207" s="306" t="str">
        <f>VLOOKUP(A207,EMPRESAS!$A$1:$C$342,3,0)</f>
        <v>Pasajeros</v>
      </c>
      <c r="D207" s="311">
        <v>1479</v>
      </c>
      <c r="E207" s="64">
        <v>25</v>
      </c>
      <c r="F207" s="64">
        <v>4</v>
      </c>
      <c r="G207" s="64">
        <v>2007</v>
      </c>
      <c r="H207" s="64" t="s">
        <v>982</v>
      </c>
      <c r="I207" s="299"/>
      <c r="J207" s="299"/>
      <c r="K207" s="299" t="str">
        <f>VLOOKUP(A207,EMPRESAS!$A$1:$I$342,9,0)</f>
        <v>MAGDALENA</v>
      </c>
      <c r="L207" s="299" t="str">
        <f>VLOOKUP(A207,EMPRESAS!$A$1:$J$342,10,0)</f>
        <v>RIO MAGDALENA Y SUS AFLUENTES</v>
      </c>
    </row>
    <row r="208" spans="1:12" s="2" customFormat="1">
      <c r="A208" s="299">
        <v>8922009324</v>
      </c>
      <c r="B208" s="306" t="str">
        <f>VLOOKUP(A208,EMPRESAS!$A$1:$B$342,2,0)</f>
        <v>COOPERATIVA MULTIACTIVA DE TRANSPORTE TERRESTRE FLUVIAL Y AGROPECUARIO DEL DEPARTAMENTO DE SUCRE "COOTRAFLUVSUC"</v>
      </c>
      <c r="C208" s="306" t="str">
        <f>VLOOKUP(A208,EMPRESAS!$A$1:$C$342,3,0)</f>
        <v>Pasajeros</v>
      </c>
      <c r="D208" s="311">
        <v>619</v>
      </c>
      <c r="E208" s="64">
        <v>3</v>
      </c>
      <c r="F208" s="64">
        <v>3</v>
      </c>
      <c r="G208" s="64">
        <v>2010</v>
      </c>
      <c r="H208" s="64" t="s">
        <v>983</v>
      </c>
      <c r="I208" s="299"/>
      <c r="J208" s="299"/>
      <c r="K208" s="299" t="str">
        <f>VLOOKUP(A208,EMPRESAS!$A$1:$I$342,9,0)</f>
        <v>MAGDALENA</v>
      </c>
      <c r="L208" s="299" t="str">
        <f>VLOOKUP(A208,EMPRESAS!$A$1:$J$342,10,0)</f>
        <v>RIO MAGDALENA Y SUS AFLUENTES</v>
      </c>
    </row>
    <row r="209" spans="1:12" s="2" customFormat="1">
      <c r="A209" s="299">
        <v>8922009324</v>
      </c>
      <c r="B209" s="306" t="str">
        <f>VLOOKUP(A209,EMPRESAS!$A$1:$B$342,2,0)</f>
        <v>COOPERATIVA MULTIACTIVA DE TRANSPORTE TERRESTRE FLUVIAL Y AGROPECUARIO DEL DEPARTAMENTO DE SUCRE "COOTRAFLUVSUC"</v>
      </c>
      <c r="C209" s="306" t="str">
        <f>VLOOKUP(A209,EMPRESAS!$A$1:$C$342,3,0)</f>
        <v>Pasajeros</v>
      </c>
      <c r="D209" s="311">
        <v>1626</v>
      </c>
      <c r="E209" s="64">
        <v>16</v>
      </c>
      <c r="F209" s="64">
        <v>5</v>
      </c>
      <c r="G209" s="102">
        <v>2013</v>
      </c>
      <c r="H209" s="64" t="s">
        <v>984</v>
      </c>
      <c r="I209" s="299"/>
      <c r="J209" s="299"/>
      <c r="K209" s="299" t="str">
        <f>VLOOKUP(A209,EMPRESAS!$A$1:$I$342,9,0)</f>
        <v>MAGDALENA</v>
      </c>
      <c r="L209" s="299" t="str">
        <f>VLOOKUP(A209,EMPRESAS!$A$1:$J$342,10,0)</f>
        <v>RIO MAGDALENA Y SUS AFLUENTES</v>
      </c>
    </row>
    <row r="210" spans="1:12" s="2" customFormat="1">
      <c r="A210" s="299">
        <v>8922009324</v>
      </c>
      <c r="B210" s="306" t="str">
        <f>VLOOKUP(A210,EMPRESAS!$A$1:$B$342,2,0)</f>
        <v>COOPERATIVA MULTIACTIVA DE TRANSPORTE TERRESTRE FLUVIAL Y AGROPECUARIO DEL DEPARTAMENTO DE SUCRE "COOTRAFLUVSUC"</v>
      </c>
      <c r="C210" s="306" t="str">
        <f>VLOOKUP(A210,EMPRESAS!$A$1:$C$342,3,0)</f>
        <v>Pasajeros</v>
      </c>
      <c r="D210" s="27">
        <v>2395</v>
      </c>
      <c r="E210" s="64">
        <v>10</v>
      </c>
      <c r="F210" s="64">
        <v>6</v>
      </c>
      <c r="G210" s="102">
        <v>2016</v>
      </c>
      <c r="H210" s="64" t="s">
        <v>985</v>
      </c>
      <c r="I210" s="299" t="s">
        <v>14</v>
      </c>
      <c r="J210" s="299"/>
      <c r="K210" s="299" t="str">
        <f>VLOOKUP(A210,EMPRESAS!$A$1:$I$342,9,0)</f>
        <v>MAGDALENA</v>
      </c>
      <c r="L210" s="299" t="str">
        <f>VLOOKUP(A210,EMPRESAS!$A$1:$J$342,10,0)</f>
        <v>RIO MAGDALENA Y SUS AFLUENTES</v>
      </c>
    </row>
    <row r="211" spans="1:12" s="2" customFormat="1">
      <c r="A211" s="299" t="s">
        <v>112</v>
      </c>
      <c r="B211" s="306" t="str">
        <f>VLOOKUP(A211,EMPRESAS!$A$1:$B$342,2,0)</f>
        <v>COOPERATIVA MULTIACTIVA DE TRANSPORTE TERRESTRE FLUVIAL Y AGROPECUARIO DEL DEPARTAMENTO DE SUCRE "COOTRAFLUVSUC"</v>
      </c>
      <c r="C211" s="306" t="str">
        <f>VLOOKUP(A211,EMPRESAS!$A$1:$C$342,3,0)</f>
        <v>Especial</v>
      </c>
      <c r="D211" s="27">
        <v>145</v>
      </c>
      <c r="E211" s="64">
        <v>30</v>
      </c>
      <c r="F211" s="64">
        <v>1</v>
      </c>
      <c r="G211" s="102">
        <v>2017</v>
      </c>
      <c r="H211" s="64" t="s">
        <v>986</v>
      </c>
      <c r="I211" s="328" t="s">
        <v>1027</v>
      </c>
      <c r="J211" s="299"/>
      <c r="K211" s="299" t="str">
        <f>VLOOKUP(A211,EMPRESAS!$A$1:$I$342,9,0)</f>
        <v>CAUCA</v>
      </c>
      <c r="L211" s="299" t="str">
        <f>VLOOKUP(A211,EMPRESAS!$A$1:$J$342,10,0)</f>
        <v>RIO CAUCA Y MAGDALENA ENTRE GUARANDA - MAGANGUE Y GUARANDA - NECHI; CIENAGA DE AYAPEL, RIO SAN JORGE Y COMPLEJO CENAGOSO DEL SECTOR</v>
      </c>
    </row>
    <row r="212" spans="1:12" s="2" customFormat="1">
      <c r="A212" s="299" t="s">
        <v>112</v>
      </c>
      <c r="B212" s="306" t="str">
        <f>VLOOKUP(A212,EMPRESAS!$A$1:$B$342,2,0)</f>
        <v>COOPERATIVA MULTIACTIVA DE TRANSPORTE TERRESTRE FLUVIAL Y AGROPECUARIO DEL DEPARTAMENTO DE SUCRE "COOTRAFLUVSUC"</v>
      </c>
      <c r="C212" s="306" t="str">
        <f>VLOOKUP(A212,EMPRESAS!$A$1:$C$342,3,0)</f>
        <v>Especial</v>
      </c>
      <c r="D212" s="463">
        <v>5587</v>
      </c>
      <c r="E212" s="464">
        <v>10</v>
      </c>
      <c r="F212" s="464">
        <v>12</v>
      </c>
      <c r="G212" s="464">
        <v>2018</v>
      </c>
      <c r="H212" s="464" t="s">
        <v>986</v>
      </c>
      <c r="I212" s="299"/>
      <c r="J212" s="299"/>
      <c r="K212" s="299" t="str">
        <f>VLOOKUP(A212,EMPRESAS!$A$1:$I$342,9,0)</f>
        <v>CAUCA</v>
      </c>
      <c r="L212" s="299" t="str">
        <f>VLOOKUP(A212,EMPRESAS!$A$1:$J$342,10,0)</f>
        <v>RIO CAUCA Y MAGDALENA ENTRE GUARANDA - MAGANGUE Y GUARANDA - NECHI; CIENAGA DE AYAPEL, RIO SAN JORGE Y COMPLEJO CENAGOSO DEL SECTOR</v>
      </c>
    </row>
    <row r="213" spans="1:12" s="2" customFormat="1">
      <c r="A213" s="299" t="s">
        <v>112</v>
      </c>
      <c r="B213" s="306" t="str">
        <f>VLOOKUP(A213,EMPRESAS!$A$1:$B$342,2,0)</f>
        <v>COOPERATIVA MULTIACTIVA DE TRANSPORTE TERRESTRE FLUVIAL Y AGROPECUARIO DEL DEPARTAMENTO DE SUCRE "COOTRAFLUVSUC"</v>
      </c>
      <c r="C213" s="306" t="str">
        <f>VLOOKUP(A213,EMPRESAS!$A$1:$C$342,3,0)</f>
        <v>Especial</v>
      </c>
      <c r="D213" s="430">
        <v>5587</v>
      </c>
      <c r="E213" s="431">
        <v>10</v>
      </c>
      <c r="F213" s="431">
        <v>12</v>
      </c>
      <c r="G213" s="431">
        <v>2018</v>
      </c>
      <c r="H213" s="431" t="s">
        <v>997</v>
      </c>
      <c r="I213" s="299"/>
      <c r="J213" s="299" t="s">
        <v>1028</v>
      </c>
      <c r="K213" s="299" t="str">
        <f>VLOOKUP(A213,EMPRESAS!$A$1:$I$342,9,0)</f>
        <v>CAUCA</v>
      </c>
      <c r="L213" s="299" t="str">
        <f>VLOOKUP(A213,EMPRESAS!$A$1:$J$342,10,0)</f>
        <v>RIO CAUCA Y MAGDALENA ENTRE GUARANDA - MAGANGUE Y GUARANDA - NECHI; CIENAGA DE AYAPEL, RIO SAN JORGE Y COMPLEJO CENAGOSO DEL SECTOR</v>
      </c>
    </row>
    <row r="214" spans="1:12" s="2" customFormat="1">
      <c r="A214" s="299">
        <v>8922009324</v>
      </c>
      <c r="B214" s="306" t="str">
        <f>VLOOKUP(A214,EMPRESAS!$A$1:$B$342,2,0)</f>
        <v>COOPERATIVA MULTIACTIVA DE TRANSPORTE TERRESTRE FLUVIAL Y AGROPECUARIO DEL DEPARTAMENTO DE SUCRE "COOTRAFLUVSUC"</v>
      </c>
      <c r="C214" s="306" t="str">
        <f>VLOOKUP(A214,EMPRESAS!$A$1:$C$342,3,0)</f>
        <v>Pasajeros</v>
      </c>
      <c r="D214" s="462">
        <v>3405</v>
      </c>
      <c r="E214" s="327">
        <v>8</v>
      </c>
      <c r="F214" s="327">
        <v>8</v>
      </c>
      <c r="G214" s="327">
        <v>2019</v>
      </c>
      <c r="H214" s="327" t="s">
        <v>999</v>
      </c>
      <c r="I214" s="299" t="s">
        <v>14</v>
      </c>
      <c r="J214" s="299"/>
      <c r="K214" s="299" t="str">
        <f>VLOOKUP(A214,EMPRESAS!$A$1:$I$342,9,0)</f>
        <v>MAGDALENA</v>
      </c>
      <c r="L214" s="299" t="str">
        <f>VLOOKUP(A214,EMPRESAS!$A$1:$J$342,10,0)</f>
        <v>RIO MAGDALENA Y SUS AFLUENTES</v>
      </c>
    </row>
    <row r="215" spans="1:12" s="2" customFormat="1">
      <c r="A215" s="299">
        <v>8922009324</v>
      </c>
      <c r="B215" s="488" t="str">
        <f>VLOOKUP(A215,EMPRESAS!$A$1:$B$342,2,0)</f>
        <v>COOPERATIVA MULTIACTIVA DE TRANSPORTE TERRESTRE FLUVIAL Y AGROPECUARIO DEL DEPARTAMENTO DE SUCRE "COOTRAFLUVSUC"</v>
      </c>
      <c r="C215" s="488" t="str">
        <f>VLOOKUP(A215,EMPRESAS!$A$1:$C$342,3,0)</f>
        <v>Pasajeros</v>
      </c>
      <c r="D215" s="514">
        <v>3040053715</v>
      </c>
      <c r="E215" s="515">
        <v>15</v>
      </c>
      <c r="F215" s="516">
        <v>11</v>
      </c>
      <c r="G215" s="516">
        <v>2021</v>
      </c>
      <c r="H215" s="516" t="s">
        <v>1004</v>
      </c>
      <c r="I215" s="299"/>
      <c r="J215" s="299"/>
      <c r="K215" s="299" t="str">
        <f>VLOOKUP(A215,EMPRESAS!$A$1:$I$342,9,0)</f>
        <v>MAGDALENA</v>
      </c>
      <c r="L215" s="299" t="str">
        <f>VLOOKUP(A215,EMPRESAS!$A$1:$J$342,10,0)</f>
        <v>RIO MAGDALENA Y SUS AFLUENTES</v>
      </c>
    </row>
    <row r="216" spans="1:12" s="2" customFormat="1">
      <c r="A216" s="299">
        <v>8410001783</v>
      </c>
      <c r="B216" s="306" t="str">
        <f>VLOOKUP(A216,EMPRESAS!$A$1:$B$342,2,0)</f>
        <v>COOPERATIVA  DE TRANSPORTADORES FLUVIALES Y MARITIMOS "COOTRANSFLUMAR"</v>
      </c>
      <c r="C216" s="306" t="str">
        <f>VLOOKUP(A216,EMPRESAS!$A$1:$C$342,3,0)</f>
        <v>Pasajeros</v>
      </c>
      <c r="D216" s="27">
        <v>410</v>
      </c>
      <c r="E216" s="64">
        <v>31</v>
      </c>
      <c r="F216" s="64">
        <v>1</v>
      </c>
      <c r="G216" s="64">
        <v>2003</v>
      </c>
      <c r="H216" s="64" t="s">
        <v>977</v>
      </c>
      <c r="I216" s="299" t="s">
        <v>14</v>
      </c>
      <c r="J216" s="299"/>
      <c r="K216" s="299" t="str">
        <f>VLOOKUP(A216,EMPRESAS!$A$1:$I$342,9,0)</f>
        <v>ATRATO</v>
      </c>
      <c r="L216" s="299" t="str">
        <f>VLOOKUP(A216,EMPRESAS!$A$1:$J$342,10,0)</f>
        <v>RIOS: ATRATO, LEON Y SUS AFLUENTES HACIENDO TRANSITO POR BAHIA COLOMBIA; PUERTO DE TURBO Y SU ZONA DE INFLUENCIA</v>
      </c>
    </row>
    <row r="217" spans="1:12" s="2" customFormat="1">
      <c r="A217" s="299">
        <v>8410001783</v>
      </c>
      <c r="B217" s="306" t="str">
        <f>VLOOKUP(A217,EMPRESAS!$A$1:$B$342,2,0)</f>
        <v>COOPERATIVA  DE TRANSPORTADORES FLUVIALES Y MARITIMOS "COOTRANSFLUMAR"</v>
      </c>
      <c r="C217" s="306" t="str">
        <f>VLOOKUP(A217,EMPRESAS!$A$1:$C$342,3,0)</f>
        <v>Pasajeros</v>
      </c>
      <c r="D217" s="311">
        <v>1107</v>
      </c>
      <c r="E217" s="64">
        <v>25</v>
      </c>
      <c r="F217" s="64">
        <v>5</v>
      </c>
      <c r="G217" s="64">
        <v>2005</v>
      </c>
      <c r="H217" s="64" t="s">
        <v>979</v>
      </c>
      <c r="I217" s="299"/>
      <c r="J217" s="299"/>
      <c r="K217" s="299" t="str">
        <f>VLOOKUP(A217,EMPRESAS!$A$1:$I$342,9,0)</f>
        <v>ATRATO</v>
      </c>
      <c r="L217" s="299" t="str">
        <f>VLOOKUP(A217,EMPRESAS!$A$1:$J$342,10,0)</f>
        <v>RIOS: ATRATO, LEON Y SUS AFLUENTES HACIENDO TRANSITO POR BAHIA COLOMBIA; PUERTO DE TURBO Y SU ZONA DE INFLUENCIA</v>
      </c>
    </row>
    <row r="218" spans="1:12" s="2" customFormat="1">
      <c r="A218" s="299">
        <v>8410001783</v>
      </c>
      <c r="B218" s="306" t="str">
        <f>VLOOKUP(A218,EMPRESAS!$A$1:$B$342,2,0)</f>
        <v>COOPERATIVA  DE TRANSPORTADORES FLUVIALES Y MARITIMOS "COOTRANSFLUMAR"</v>
      </c>
      <c r="C218" s="306" t="str">
        <f>VLOOKUP(A218,EMPRESAS!$A$1:$C$342,3,0)</f>
        <v>Pasajeros</v>
      </c>
      <c r="D218" s="311">
        <v>5969</v>
      </c>
      <c r="E218" s="64">
        <v>28</v>
      </c>
      <c r="F218" s="64">
        <v>12</v>
      </c>
      <c r="G218" s="64">
        <v>2006</v>
      </c>
      <c r="H218" s="64" t="s">
        <v>980</v>
      </c>
      <c r="I218" s="299"/>
      <c r="J218" s="299"/>
      <c r="K218" s="299" t="str">
        <f>VLOOKUP(A218,EMPRESAS!$A$1:$I$342,9,0)</f>
        <v>ATRATO</v>
      </c>
      <c r="L218" s="299" t="str">
        <f>VLOOKUP(A218,EMPRESAS!$A$1:$J$342,10,0)</f>
        <v>RIOS: ATRATO, LEON Y SUS AFLUENTES HACIENDO TRANSITO POR BAHIA COLOMBIA; PUERTO DE TURBO Y SU ZONA DE INFLUENCIA</v>
      </c>
    </row>
    <row r="219" spans="1:12" s="2" customFormat="1">
      <c r="A219" s="299">
        <v>8410001783</v>
      </c>
      <c r="B219" s="306" t="str">
        <f>VLOOKUP(A219,EMPRESAS!$A$1:$B$342,2,0)</f>
        <v>COOPERATIVA  DE TRANSPORTADORES FLUVIALES Y MARITIMOS "COOTRANSFLUMAR"</v>
      </c>
      <c r="C219" s="306" t="str">
        <f>VLOOKUP(A219,EMPRESAS!$A$1:$C$342,3,0)</f>
        <v>Pasajeros</v>
      </c>
      <c r="D219" s="311">
        <v>1947</v>
      </c>
      <c r="E219" s="64">
        <v>19</v>
      </c>
      <c r="F219" s="64">
        <v>5</v>
      </c>
      <c r="G219" s="64">
        <v>2008</v>
      </c>
      <c r="H219" s="64" t="s">
        <v>982</v>
      </c>
      <c r="I219" s="362"/>
      <c r="J219" s="299"/>
      <c r="K219" s="299" t="str">
        <f>VLOOKUP(A219,EMPRESAS!$A$1:$I$342,9,0)</f>
        <v>ATRATO</v>
      </c>
      <c r="L219" s="299" t="str">
        <f>VLOOKUP(A219,EMPRESAS!$A$1:$J$342,10,0)</f>
        <v>RIOS: ATRATO, LEON Y SUS AFLUENTES HACIENDO TRANSITO POR BAHIA COLOMBIA; PUERTO DE TURBO Y SU ZONA DE INFLUENCIA</v>
      </c>
    </row>
    <row r="220" spans="1:12" s="2" customFormat="1">
      <c r="A220" s="299">
        <v>8410001783</v>
      </c>
      <c r="B220" s="306" t="str">
        <f>VLOOKUP(A220,EMPRESAS!$A$1:$B$342,2,0)</f>
        <v>COOPERATIVA  DE TRANSPORTADORES FLUVIALES Y MARITIMOS "COOTRANSFLUMAR"</v>
      </c>
      <c r="C220" s="306" t="str">
        <f>VLOOKUP(A220,EMPRESAS!$A$1:$C$342,3,0)</f>
        <v>Pasajeros</v>
      </c>
      <c r="D220" s="311">
        <v>7099</v>
      </c>
      <c r="E220" s="64">
        <v>29</v>
      </c>
      <c r="F220" s="64">
        <v>12</v>
      </c>
      <c r="G220" s="64">
        <v>2009</v>
      </c>
      <c r="H220" s="64" t="s">
        <v>986</v>
      </c>
      <c r="I220" s="299"/>
      <c r="J220" s="299"/>
      <c r="K220" s="299" t="str">
        <f>VLOOKUP(A220,EMPRESAS!$A$1:$I$342,9,0)</f>
        <v>ATRATO</v>
      </c>
      <c r="L220" s="299" t="str">
        <f>VLOOKUP(A220,EMPRESAS!$A$1:$J$342,10,0)</f>
        <v>RIOS: ATRATO, LEON Y SUS AFLUENTES HACIENDO TRANSITO POR BAHIA COLOMBIA; PUERTO DE TURBO Y SU ZONA DE INFLUENCIA</v>
      </c>
    </row>
    <row r="221" spans="1:12" s="2" customFormat="1">
      <c r="A221" s="299">
        <v>8410001783</v>
      </c>
      <c r="B221" s="306" t="str">
        <f>VLOOKUP(A221,EMPRESAS!$A$1:$B$342,2,0)</f>
        <v>COOPERATIVA  DE TRANSPORTADORES FLUVIALES Y MARITIMOS "COOTRANSFLUMAR"</v>
      </c>
      <c r="C221" s="306" t="str">
        <f>VLOOKUP(A221,EMPRESAS!$A$1:$C$342,3,0)</f>
        <v>Pasajeros</v>
      </c>
      <c r="D221" s="311">
        <v>215</v>
      </c>
      <c r="E221" s="64">
        <v>27</v>
      </c>
      <c r="F221" s="64">
        <v>1</v>
      </c>
      <c r="G221" s="102">
        <v>2012</v>
      </c>
      <c r="H221" s="64" t="s">
        <v>983</v>
      </c>
      <c r="I221" s="299"/>
      <c r="J221" s="299"/>
      <c r="K221" s="299" t="str">
        <f>VLOOKUP(A221,EMPRESAS!$A$1:$I$342,9,0)</f>
        <v>ATRATO</v>
      </c>
      <c r="L221" s="299" t="str">
        <f>VLOOKUP(A221,EMPRESAS!$A$1:$J$342,10,0)</f>
        <v>RIOS: ATRATO, LEON Y SUS AFLUENTES HACIENDO TRANSITO POR BAHIA COLOMBIA; PUERTO DE TURBO Y SU ZONA DE INFLUENCIA</v>
      </c>
    </row>
    <row r="222" spans="1:12" s="2" customFormat="1">
      <c r="A222" s="299">
        <v>8410001783</v>
      </c>
      <c r="B222" s="306" t="str">
        <f>VLOOKUP(A222,EMPRESAS!$A$1:$B$342,2,0)</f>
        <v>COOPERATIVA  DE TRANSPORTADORES FLUVIALES Y MARITIMOS "COOTRANSFLUMAR"</v>
      </c>
      <c r="C222" s="306" t="str">
        <f>VLOOKUP(A222,EMPRESAS!$A$1:$C$342,3,0)</f>
        <v>Pasajeros</v>
      </c>
      <c r="D222" s="311">
        <v>4604</v>
      </c>
      <c r="E222" s="64">
        <v>20</v>
      </c>
      <c r="F222" s="64">
        <v>6</v>
      </c>
      <c r="G222" s="102">
        <v>2012</v>
      </c>
      <c r="H222" s="64" t="s">
        <v>980</v>
      </c>
      <c r="I222" s="299"/>
      <c r="J222" s="299"/>
      <c r="K222" s="299" t="str">
        <f>VLOOKUP(A222,EMPRESAS!$A$1:$I$342,9,0)</f>
        <v>ATRATO</v>
      </c>
      <c r="L222" s="299" t="str">
        <f>VLOOKUP(A222,EMPRESAS!$A$1:$J$342,10,0)</f>
        <v>RIOS: ATRATO, LEON Y SUS AFLUENTES HACIENDO TRANSITO POR BAHIA COLOMBIA; PUERTO DE TURBO Y SU ZONA DE INFLUENCIA</v>
      </c>
    </row>
    <row r="223" spans="1:12" s="2" customFormat="1">
      <c r="A223" s="330">
        <v>8410001783</v>
      </c>
      <c r="B223" s="306" t="str">
        <f>VLOOKUP(A223,EMPRESAS!$A$1:$B$342,2,0)</f>
        <v>COOPERATIVA  DE TRANSPORTADORES FLUVIALES Y MARITIMOS "COOTRANSFLUMAR"</v>
      </c>
      <c r="C223" s="306" t="str">
        <f>VLOOKUP(A223,EMPRESAS!$A$1:$C$342,3,0)</f>
        <v>Pasajeros</v>
      </c>
      <c r="D223" s="433">
        <v>249</v>
      </c>
      <c r="E223" s="359">
        <v>17</v>
      </c>
      <c r="F223" s="359">
        <v>2</v>
      </c>
      <c r="G223" s="359">
        <v>2015</v>
      </c>
      <c r="H223" s="359" t="s">
        <v>984</v>
      </c>
      <c r="I223" s="360" t="s">
        <v>14</v>
      </c>
      <c r="J223" s="299" t="s">
        <v>1026</v>
      </c>
      <c r="K223" s="299" t="str">
        <f>VLOOKUP(A223,EMPRESAS!$A$1:$I$342,9,0)</f>
        <v>ATRATO</v>
      </c>
      <c r="L223" s="299" t="str">
        <f>VLOOKUP(A223,EMPRESAS!$A$1:$J$342,10,0)</f>
        <v>RIOS: ATRATO, LEON Y SUS AFLUENTES HACIENDO TRANSITO POR BAHIA COLOMBIA; PUERTO DE TURBO Y SU ZONA DE INFLUENCIA</v>
      </c>
    </row>
    <row r="224" spans="1:12" s="2" customFormat="1">
      <c r="A224" s="330">
        <v>8410001783</v>
      </c>
      <c r="B224" s="306" t="str">
        <f>VLOOKUP(A224,EMPRESAS!$A$1:$B$342,2,0)</f>
        <v>COOPERATIVA  DE TRANSPORTADORES FLUVIALES Y MARITIMOS "COOTRANSFLUMAR"</v>
      </c>
      <c r="C224" s="306" t="str">
        <f>VLOOKUP(A224,EMPRESAS!$A$1:$C$342,3,0)</f>
        <v>Pasajeros</v>
      </c>
      <c r="D224" s="27">
        <v>780</v>
      </c>
      <c r="E224" s="64">
        <v>29</v>
      </c>
      <c r="F224" s="64">
        <v>3</v>
      </c>
      <c r="G224" s="102">
        <v>2017</v>
      </c>
      <c r="H224" s="64" t="s">
        <v>1029</v>
      </c>
      <c r="I224" s="362" t="s">
        <v>1030</v>
      </c>
      <c r="J224" s="299"/>
      <c r="K224" s="299" t="str">
        <f>VLOOKUP(A224,EMPRESAS!$A$1:$I$342,9,0)</f>
        <v>ATRATO</v>
      </c>
      <c r="L224" s="299" t="str">
        <f>VLOOKUP(A224,EMPRESAS!$A$1:$J$342,10,0)</f>
        <v>RIOS: ATRATO, LEON Y SUS AFLUENTES HACIENDO TRANSITO POR BAHIA COLOMBIA; PUERTO DE TURBO Y SU ZONA DE INFLUENCIA</v>
      </c>
    </row>
    <row r="225" spans="1:12" s="2" customFormat="1">
      <c r="A225" s="330">
        <v>8410001783</v>
      </c>
      <c r="B225" s="306" t="str">
        <f>VLOOKUP(A225,EMPRESAS!$A$1:$B$342,2,0)</f>
        <v>COOPERATIVA  DE TRANSPORTADORES FLUVIALES Y MARITIMOS "COOTRANSFLUMAR"</v>
      </c>
      <c r="C225" s="306" t="str">
        <f>VLOOKUP(A225,EMPRESAS!$A$1:$C$342,3,0)</f>
        <v>Pasajeros</v>
      </c>
      <c r="D225" s="27">
        <v>2292</v>
      </c>
      <c r="E225" s="64">
        <v>28</v>
      </c>
      <c r="F225" s="64">
        <v>6</v>
      </c>
      <c r="G225" s="102">
        <v>2017</v>
      </c>
      <c r="H225" s="64" t="s">
        <v>1012</v>
      </c>
      <c r="I225" s="362"/>
      <c r="J225" s="299"/>
      <c r="K225" s="299" t="str">
        <f>VLOOKUP(A225,EMPRESAS!$A$1:$I$342,9,0)</f>
        <v>ATRATO</v>
      </c>
      <c r="L225" s="299" t="str">
        <f>VLOOKUP(A225,EMPRESAS!$A$1:$J$342,10,0)</f>
        <v>RIOS: ATRATO, LEON Y SUS AFLUENTES HACIENDO TRANSITO POR BAHIA COLOMBIA; PUERTO DE TURBO Y SU ZONA DE INFLUENCIA</v>
      </c>
    </row>
    <row r="226" spans="1:12" s="2" customFormat="1">
      <c r="A226" s="299">
        <v>8380002521</v>
      </c>
      <c r="B226" s="306" t="str">
        <f>VLOOKUP(A226,EMPRESAS!$A$1:$B$342,2,0)</f>
        <v>LINEAS AMAZONAS S.A.S ANTES LINEAS AMAZONAS II E.U.</v>
      </c>
      <c r="C226" s="306" t="str">
        <f>VLOOKUP(A226,EMPRESAS!$A$1:$C$342,3,0)</f>
        <v>Turismo</v>
      </c>
      <c r="D226" s="27">
        <v>5687</v>
      </c>
      <c r="E226" s="64">
        <v>25</v>
      </c>
      <c r="F226" s="64">
        <v>7</v>
      </c>
      <c r="G226" s="64">
        <v>2003</v>
      </c>
      <c r="H226" s="64" t="s">
        <v>977</v>
      </c>
      <c r="I226" s="299" t="s">
        <v>14</v>
      </c>
      <c r="J226" s="299"/>
      <c r="K226" s="299" t="str">
        <f>VLOOKUP(A226,EMPRESAS!$A$1:$I$342,9,0)</f>
        <v>AMAZONAS</v>
      </c>
      <c r="L226" s="299" t="str">
        <f>VLOOKUP(A226,EMPRESAS!$A$1:$J$342,10,0)</f>
        <v>RIO AMAZONAS ENTRE LETICIA Y PUERTO NARIÑO</v>
      </c>
    </row>
    <row r="227" spans="1:12" s="2" customFormat="1">
      <c r="A227" s="299">
        <v>8380002521</v>
      </c>
      <c r="B227" s="306" t="str">
        <f>VLOOKUP(A227,EMPRESAS!$A$1:$B$342,2,0)</f>
        <v>LINEAS AMAZONAS S.A.S ANTES LINEAS AMAZONAS II E.U.</v>
      </c>
      <c r="C227" s="306" t="str">
        <f>VLOOKUP(A227,EMPRESAS!$A$1:$C$342,3,0)</f>
        <v>Turismo</v>
      </c>
      <c r="D227" s="27">
        <v>3071</v>
      </c>
      <c r="E227" s="64">
        <v>28</v>
      </c>
      <c r="F227" s="64">
        <v>10</v>
      </c>
      <c r="G227" s="64">
        <v>2005</v>
      </c>
      <c r="H227" s="64" t="s">
        <v>979</v>
      </c>
      <c r="I227" s="299"/>
      <c r="J227" s="299"/>
      <c r="K227" s="299" t="str">
        <f>VLOOKUP(A227,EMPRESAS!$A$1:$I$342,9,0)</f>
        <v>AMAZONAS</v>
      </c>
      <c r="L227" s="299" t="str">
        <f>VLOOKUP(A227,EMPRESAS!$A$1:$J$342,10,0)</f>
        <v>RIO AMAZONAS ENTRE LETICIA Y PUERTO NARIÑO</v>
      </c>
    </row>
    <row r="228" spans="1:12" s="2" customFormat="1">
      <c r="A228" s="299">
        <v>8380002521</v>
      </c>
      <c r="B228" s="306" t="str">
        <f>VLOOKUP(A228,EMPRESAS!$A$1:$B$342,2,0)</f>
        <v>LINEAS AMAZONAS S.A.S ANTES LINEAS AMAZONAS II E.U.</v>
      </c>
      <c r="C228" s="306" t="str">
        <f>VLOOKUP(A228,EMPRESAS!$A$1:$C$342,3,0)</f>
        <v>Turismo</v>
      </c>
      <c r="D228" s="27">
        <v>2409</v>
      </c>
      <c r="E228" s="64">
        <v>9</v>
      </c>
      <c r="F228" s="64">
        <v>6</v>
      </c>
      <c r="G228" s="64">
        <v>2006</v>
      </c>
      <c r="H228" s="64" t="s">
        <v>989</v>
      </c>
      <c r="I228" s="299"/>
      <c r="J228" s="299"/>
      <c r="K228" s="299" t="str">
        <f>VLOOKUP(A228,EMPRESAS!$A$1:$I$342,9,0)</f>
        <v>AMAZONAS</v>
      </c>
      <c r="L228" s="299" t="str">
        <f>VLOOKUP(A228,EMPRESAS!$A$1:$J$342,10,0)</f>
        <v>RIO AMAZONAS ENTRE LETICIA Y PUERTO NARIÑO</v>
      </c>
    </row>
    <row r="229" spans="1:12" s="2" customFormat="1">
      <c r="A229" s="299">
        <v>8380002521</v>
      </c>
      <c r="B229" s="306" t="str">
        <f>VLOOKUP(A229,EMPRESAS!$A$1:$B$342,2,0)</f>
        <v>LINEAS AMAZONAS S.A.S ANTES LINEAS AMAZONAS II E.U.</v>
      </c>
      <c r="C229" s="306" t="str">
        <f>VLOOKUP(A229,EMPRESAS!$A$1:$C$342,3,0)</f>
        <v>Turismo</v>
      </c>
      <c r="D229" s="440">
        <v>2736</v>
      </c>
      <c r="E229" s="64">
        <v>24</v>
      </c>
      <c r="F229" s="64">
        <v>6</v>
      </c>
      <c r="G229" s="64">
        <v>2009</v>
      </c>
      <c r="H229" s="64" t="s">
        <v>983</v>
      </c>
      <c r="I229" s="299"/>
      <c r="J229" s="299"/>
      <c r="K229" s="299" t="str">
        <f>VLOOKUP(A229,EMPRESAS!$A$1:$I$342,9,0)</f>
        <v>AMAZONAS</v>
      </c>
      <c r="L229" s="299" t="str">
        <f>VLOOKUP(A229,EMPRESAS!$A$1:$J$342,10,0)</f>
        <v>RIO AMAZONAS ENTRE LETICIA Y PUERTO NARIÑO</v>
      </c>
    </row>
    <row r="230" spans="1:12" s="2" customFormat="1">
      <c r="A230" s="299">
        <v>8380002521</v>
      </c>
      <c r="B230" s="306" t="str">
        <f>VLOOKUP(A230,EMPRESAS!$A$1:$B$342,2,0)</f>
        <v>LINEAS AMAZONAS S.A.S ANTES LINEAS AMAZONAS II E.U.</v>
      </c>
      <c r="C230" s="306" t="str">
        <f>VLOOKUP(A230,EMPRESAS!$A$1:$C$342,3,0)</f>
        <v>Turismo</v>
      </c>
      <c r="D230" s="27">
        <v>7018</v>
      </c>
      <c r="E230" s="64">
        <v>30</v>
      </c>
      <c r="F230" s="64">
        <v>7</v>
      </c>
      <c r="G230" s="102">
        <v>2012</v>
      </c>
      <c r="H230" s="64" t="s">
        <v>984</v>
      </c>
      <c r="I230" s="299"/>
      <c r="J230" s="299"/>
      <c r="K230" s="299" t="str">
        <f>VLOOKUP(A230,EMPRESAS!$A$1:$I$342,9,0)</f>
        <v>AMAZONAS</v>
      </c>
      <c r="L230" s="299" t="str">
        <f>VLOOKUP(A230,EMPRESAS!$A$1:$J$342,10,0)</f>
        <v>RIO AMAZONAS ENTRE LETICIA Y PUERTO NARIÑO</v>
      </c>
    </row>
    <row r="231" spans="1:12" s="2" customFormat="1">
      <c r="A231" s="330">
        <v>8380002521</v>
      </c>
      <c r="B231" s="306" t="str">
        <f>VLOOKUP(A231,EMPRESAS!$A$1:$B$342,2,0)</f>
        <v>LINEAS AMAZONAS S.A.S ANTES LINEAS AMAZONAS II E.U.</v>
      </c>
      <c r="C231" s="306" t="str">
        <f>VLOOKUP(A231,EMPRESAS!$A$1:$C$342,3,0)</f>
        <v>Turismo</v>
      </c>
      <c r="D231" s="447">
        <v>3429</v>
      </c>
      <c r="E231" s="64">
        <v>18</v>
      </c>
      <c r="F231" s="64">
        <v>9</v>
      </c>
      <c r="G231" s="102">
        <v>2015</v>
      </c>
      <c r="H231" s="64" t="s">
        <v>981</v>
      </c>
      <c r="I231" s="299"/>
      <c r="J231" s="299"/>
      <c r="K231" s="299" t="str">
        <f>VLOOKUP(A231,EMPRESAS!$A$1:$I$342,9,0)</f>
        <v>AMAZONAS</v>
      </c>
      <c r="L231" s="299" t="str">
        <f>VLOOKUP(A231,EMPRESAS!$A$1:$J$342,10,0)</f>
        <v>RIO AMAZONAS ENTRE LETICIA Y PUERTO NARIÑO</v>
      </c>
    </row>
    <row r="232" spans="1:12" s="2" customFormat="1">
      <c r="A232" s="330">
        <v>8380002521</v>
      </c>
      <c r="B232" s="306" t="str">
        <f>VLOOKUP(A232,EMPRESAS!$A$1:$B$342,2,0)</f>
        <v>LINEAS AMAZONAS S.A.S ANTES LINEAS AMAZONAS II E.U.</v>
      </c>
      <c r="C232" s="306" t="str">
        <f>VLOOKUP(A232,EMPRESAS!$A$1:$C$342,3,0)</f>
        <v>Turismo</v>
      </c>
      <c r="D232" s="447">
        <v>3429</v>
      </c>
      <c r="E232" s="64">
        <v>18</v>
      </c>
      <c r="F232" s="64">
        <v>9</v>
      </c>
      <c r="G232" s="102">
        <v>2015</v>
      </c>
      <c r="H232" s="64" t="s">
        <v>985</v>
      </c>
      <c r="I232" s="299"/>
      <c r="J232" s="299"/>
      <c r="K232" s="299" t="str">
        <f>VLOOKUP(A232,EMPRESAS!$A$1:$I$342,9,0)</f>
        <v>AMAZONAS</v>
      </c>
      <c r="L232" s="299" t="str">
        <f>VLOOKUP(A232,EMPRESAS!$A$1:$J$342,10,0)</f>
        <v>RIO AMAZONAS ENTRE LETICIA Y PUERTO NARIÑO</v>
      </c>
    </row>
    <row r="233" spans="1:12" s="2" customFormat="1">
      <c r="A233" s="330">
        <v>8380002521</v>
      </c>
      <c r="B233" s="306" t="str">
        <f>VLOOKUP(A233,EMPRESAS!$A$1:$B$342,2,0)</f>
        <v>LINEAS AMAZONAS S.A.S ANTES LINEAS AMAZONAS II E.U.</v>
      </c>
      <c r="C233" s="306" t="str">
        <f>VLOOKUP(A233,EMPRESAS!$A$1:$C$342,3,0)</f>
        <v>Turismo</v>
      </c>
      <c r="D233" s="303">
        <v>4562</v>
      </c>
      <c r="E233" s="309">
        <v>24</v>
      </c>
      <c r="F233" s="309">
        <v>9</v>
      </c>
      <c r="G233" s="309">
        <v>2018</v>
      </c>
      <c r="H233" s="309" t="s">
        <v>997</v>
      </c>
      <c r="I233" s="299" t="s">
        <v>43</v>
      </c>
      <c r="J233" s="299"/>
      <c r="K233" s="299" t="str">
        <f>VLOOKUP(A233,EMPRESAS!$A$1:$I$342,9,0)</f>
        <v>AMAZONAS</v>
      </c>
      <c r="L233" s="299" t="str">
        <f>VLOOKUP(A233,EMPRESAS!$A$1:$J$342,10,0)</f>
        <v>RIO AMAZONAS ENTRE LETICIA Y PUERTO NARIÑO</v>
      </c>
    </row>
    <row r="234" spans="1:12" s="2" customFormat="1">
      <c r="A234" s="299">
        <v>8280019145</v>
      </c>
      <c r="B234" s="306" t="str">
        <f>VLOOKUP(A234,EMPRESAS!$A$1:$B$342,2,0)</f>
        <v>ASOCIACION ASOTAXI DEL CAGUAN</v>
      </c>
      <c r="C234" s="306" t="str">
        <f>VLOOKUP(A234,EMPRESAS!$A$1:$C$342,3,0)</f>
        <v>Pasajeros</v>
      </c>
      <c r="D234" s="311">
        <v>9924</v>
      </c>
      <c r="E234" s="64">
        <v>25</v>
      </c>
      <c r="F234" s="64">
        <v>11</v>
      </c>
      <c r="G234" s="64">
        <v>2003</v>
      </c>
      <c r="H234" s="64" t="s">
        <v>977</v>
      </c>
      <c r="I234" s="299" t="s">
        <v>14</v>
      </c>
      <c r="J234" s="299"/>
      <c r="K234" s="299" t="str">
        <f>VLOOKUP(A234,EMPRESAS!$A$1:$I$342,9,0)</f>
        <v>CAGUAN</v>
      </c>
      <c r="L234" s="299" t="str">
        <f>VLOOKUP(A234,EMPRESAS!$A$1:$J$342,10,0)</f>
        <v>RIO CAGUAN Y SUS AFLUENTES</v>
      </c>
    </row>
    <row r="235" spans="1:12" s="2" customFormat="1">
      <c r="A235" s="299">
        <v>8280019145</v>
      </c>
      <c r="B235" s="306" t="str">
        <f>VLOOKUP(A235,EMPRESAS!$A$1:$B$342,2,0)</f>
        <v>ASOCIACION ASOTAXI DEL CAGUAN</v>
      </c>
      <c r="C235" s="306" t="str">
        <f>VLOOKUP(A235,EMPRESAS!$A$1:$C$342,3,0)</f>
        <v>Pasajeros</v>
      </c>
      <c r="D235" s="311">
        <v>1810</v>
      </c>
      <c r="E235" s="64">
        <v>13</v>
      </c>
      <c r="F235" s="64">
        <v>7</v>
      </c>
      <c r="G235" s="64">
        <v>2005</v>
      </c>
      <c r="H235" s="64" t="s">
        <v>979</v>
      </c>
      <c r="I235" s="299"/>
      <c r="J235" s="299"/>
      <c r="K235" s="299" t="str">
        <f>VLOOKUP(A235,EMPRESAS!$A$1:$I$342,9,0)</f>
        <v>CAGUAN</v>
      </c>
      <c r="L235" s="299" t="str">
        <f>VLOOKUP(A235,EMPRESAS!$A$1:$J$342,10,0)</f>
        <v>RIO CAGUAN Y SUS AFLUENTES</v>
      </c>
    </row>
    <row r="236" spans="1:12" s="2" customFormat="1">
      <c r="A236" s="299">
        <v>8280019145</v>
      </c>
      <c r="B236" s="306" t="str">
        <f>VLOOKUP(A236,EMPRESAS!$A$1:$B$342,2,0)</f>
        <v>ASOCIACION ASOTAXI DEL CAGUAN</v>
      </c>
      <c r="C236" s="306" t="str">
        <f>VLOOKUP(A236,EMPRESAS!$A$1:$C$342,3,0)</f>
        <v>Pasajeros</v>
      </c>
      <c r="D236" s="311">
        <v>4762</v>
      </c>
      <c r="E236" s="64">
        <v>20</v>
      </c>
      <c r="F236" s="64">
        <v>10</v>
      </c>
      <c r="G236" s="64">
        <v>2006</v>
      </c>
      <c r="H236" s="64" t="s">
        <v>986</v>
      </c>
      <c r="I236" s="299"/>
      <c r="J236" s="299"/>
      <c r="K236" s="299" t="str">
        <f>VLOOKUP(A236,EMPRESAS!$A$1:$I$342,9,0)</f>
        <v>CAGUAN</v>
      </c>
      <c r="L236" s="299" t="str">
        <f>VLOOKUP(A236,EMPRESAS!$A$1:$J$342,10,0)</f>
        <v>RIO CAGUAN Y SUS AFLUENTES</v>
      </c>
    </row>
    <row r="237" spans="1:12" s="2" customFormat="1">
      <c r="A237" s="299">
        <v>8280019145</v>
      </c>
      <c r="B237" s="306" t="str">
        <f>VLOOKUP(A237,EMPRESAS!$A$1:$B$342,2,0)</f>
        <v>ASOCIACION ASOTAXI DEL CAGUAN</v>
      </c>
      <c r="C237" s="306" t="str">
        <f>VLOOKUP(A237,EMPRESAS!$A$1:$C$342,3,0)</f>
        <v>Pasajeros</v>
      </c>
      <c r="D237" s="311">
        <v>2981</v>
      </c>
      <c r="E237" s="64">
        <v>23</v>
      </c>
      <c r="F237" s="64">
        <v>7</v>
      </c>
      <c r="G237" s="64">
        <v>2008</v>
      </c>
      <c r="H237" s="64" t="s">
        <v>982</v>
      </c>
      <c r="I237" s="299"/>
      <c r="J237" s="299"/>
      <c r="K237" s="299" t="str">
        <f>VLOOKUP(A237,EMPRESAS!$A$1:$I$342,9,0)</f>
        <v>CAGUAN</v>
      </c>
      <c r="L237" s="299" t="str">
        <f>VLOOKUP(A237,EMPRESAS!$A$1:$J$342,10,0)</f>
        <v>RIO CAGUAN Y SUS AFLUENTES</v>
      </c>
    </row>
    <row r="238" spans="1:12" s="2" customFormat="1">
      <c r="A238" s="299">
        <v>8280019145</v>
      </c>
      <c r="B238" s="306" t="str">
        <f>VLOOKUP(A238,EMPRESAS!$A$1:$B$342,2,0)</f>
        <v>ASOCIACION ASOTAXI DEL CAGUAN</v>
      </c>
      <c r="C238" s="306" t="str">
        <f>VLOOKUP(A238,EMPRESAS!$A$1:$C$342,3,0)</f>
        <v>Pasajeros</v>
      </c>
      <c r="D238" s="311">
        <v>872</v>
      </c>
      <c r="E238" s="64">
        <v>9</v>
      </c>
      <c r="F238" s="64">
        <v>4</v>
      </c>
      <c r="G238" s="102">
        <v>2014</v>
      </c>
      <c r="H238" s="64" t="s">
        <v>983</v>
      </c>
      <c r="I238" s="299"/>
      <c r="J238" s="299"/>
      <c r="K238" s="299" t="str">
        <f>VLOOKUP(A238,EMPRESAS!$A$1:$I$342,9,0)</f>
        <v>CAGUAN</v>
      </c>
      <c r="L238" s="299" t="str">
        <f>VLOOKUP(A238,EMPRESAS!$A$1:$J$342,10,0)</f>
        <v>RIO CAGUAN Y SUS AFLUENTES</v>
      </c>
    </row>
    <row r="239" spans="1:12" s="2" customFormat="1">
      <c r="A239" s="330">
        <v>8280019145</v>
      </c>
      <c r="B239" s="306" t="str">
        <f>VLOOKUP(A239,EMPRESAS!$A$1:$B$342,2,0)</f>
        <v>ASOCIACION ASOTAXI DEL CAGUAN</v>
      </c>
      <c r="C239" s="306" t="str">
        <f>VLOOKUP(A239,EMPRESAS!$A$1:$C$342,3,0)</f>
        <v>Pasajeros</v>
      </c>
      <c r="D239" s="311">
        <v>422</v>
      </c>
      <c r="E239" s="64">
        <v>2</v>
      </c>
      <c r="F239" s="64">
        <v>3</v>
      </c>
      <c r="G239" s="102">
        <v>2015</v>
      </c>
      <c r="H239" s="64" t="s">
        <v>988</v>
      </c>
      <c r="I239" s="299"/>
      <c r="J239" s="299"/>
      <c r="K239" s="299" t="str">
        <f>VLOOKUP(A239,EMPRESAS!$A$1:$I$342,9,0)</f>
        <v>CAGUAN</v>
      </c>
      <c r="L239" s="299" t="str">
        <f>VLOOKUP(A239,EMPRESAS!$A$1:$J$342,10,0)</f>
        <v>RIO CAGUAN Y SUS AFLUENTES</v>
      </c>
    </row>
    <row r="240" spans="1:12" s="2" customFormat="1">
      <c r="A240" s="330">
        <v>8280019145</v>
      </c>
      <c r="B240" s="306" t="str">
        <f>VLOOKUP(A240,EMPRESAS!$A$1:$B$342,2,0)</f>
        <v>ASOCIACION ASOTAXI DEL CAGUAN</v>
      </c>
      <c r="C240" s="306" t="str">
        <f>VLOOKUP(A240,EMPRESAS!$A$1:$C$342,3,0)</f>
        <v>Pasajeros</v>
      </c>
      <c r="D240" s="364">
        <v>3640</v>
      </c>
      <c r="E240" s="361">
        <v>13</v>
      </c>
      <c r="F240" s="361">
        <v>9</v>
      </c>
      <c r="G240" s="361">
        <v>2017</v>
      </c>
      <c r="H240" s="361" t="s">
        <v>984</v>
      </c>
      <c r="I240" s="299" t="s">
        <v>14</v>
      </c>
      <c r="J240" s="299"/>
      <c r="K240" s="299" t="str">
        <f>VLOOKUP(A240,EMPRESAS!$A$1:$I$342,9,0)</f>
        <v>CAGUAN</v>
      </c>
      <c r="L240" s="299" t="str">
        <f>VLOOKUP(A240,EMPRESAS!$A$1:$J$342,10,0)</f>
        <v>RIO CAGUAN Y SUS AFLUENTES</v>
      </c>
    </row>
    <row r="241" spans="1:12" s="2" customFormat="1">
      <c r="A241" s="330">
        <v>8280019145</v>
      </c>
      <c r="B241" s="306" t="str">
        <f>VLOOKUP(A241,EMPRESAS!$A$1:$B$342,2,0)</f>
        <v>ASOCIACION ASOTAXI DEL CAGUAN</v>
      </c>
      <c r="C241" s="306" t="str">
        <f>VLOOKUP(A241,EMPRESAS!$A$1:$C$342,3,0)</f>
        <v>Pasajeros</v>
      </c>
      <c r="D241" s="311">
        <v>6288</v>
      </c>
      <c r="E241" s="64">
        <v>11</v>
      </c>
      <c r="F241" s="64">
        <v>12</v>
      </c>
      <c r="G241" s="102">
        <v>2019</v>
      </c>
      <c r="H241" s="64" t="s">
        <v>986</v>
      </c>
      <c r="I241" s="299"/>
      <c r="J241" s="299"/>
      <c r="K241" s="299" t="str">
        <f>VLOOKUP(A241,EMPRESAS!$A$1:$I$342,9,0)</f>
        <v>CAGUAN</v>
      </c>
      <c r="L241" s="299" t="str">
        <f>VLOOKUP(A241,EMPRESAS!$A$1:$J$342,10,0)</f>
        <v>RIO CAGUAN Y SUS AFLUENTES</v>
      </c>
    </row>
    <row r="242" spans="1:12" s="2" customFormat="1">
      <c r="A242" s="330">
        <v>8280019145</v>
      </c>
      <c r="B242" s="306" t="str">
        <f>VLOOKUP(A242,EMPRESAS!$A$1:$B$342,2,0)</f>
        <v>ASOCIACION ASOTAXI DEL CAGUAN</v>
      </c>
      <c r="C242" s="306" t="str">
        <f>VLOOKUP(A242,EMPRESAS!$A$1:$C$342,3,0)</f>
        <v>Pasajeros</v>
      </c>
      <c r="D242" s="311">
        <v>463</v>
      </c>
      <c r="E242" s="341">
        <v>6</v>
      </c>
      <c r="F242" s="341">
        <v>3</v>
      </c>
      <c r="G242" s="341">
        <v>2020</v>
      </c>
      <c r="H242" s="341" t="s">
        <v>986</v>
      </c>
      <c r="I242" s="299"/>
      <c r="J242" s="299"/>
      <c r="K242" s="299" t="str">
        <f>VLOOKUP(A242,EMPRESAS!$A$1:$I$342,9,0)</f>
        <v>CAGUAN</v>
      </c>
      <c r="L242" s="299" t="str">
        <f>VLOOKUP(A242,EMPRESAS!$A$1:$J$342,10,0)</f>
        <v>RIO CAGUAN Y SUS AFLUENTES</v>
      </c>
    </row>
    <row r="243" spans="1:12" s="2" customFormat="1">
      <c r="A243" s="330">
        <v>8280019145</v>
      </c>
      <c r="B243" s="306" t="str">
        <f>VLOOKUP(A243,EMPRESAS!$A$1:$B$342,2,0)</f>
        <v>ASOCIACION ASOTAXI DEL CAGUAN</v>
      </c>
      <c r="C243" s="306" t="str">
        <f>VLOOKUP(A243,EMPRESAS!$A$1:$C$342,3,0)</f>
        <v>Pasajeros</v>
      </c>
      <c r="D243" s="27">
        <v>3040003495</v>
      </c>
      <c r="E243" s="341">
        <v>20</v>
      </c>
      <c r="F243" s="341">
        <v>5</v>
      </c>
      <c r="G243" s="341">
        <v>2020</v>
      </c>
      <c r="H243" s="341" t="s">
        <v>986</v>
      </c>
      <c r="I243" s="299"/>
      <c r="J243" s="299"/>
      <c r="K243" s="299" t="str">
        <f>VLOOKUP(A243,EMPRESAS!$A$1:$I$342,9,0)</f>
        <v>CAGUAN</v>
      </c>
      <c r="L243" s="299" t="str">
        <f>VLOOKUP(A243,EMPRESAS!$A$1:$J$342,10,0)</f>
        <v>RIO CAGUAN Y SUS AFLUENTES</v>
      </c>
    </row>
    <row r="244" spans="1:12" s="2" customFormat="1">
      <c r="A244" s="330">
        <v>8280019145</v>
      </c>
      <c r="B244" s="488" t="str">
        <f>VLOOKUP(A244,EMPRESAS!$A$1:$B$342,2,0)</f>
        <v>ASOCIACION ASOTAXI DEL CAGUAN</v>
      </c>
      <c r="C244" s="488" t="str">
        <f>VLOOKUP(A244,EMPRESAS!$A$1:$C$342,3,0)</f>
        <v>Pasajeros</v>
      </c>
      <c r="D244" s="437">
        <v>3040010355</v>
      </c>
      <c r="E244" s="341">
        <v>10</v>
      </c>
      <c r="F244" s="341">
        <v>3</v>
      </c>
      <c r="G244" s="341">
        <v>2021</v>
      </c>
      <c r="H244" s="341" t="s">
        <v>1008</v>
      </c>
      <c r="I244" s="299"/>
      <c r="J244" s="299" t="s">
        <v>1031</v>
      </c>
      <c r="K244" s="299" t="str">
        <f>VLOOKUP(A244,EMPRESAS!$A$1:$I$342,9,0)</f>
        <v>CAGUAN</v>
      </c>
      <c r="L244" s="299" t="str">
        <f>VLOOKUP(A244,EMPRESAS!$A$1:$J$342,10,0)</f>
        <v>RIO CAGUAN Y SUS AFLUENTES</v>
      </c>
    </row>
    <row r="245" spans="1:12" s="2" customFormat="1">
      <c r="A245" s="299">
        <v>8909316408</v>
      </c>
      <c r="B245" s="306" t="str">
        <f>VLOOKUP(A245,EMPRESAS!$A$1:$B$342,2,0)</f>
        <v>COOP MULTIACTIVA DE TRANSP TERR Y  FLUVIALES DE LOS RIOS CAUCA Y NECHI "COOTRAFLUCAN"</v>
      </c>
      <c r="C245" s="306" t="str">
        <f>VLOOKUP(A245,EMPRESAS!$A$1:$C$342,3,0)</f>
        <v>Pasajeros</v>
      </c>
      <c r="D245" s="311">
        <v>1928</v>
      </c>
      <c r="E245" s="64">
        <v>30</v>
      </c>
      <c r="F245" s="64">
        <v>7</v>
      </c>
      <c r="G245" s="64">
        <v>2004</v>
      </c>
      <c r="H245" s="64" t="s">
        <v>977</v>
      </c>
      <c r="I245" s="299" t="s">
        <v>14</v>
      </c>
      <c r="J245" s="299"/>
      <c r="K245" s="299" t="str">
        <f>VLOOKUP(A245,EMPRESAS!$A$1:$I$342,9,0)</f>
        <v>CAUCA</v>
      </c>
      <c r="L245" s="299" t="str">
        <f>VLOOKUP(A245,EMPRESAS!$A$1:$J$342,10,0)</f>
        <v>RIOS: CAUCA Y NECHI</v>
      </c>
    </row>
    <row r="246" spans="1:12" s="2" customFormat="1">
      <c r="A246" s="299">
        <v>8909316408</v>
      </c>
      <c r="B246" s="306" t="str">
        <f>VLOOKUP(A246,EMPRESAS!$A$1:$B$342,2,0)</f>
        <v>COOP MULTIACTIVA DE TRANSP TERR Y  FLUVIALES DE LOS RIOS CAUCA Y NECHI "COOTRAFLUCAN"</v>
      </c>
      <c r="C246" s="306" t="str">
        <f>VLOOKUP(A246,EMPRESAS!$A$1:$C$342,3,0)</f>
        <v>Pasajeros</v>
      </c>
      <c r="D246" s="323">
        <v>1928</v>
      </c>
      <c r="E246" s="64">
        <v>30</v>
      </c>
      <c r="F246" s="64">
        <v>7</v>
      </c>
      <c r="G246" s="64">
        <v>2004</v>
      </c>
      <c r="H246" s="64" t="s">
        <v>979</v>
      </c>
      <c r="I246" s="299"/>
      <c r="J246" s="299"/>
      <c r="K246" s="299" t="str">
        <f>VLOOKUP(A246,EMPRESAS!$A$1:$I$342,9,0)</f>
        <v>CAUCA</v>
      </c>
      <c r="L246" s="299" t="str">
        <f>VLOOKUP(A246,EMPRESAS!$A$1:$J$342,10,0)</f>
        <v>RIOS: CAUCA Y NECHI</v>
      </c>
    </row>
    <row r="247" spans="1:12" s="2" customFormat="1">
      <c r="A247" s="299">
        <v>8909316408</v>
      </c>
      <c r="B247" s="306" t="str">
        <f>VLOOKUP(A247,EMPRESAS!$A$1:$B$342,2,0)</f>
        <v>COOP MULTIACTIVA DE TRANSP TERR Y  FLUVIALES DE LOS RIOS CAUCA Y NECHI "COOTRAFLUCAN"</v>
      </c>
      <c r="C247" s="306" t="str">
        <f>VLOOKUP(A247,EMPRESAS!$A$1:$C$342,3,0)</f>
        <v>Pasajeros</v>
      </c>
      <c r="D247" s="311">
        <v>1149</v>
      </c>
      <c r="E247" s="64">
        <v>27</v>
      </c>
      <c r="F247" s="64">
        <v>5</v>
      </c>
      <c r="G247" s="64">
        <v>2005</v>
      </c>
      <c r="H247" s="64" t="s">
        <v>986</v>
      </c>
      <c r="I247" s="299"/>
      <c r="J247" s="299"/>
      <c r="K247" s="299" t="str">
        <f>VLOOKUP(A247,EMPRESAS!$A$1:$I$342,9,0)</f>
        <v>CAUCA</v>
      </c>
      <c r="L247" s="299" t="str">
        <f>VLOOKUP(A247,EMPRESAS!$A$1:$J$342,10,0)</f>
        <v>RIOS: CAUCA Y NECHI</v>
      </c>
    </row>
    <row r="248" spans="1:12" s="2" customFormat="1">
      <c r="A248" s="299">
        <v>8909316408</v>
      </c>
      <c r="B248" s="306" t="str">
        <f>VLOOKUP(A248,EMPRESAS!$A$1:$B$342,2,0)</f>
        <v>COOP MULTIACTIVA DE TRANSP TERR Y  FLUVIALES DE LOS RIOS CAUCA Y NECHI "COOTRAFLUCAN"</v>
      </c>
      <c r="C248" s="306" t="str">
        <f>VLOOKUP(A248,EMPRESAS!$A$1:$C$342,3,0)</f>
        <v>Pasajeros</v>
      </c>
      <c r="D248" s="311">
        <v>3439</v>
      </c>
      <c r="E248" s="64">
        <v>4</v>
      </c>
      <c r="F248" s="64">
        <v>6</v>
      </c>
      <c r="G248" s="102">
        <v>2012</v>
      </c>
      <c r="H248" s="64" t="s">
        <v>982</v>
      </c>
      <c r="I248" s="299"/>
      <c r="J248" s="299"/>
      <c r="K248" s="299" t="str">
        <f>VLOOKUP(A248,EMPRESAS!$A$1:$I$342,9,0)</f>
        <v>CAUCA</v>
      </c>
      <c r="L248" s="299" t="str">
        <f>VLOOKUP(A248,EMPRESAS!$A$1:$J$342,10,0)</f>
        <v>RIOS: CAUCA Y NECHI</v>
      </c>
    </row>
    <row r="249" spans="1:12" s="2" customFormat="1">
      <c r="A249" s="299">
        <v>8909316408</v>
      </c>
      <c r="B249" s="306" t="str">
        <f>VLOOKUP(A249,EMPRESAS!$A$1:$B$342,2,0)</f>
        <v>COOP MULTIACTIVA DE TRANSP TERR Y  FLUVIALES DE LOS RIOS CAUCA Y NECHI "COOTRAFLUCAN"</v>
      </c>
      <c r="C249" s="306" t="str">
        <f>VLOOKUP(A249,EMPRESAS!$A$1:$C$342,3,0)</f>
        <v>Pasajeros</v>
      </c>
      <c r="D249" s="311">
        <v>2746</v>
      </c>
      <c r="E249" s="64">
        <v>27</v>
      </c>
      <c r="F249" s="64">
        <v>6</v>
      </c>
      <c r="G249" s="102">
        <v>2016</v>
      </c>
      <c r="H249" s="64" t="s">
        <v>983</v>
      </c>
      <c r="I249" s="299"/>
      <c r="J249" s="299"/>
      <c r="K249" s="299" t="str">
        <f>VLOOKUP(A249,EMPRESAS!$A$1:$I$342,9,0)</f>
        <v>CAUCA</v>
      </c>
      <c r="L249" s="299" t="str">
        <f>VLOOKUP(A249,EMPRESAS!$A$1:$J$342,10,0)</f>
        <v>RIOS: CAUCA Y NECHI</v>
      </c>
    </row>
    <row r="250" spans="1:12" s="2" customFormat="1">
      <c r="A250" s="299">
        <v>8909316408</v>
      </c>
      <c r="B250" s="306" t="str">
        <f>VLOOKUP(A250,EMPRESAS!$A$1:$B$342,2,0)</f>
        <v>COOP MULTIACTIVA DE TRANSP TERR Y  FLUVIALES DE LOS RIOS CAUCA Y NECHI "COOTRAFLUCAN"</v>
      </c>
      <c r="C250" s="306" t="str">
        <f>VLOOKUP(A250,EMPRESAS!$A$1:$C$342,3,0)</f>
        <v>Pasajeros</v>
      </c>
      <c r="D250" s="303">
        <v>4657</v>
      </c>
      <c r="E250" s="309">
        <v>30</v>
      </c>
      <c r="F250" s="309">
        <v>9</v>
      </c>
      <c r="G250" s="309">
        <v>2019</v>
      </c>
      <c r="H250" s="309" t="s">
        <v>984</v>
      </c>
      <c r="I250" s="299" t="s">
        <v>14</v>
      </c>
      <c r="J250" s="299"/>
      <c r="K250" s="299" t="str">
        <f>VLOOKUP(A250,EMPRESAS!$A$1:$I$342,9,0)</f>
        <v>CAUCA</v>
      </c>
      <c r="L250" s="299" t="str">
        <f>VLOOKUP(A250,EMPRESAS!$A$1:$J$342,10,0)</f>
        <v>RIOS: CAUCA Y NECHI</v>
      </c>
    </row>
    <row r="251" spans="1:12" s="2" customFormat="1">
      <c r="A251" s="299">
        <v>8230044773</v>
      </c>
      <c r="B251" s="306" t="str">
        <f>VLOOKUP(A251,EMPRESAS!$A$1:$B$342,2,0)</f>
        <v>EXPRESO FELIZ E.A.T.</v>
      </c>
      <c r="C251" s="306" t="str">
        <f>VLOOKUP(A251,EMPRESAS!$A$1:$C$342,3,0)</f>
        <v>Pasajeros</v>
      </c>
      <c r="D251" s="311">
        <v>11185</v>
      </c>
      <c r="E251" s="64">
        <v>19</v>
      </c>
      <c r="F251" s="64">
        <v>12</v>
      </c>
      <c r="G251" s="329">
        <v>2003</v>
      </c>
      <c r="H251" s="329" t="s">
        <v>977</v>
      </c>
      <c r="I251" s="299" t="s">
        <v>14</v>
      </c>
      <c r="J251" s="299"/>
      <c r="K251" s="299" t="str">
        <f>VLOOKUP(A251,EMPRESAS!$A$1:$I$342,9,0)</f>
        <v>MAGDALENA</v>
      </c>
      <c r="L251" s="299" t="str">
        <f>VLOOKUP(A251,EMPRESAS!$A$1:$J$342,10,0)</f>
        <v>RIO MAGDALENA, BRAZO LA MOJANA</v>
      </c>
    </row>
    <row r="252" spans="1:12" s="2" customFormat="1">
      <c r="A252" s="299">
        <v>8230044773</v>
      </c>
      <c r="B252" s="306" t="str">
        <f>VLOOKUP(A252,EMPRESAS!$A$1:$B$342,2,0)</f>
        <v>EXPRESO FELIZ E.A.T.</v>
      </c>
      <c r="C252" s="306" t="str">
        <f>VLOOKUP(A252,EMPRESAS!$A$1:$C$342,3,0)</f>
        <v>Pasajeros</v>
      </c>
      <c r="D252" s="311">
        <v>659</v>
      </c>
      <c r="E252" s="64">
        <v>19</v>
      </c>
      <c r="F252" s="64">
        <v>3</v>
      </c>
      <c r="G252" s="329">
        <v>2004</v>
      </c>
      <c r="H252" s="329" t="s">
        <v>979</v>
      </c>
      <c r="I252" s="299"/>
      <c r="J252" s="299"/>
      <c r="K252" s="299" t="str">
        <f>VLOOKUP(A252,EMPRESAS!$A$1:$I$342,9,0)</f>
        <v>MAGDALENA</v>
      </c>
      <c r="L252" s="299" t="str">
        <f>VLOOKUP(A252,EMPRESAS!$A$1:$J$342,10,0)</f>
        <v>RIO MAGDALENA, BRAZO LA MOJANA</v>
      </c>
    </row>
    <row r="253" spans="1:12" s="2" customFormat="1">
      <c r="A253" s="299">
        <v>8230044773</v>
      </c>
      <c r="B253" s="306" t="str">
        <f>VLOOKUP(A253,EMPRESAS!$A$1:$B$342,2,0)</f>
        <v>EXPRESO FELIZ E.A.T.</v>
      </c>
      <c r="C253" s="306" t="str">
        <f>VLOOKUP(A253,EMPRESAS!$A$1:$C$342,3,0)</f>
        <v>Pasajeros</v>
      </c>
      <c r="D253" s="311">
        <v>1950</v>
      </c>
      <c r="E253" s="64">
        <v>22</v>
      </c>
      <c r="F253" s="64">
        <v>5</v>
      </c>
      <c r="G253" s="329">
        <v>2007</v>
      </c>
      <c r="H253" s="329" t="s">
        <v>982</v>
      </c>
      <c r="I253" s="319"/>
      <c r="J253" s="319"/>
      <c r="K253" s="299" t="str">
        <f>VLOOKUP(A253,EMPRESAS!$A$1:$I$342,9,0)</f>
        <v>MAGDALENA</v>
      </c>
      <c r="L253" s="299" t="str">
        <f>VLOOKUP(A253,EMPRESAS!$A$1:$J$342,10,0)</f>
        <v>RIO MAGDALENA, BRAZO LA MOJANA</v>
      </c>
    </row>
    <row r="254" spans="1:12" s="2" customFormat="1" ht="15">
      <c r="A254" s="299">
        <v>8230044773</v>
      </c>
      <c r="B254" s="306" t="str">
        <f>VLOOKUP(A254,EMPRESAS!$A$1:$B$342,2,0)</f>
        <v>EXPRESO FELIZ E.A.T.</v>
      </c>
      <c r="C254" s="306" t="str">
        <f>VLOOKUP(A254,EMPRESAS!$A$1:$C$342,3,0)</f>
        <v>Pasajeros</v>
      </c>
      <c r="D254" s="507">
        <v>1447</v>
      </c>
      <c r="E254" s="359">
        <v>17</v>
      </c>
      <c r="F254" s="359">
        <v>5</v>
      </c>
      <c r="G254" s="359">
        <v>2011</v>
      </c>
      <c r="H254" s="359" t="s">
        <v>983</v>
      </c>
      <c r="I254" s="360" t="s">
        <v>14</v>
      </c>
      <c r="J254" s="299" t="s">
        <v>1026</v>
      </c>
      <c r="K254" s="299" t="str">
        <f>VLOOKUP(A254,EMPRESAS!$A$1:$I$342,9,0)</f>
        <v>MAGDALENA</v>
      </c>
      <c r="L254" s="299" t="str">
        <f>VLOOKUP(A254,EMPRESAS!$A$1:$J$342,10,0)</f>
        <v>RIO MAGDALENA, BRAZO LA MOJANA</v>
      </c>
    </row>
    <row r="255" spans="1:12" s="2" customFormat="1">
      <c r="A255" s="299">
        <v>8060115138</v>
      </c>
      <c r="B255" s="306" t="str">
        <f>VLOOKUP(A255,EMPRESAS!$A$1:$B$342,2,0)</f>
        <v>TRANSPORTES FLUVIAL REGIONAL E.A.T.  "TRANSFLUREG E.A.T."</v>
      </c>
      <c r="C255" s="306" t="str">
        <f>VLOOKUP(A255,EMPRESAS!$A$1:$C$342,3,0)</f>
        <v>Pasajeros</v>
      </c>
      <c r="D255" s="311">
        <v>2901</v>
      </c>
      <c r="E255" s="64">
        <v>14</v>
      </c>
      <c r="F255" s="64">
        <v>10</v>
      </c>
      <c r="G255" s="64">
        <v>2004</v>
      </c>
      <c r="H255" s="64" t="s">
        <v>977</v>
      </c>
      <c r="I255" s="299" t="s">
        <v>14</v>
      </c>
      <c r="J255" s="365"/>
      <c r="K255" s="299" t="str">
        <f>VLOOKUP(A255,EMPRESAS!$A$1:$I$342,9,0)</f>
        <v>MAGDALENA</v>
      </c>
      <c r="L255" s="299" t="str">
        <f>VLOOKUP(A255,EMPRESAS!$A$1:$J$342,10,0)</f>
        <v>RIO MAGDALENA SECTOR ENTRE MAGANGUE Y SAN SEBASTIAN DE BUENA VISTA (PTOS INTERMEDIOS)</v>
      </c>
    </row>
    <row r="256" spans="1:12" s="2" customFormat="1">
      <c r="A256" s="299">
        <v>8060115138</v>
      </c>
      <c r="B256" s="306" t="str">
        <f>VLOOKUP(A256,EMPRESAS!$A$1:$B$342,2,0)</f>
        <v>TRANSPORTES FLUVIAL REGIONAL E.A.T.  "TRANSFLUREG E.A.T."</v>
      </c>
      <c r="C256" s="306" t="str">
        <f>VLOOKUP(A256,EMPRESAS!$A$1:$C$342,3,0)</f>
        <v>Pasajeros</v>
      </c>
      <c r="D256" s="311">
        <v>1084</v>
      </c>
      <c r="E256" s="64">
        <v>23</v>
      </c>
      <c r="F256" s="64">
        <v>5</v>
      </c>
      <c r="G256" s="102">
        <v>2005</v>
      </c>
      <c r="H256" s="64" t="s">
        <v>979</v>
      </c>
      <c r="I256" s="299"/>
      <c r="J256" s="299"/>
      <c r="K256" s="299" t="str">
        <f>VLOOKUP(A256,EMPRESAS!$A$1:$I$342,9,0)</f>
        <v>MAGDALENA</v>
      </c>
      <c r="L256" s="299" t="str">
        <f>VLOOKUP(A256,EMPRESAS!$A$1:$J$342,10,0)</f>
        <v>RIO MAGDALENA SECTOR ENTRE MAGANGUE Y SAN SEBASTIAN DE BUENA VISTA (PTOS INTERMEDIOS)</v>
      </c>
    </row>
    <row r="257" spans="1:12" s="2" customFormat="1">
      <c r="A257" s="299">
        <v>8060115138</v>
      </c>
      <c r="B257" s="306" t="str">
        <f>VLOOKUP(A257,EMPRESAS!$A$1:$B$342,2,0)</f>
        <v>TRANSPORTES FLUVIAL REGIONAL E.A.T.  "TRANSFLUREG E.A.T."</v>
      </c>
      <c r="C257" s="306" t="str">
        <f>VLOOKUP(A257,EMPRESAS!$A$1:$C$342,3,0)</f>
        <v>Pasajeros</v>
      </c>
      <c r="D257" s="311">
        <v>4782</v>
      </c>
      <c r="E257" s="366">
        <v>10</v>
      </c>
      <c r="F257" s="366">
        <v>11</v>
      </c>
      <c r="G257" s="366">
        <v>2016</v>
      </c>
      <c r="H257" s="366" t="s">
        <v>982</v>
      </c>
      <c r="I257" s="360" t="s">
        <v>14</v>
      </c>
      <c r="J257" s="313" t="s">
        <v>1026</v>
      </c>
      <c r="K257" s="299" t="str">
        <f>VLOOKUP(A257,EMPRESAS!$A$1:$I$342,9,0)</f>
        <v>MAGDALENA</v>
      </c>
      <c r="L257" s="299" t="str">
        <f>VLOOKUP(A257,EMPRESAS!$A$1:$J$342,10,0)</f>
        <v>RIO MAGDALENA SECTOR ENTRE MAGANGUE Y SAN SEBASTIAN DE BUENA VISTA (PTOS INTERMEDIOS)</v>
      </c>
    </row>
    <row r="258" spans="1:12" s="2" customFormat="1">
      <c r="A258" s="299">
        <v>8060115138</v>
      </c>
      <c r="B258" s="306" t="str">
        <f>VLOOKUP(A258,EMPRESAS!$A$1:$B$342,2,0)</f>
        <v>TRANSPORTES FLUVIAL REGIONAL E.A.T.  "TRANSFLUREG E.A.T."</v>
      </c>
      <c r="C258" s="306" t="str">
        <f>VLOOKUP(A258,EMPRESAS!$A$1:$C$342,3,0)</f>
        <v>Pasajeros</v>
      </c>
      <c r="D258" s="311">
        <v>795</v>
      </c>
      <c r="E258" s="64">
        <v>10</v>
      </c>
      <c r="F258" s="64">
        <v>4</v>
      </c>
      <c r="G258" s="102">
        <v>2018</v>
      </c>
      <c r="H258" s="64" t="s">
        <v>986</v>
      </c>
      <c r="I258" s="313"/>
      <c r="J258" s="313"/>
      <c r="K258" s="299" t="str">
        <f>VLOOKUP(A258,EMPRESAS!$A$1:$I$342,9,0)</f>
        <v>MAGDALENA</v>
      </c>
      <c r="L258" s="299" t="str">
        <f>VLOOKUP(A258,EMPRESAS!$A$1:$J$342,10,0)</f>
        <v>RIO MAGDALENA SECTOR ENTRE MAGANGUE Y SAN SEBASTIAN DE BUENA VISTA (PTOS INTERMEDIOS)</v>
      </c>
    </row>
    <row r="259" spans="1:12" s="2" customFormat="1">
      <c r="A259" s="299">
        <v>8060115138</v>
      </c>
      <c r="B259" s="306" t="str">
        <f>VLOOKUP(A259,EMPRESAS!$A$1:$B$342,2,0)</f>
        <v>TRANSPORTES FLUVIAL REGIONAL E.A.T.  "TRANSFLUREG E.A.T."</v>
      </c>
      <c r="C259" s="306" t="str">
        <f>VLOOKUP(A259,EMPRESAS!$A$1:$C$342,3,0)</f>
        <v>Pasajeros</v>
      </c>
      <c r="D259" s="303">
        <v>4661</v>
      </c>
      <c r="E259" s="309">
        <v>30</v>
      </c>
      <c r="F259" s="309">
        <v>9</v>
      </c>
      <c r="G259" s="309">
        <v>2019</v>
      </c>
      <c r="H259" s="309" t="s">
        <v>983</v>
      </c>
      <c r="I259" s="313" t="s">
        <v>14</v>
      </c>
      <c r="J259" s="313"/>
      <c r="K259" s="299" t="str">
        <f>VLOOKUP(A259,EMPRESAS!$A$1:$I$342,9,0)</f>
        <v>MAGDALENA</v>
      </c>
      <c r="L259" s="299" t="str">
        <f>VLOOKUP(A259,EMPRESAS!$A$1:$J$342,10,0)</f>
        <v>RIO MAGDALENA SECTOR ENTRE MAGANGUE Y SAN SEBASTIAN DE BUENA VISTA (PTOS INTERMEDIOS)</v>
      </c>
    </row>
    <row r="260" spans="1:12" s="2" customFormat="1">
      <c r="A260" s="299">
        <v>8001126541</v>
      </c>
      <c r="B260" s="306" t="str">
        <f>VLOOKUP(A260,EMPRESAS!$A$1:$B$342,2,0)</f>
        <v>COOPERATIVA MULTIACTIVA DE LANCHEROS DE GUATAPE  "COOLANCHEROS"</v>
      </c>
      <c r="C260" s="306" t="str">
        <f>VLOOKUP(A260,EMPRESAS!$A$1:$C$342,3,0)</f>
        <v>Turismo</v>
      </c>
      <c r="D260" s="367">
        <v>3023</v>
      </c>
      <c r="E260" s="321">
        <v>3</v>
      </c>
      <c r="F260" s="321">
        <v>11</v>
      </c>
      <c r="G260" s="321">
        <v>2004</v>
      </c>
      <c r="H260" s="321" t="s">
        <v>977</v>
      </c>
      <c r="I260" s="313" t="s">
        <v>43</v>
      </c>
      <c r="J260" s="313"/>
      <c r="K260" s="299" t="str">
        <f>VLOOKUP(A260,EMPRESAS!$A$1:$I$342,9,0)</f>
        <v>EMBALSE EL PEÑOL</v>
      </c>
      <c r="L260" s="299" t="str">
        <f>VLOOKUP(A260,EMPRESAS!$A$1:$J$342,10,0)</f>
        <v>EMBALSE EL PEÑOL</v>
      </c>
    </row>
    <row r="261" spans="1:12" s="2" customFormat="1">
      <c r="A261" s="299">
        <v>8001126541</v>
      </c>
      <c r="B261" s="306" t="str">
        <f>VLOOKUP(A261,EMPRESAS!$A$1:$B$342,2,0)</f>
        <v>COOPERATIVA MULTIACTIVA DE LANCHEROS DE GUATAPE  "COOLANCHEROS"</v>
      </c>
      <c r="C261" s="306" t="str">
        <f>VLOOKUP(A261,EMPRESAS!$A$1:$C$342,3,0)</f>
        <v>Turismo</v>
      </c>
      <c r="D261" s="311">
        <v>3023</v>
      </c>
      <c r="E261" s="64">
        <v>3</v>
      </c>
      <c r="F261" s="64">
        <v>11</v>
      </c>
      <c r="G261" s="64">
        <v>2004</v>
      </c>
      <c r="H261" s="64" t="s">
        <v>979</v>
      </c>
      <c r="I261" s="299"/>
      <c r="J261" s="299"/>
      <c r="K261" s="299" t="str">
        <f>VLOOKUP(A261,EMPRESAS!$A$1:$I$342,9,0)</f>
        <v>EMBALSE EL PEÑOL</v>
      </c>
      <c r="L261" s="299" t="str">
        <f>VLOOKUP(A261,EMPRESAS!$A$1:$J$342,10,0)</f>
        <v>EMBALSE EL PEÑOL</v>
      </c>
    </row>
    <row r="262" spans="1:12" s="2" customFormat="1">
      <c r="A262" s="299">
        <v>8001126541</v>
      </c>
      <c r="B262" s="306" t="str">
        <f>VLOOKUP(A262,EMPRESAS!$A$1:$B$342,2,0)</f>
        <v>COOPERATIVA MULTIACTIVA DE LANCHEROS DE GUATAPE  "COOLANCHEROS"</v>
      </c>
      <c r="C262" s="306" t="str">
        <f>VLOOKUP(A262,EMPRESAS!$A$1:$C$342,3,0)</f>
        <v>Turismo</v>
      </c>
      <c r="D262" s="311">
        <v>991</v>
      </c>
      <c r="E262" s="64">
        <v>17</v>
      </c>
      <c r="F262" s="64">
        <v>3</v>
      </c>
      <c r="G262" s="64">
        <v>2008</v>
      </c>
      <c r="H262" s="64" t="s">
        <v>982</v>
      </c>
      <c r="I262" s="299"/>
      <c r="J262" s="299"/>
      <c r="K262" s="299" t="str">
        <f>VLOOKUP(A262,EMPRESAS!$A$1:$I$342,9,0)</f>
        <v>EMBALSE EL PEÑOL</v>
      </c>
      <c r="L262" s="299" t="str">
        <f>VLOOKUP(A262,EMPRESAS!$A$1:$J$342,10,0)</f>
        <v>EMBALSE EL PEÑOL</v>
      </c>
    </row>
    <row r="263" spans="1:12" s="2" customFormat="1">
      <c r="A263" s="299">
        <v>8001126541</v>
      </c>
      <c r="B263" s="306" t="str">
        <f>VLOOKUP(A263,EMPRESAS!$A$1:$B$342,2,0)</f>
        <v>COOPERATIVA MULTIACTIVA DE LANCHEROS DE GUATAPE  "COOLANCHEROS"</v>
      </c>
      <c r="C263" s="306" t="str">
        <f>VLOOKUP(A263,EMPRESAS!$A$1:$C$342,3,0)</f>
        <v>Turismo</v>
      </c>
      <c r="D263" s="311">
        <v>1393</v>
      </c>
      <c r="E263" s="64">
        <v>13</v>
      </c>
      <c r="F263" s="64">
        <v>5</v>
      </c>
      <c r="G263" s="64">
        <v>2011</v>
      </c>
      <c r="H263" s="64" t="s">
        <v>983</v>
      </c>
      <c r="I263" s="299"/>
      <c r="J263" s="299"/>
      <c r="K263" s="299" t="str">
        <f>VLOOKUP(A263,EMPRESAS!$A$1:$I$342,9,0)</f>
        <v>EMBALSE EL PEÑOL</v>
      </c>
      <c r="L263" s="299" t="str">
        <f>VLOOKUP(A263,EMPRESAS!$A$1:$J$342,10,0)</f>
        <v>EMBALSE EL PEÑOL</v>
      </c>
    </row>
    <row r="264" spans="1:12" s="2" customFormat="1">
      <c r="A264" s="299">
        <v>8001126541</v>
      </c>
      <c r="B264" s="306" t="str">
        <f>VLOOKUP(A264,EMPRESAS!$A$1:$B$342,2,0)</f>
        <v>COOPERATIVA MULTIACTIVA DE LANCHEROS DE GUATAPE  "COOLANCHEROS"</v>
      </c>
      <c r="C264" s="306" t="str">
        <f>VLOOKUP(A264,EMPRESAS!$A$1:$C$342,3,0)</f>
        <v>Turismo</v>
      </c>
      <c r="D264" s="311">
        <v>2940</v>
      </c>
      <c r="E264" s="64">
        <v>14</v>
      </c>
      <c r="F264" s="64">
        <v>5</v>
      </c>
      <c r="G264" s="64">
        <v>2012</v>
      </c>
      <c r="H264" s="64" t="s">
        <v>986</v>
      </c>
      <c r="I264" s="299"/>
      <c r="J264" s="299"/>
      <c r="K264" s="299" t="str">
        <f>VLOOKUP(A264,EMPRESAS!$A$1:$I$342,9,0)</f>
        <v>EMBALSE EL PEÑOL</v>
      </c>
      <c r="L264" s="299" t="str">
        <f>VLOOKUP(A264,EMPRESAS!$A$1:$J$342,10,0)</f>
        <v>EMBALSE EL PEÑOL</v>
      </c>
    </row>
    <row r="265" spans="1:12" s="2" customFormat="1">
      <c r="A265" s="299">
        <v>8001126541</v>
      </c>
      <c r="B265" s="306" t="str">
        <f>VLOOKUP(A265,EMPRESAS!$A$1:$B$342,2,0)</f>
        <v>COOPERATIVA MULTIACTIVA DE LANCHEROS DE GUATAPE  "COOLANCHEROS"</v>
      </c>
      <c r="C265" s="306" t="str">
        <f>VLOOKUP(A265,EMPRESAS!$A$1:$C$342,3,0)</f>
        <v>Turismo</v>
      </c>
      <c r="D265" s="311">
        <v>1221</v>
      </c>
      <c r="E265" s="64">
        <v>14</v>
      </c>
      <c r="F265" s="64">
        <v>5</v>
      </c>
      <c r="G265" s="102">
        <v>2014</v>
      </c>
      <c r="H265" s="64" t="s">
        <v>984</v>
      </c>
      <c r="I265" s="299"/>
      <c r="J265" s="299"/>
      <c r="K265" s="299" t="str">
        <f>VLOOKUP(A265,EMPRESAS!$A$1:$I$342,9,0)</f>
        <v>EMBALSE EL PEÑOL</v>
      </c>
      <c r="L265" s="299" t="str">
        <f>VLOOKUP(A265,EMPRESAS!$A$1:$J$342,10,0)</f>
        <v>EMBALSE EL PEÑOL</v>
      </c>
    </row>
    <row r="266" spans="1:12" s="2" customFormat="1">
      <c r="A266" s="330">
        <v>8001126541</v>
      </c>
      <c r="B266" s="306" t="str">
        <f>VLOOKUP(A266,EMPRESAS!$A$1:$B$342,2,0)</f>
        <v>COOPERATIVA MULTIACTIVA DE LANCHEROS DE GUATAPE  "COOLANCHEROS"</v>
      </c>
      <c r="C266" s="306" t="str">
        <f>VLOOKUP(A266,EMPRESAS!$A$1:$C$342,3,0)</f>
        <v>Turismo</v>
      </c>
      <c r="D266" s="311">
        <v>1688</v>
      </c>
      <c r="E266" s="64">
        <v>3</v>
      </c>
      <c r="F266" s="64">
        <v>6</v>
      </c>
      <c r="G266" s="102">
        <v>2015</v>
      </c>
      <c r="H266" s="64" t="s">
        <v>988</v>
      </c>
      <c r="I266" s="299"/>
      <c r="J266" s="299"/>
      <c r="K266" s="299" t="str">
        <f>VLOOKUP(A266,EMPRESAS!$A$1:$I$342,9,0)</f>
        <v>EMBALSE EL PEÑOL</v>
      </c>
      <c r="L266" s="299" t="str">
        <f>VLOOKUP(A266,EMPRESAS!$A$1:$J$342,10,0)</f>
        <v>EMBALSE EL PEÑOL</v>
      </c>
    </row>
    <row r="267" spans="1:12" s="2" customFormat="1">
      <c r="A267" s="330">
        <v>8001126541</v>
      </c>
      <c r="B267" s="306" t="str">
        <f>VLOOKUP(A267,EMPRESAS!$A$1:$B$342,2,0)</f>
        <v>COOPERATIVA MULTIACTIVA DE LANCHEROS DE GUATAPE  "COOLANCHEROS"</v>
      </c>
      <c r="C267" s="306" t="str">
        <f>VLOOKUP(A267,EMPRESAS!$A$1:$C$342,3,0)</f>
        <v>Turismo</v>
      </c>
      <c r="D267" s="311">
        <v>3535</v>
      </c>
      <c r="E267" s="64">
        <v>24</v>
      </c>
      <c r="F267" s="64">
        <v>9</v>
      </c>
      <c r="G267" s="102">
        <v>2015</v>
      </c>
      <c r="H267" s="64" t="s">
        <v>988</v>
      </c>
      <c r="I267" s="299"/>
      <c r="J267" s="299"/>
      <c r="K267" s="299" t="str">
        <f>VLOOKUP(A267,EMPRESAS!$A$1:$I$342,9,0)</f>
        <v>EMBALSE EL PEÑOL</v>
      </c>
      <c r="L267" s="299" t="str">
        <f>VLOOKUP(A267,EMPRESAS!$A$1:$J$342,10,0)</f>
        <v>EMBALSE EL PEÑOL</v>
      </c>
    </row>
    <row r="268" spans="1:12" s="2" customFormat="1">
      <c r="A268" s="330">
        <v>8001126541</v>
      </c>
      <c r="B268" s="306" t="str">
        <f>VLOOKUP(A268,EMPRESAS!$A$1:$B$342,2,0)</f>
        <v>COOPERATIVA MULTIACTIVA DE LANCHEROS DE GUATAPE  "COOLANCHEROS"</v>
      </c>
      <c r="C268" s="306" t="str">
        <f>VLOOKUP(A268,EMPRESAS!$A$1:$C$342,3,0)</f>
        <v>Turismo</v>
      </c>
      <c r="D268" s="311">
        <v>1790</v>
      </c>
      <c r="E268" s="64">
        <v>10</v>
      </c>
      <c r="F268" s="64">
        <v>5</v>
      </c>
      <c r="G268" s="102">
        <v>2016</v>
      </c>
      <c r="H268" s="64" t="s">
        <v>988</v>
      </c>
      <c r="I268" s="299"/>
      <c r="J268" s="299"/>
      <c r="K268" s="299" t="str">
        <f>VLOOKUP(A268,EMPRESAS!$A$1:$I$342,9,0)</f>
        <v>EMBALSE EL PEÑOL</v>
      </c>
      <c r="L268" s="299" t="str">
        <f>VLOOKUP(A268,EMPRESAS!$A$1:$J$342,10,0)</f>
        <v>EMBALSE EL PEÑOL</v>
      </c>
    </row>
    <row r="269" spans="1:12" s="2" customFormat="1">
      <c r="A269" s="330">
        <v>8001126541</v>
      </c>
      <c r="B269" s="306" t="str">
        <f>VLOOKUP(A269,EMPRESAS!$A$1:$B$342,2,0)</f>
        <v>COOPERATIVA MULTIACTIVA DE LANCHEROS DE GUATAPE  "COOLANCHEROS"</v>
      </c>
      <c r="C269" s="306" t="str">
        <f>VLOOKUP(A269,EMPRESAS!$A$1:$C$342,3,0)</f>
        <v>Turismo</v>
      </c>
      <c r="D269" s="311">
        <v>534</v>
      </c>
      <c r="E269" s="341">
        <v>7</v>
      </c>
      <c r="F269" s="341">
        <v>3</v>
      </c>
      <c r="G269" s="341">
        <v>2017</v>
      </c>
      <c r="H269" s="341" t="s">
        <v>985</v>
      </c>
      <c r="I269" s="299"/>
      <c r="J269" s="299" t="s">
        <v>1032</v>
      </c>
      <c r="K269" s="299" t="str">
        <f>VLOOKUP(A269,EMPRESAS!$A$1:$I$342,9,0)</f>
        <v>EMBALSE EL PEÑOL</v>
      </c>
      <c r="L269" s="299" t="str">
        <f>VLOOKUP(A269,EMPRESAS!$A$1:$J$342,10,0)</f>
        <v>EMBALSE EL PEÑOL</v>
      </c>
    </row>
    <row r="270" spans="1:12" s="2" customFormat="1">
      <c r="A270" s="330">
        <v>8001126541</v>
      </c>
      <c r="B270" s="306" t="str">
        <f>VLOOKUP(A270,EMPRESAS!$A$1:$B$342,2,0)</f>
        <v>COOPERATIVA MULTIACTIVA DE LANCHEROS DE GUATAPE  "COOLANCHEROS"</v>
      </c>
      <c r="C270" s="306" t="str">
        <f>VLOOKUP(A270,EMPRESAS!$A$1:$C$342,3,0)</f>
        <v>Turismo</v>
      </c>
      <c r="D270" s="303">
        <v>531</v>
      </c>
      <c r="E270" s="368">
        <v>13</v>
      </c>
      <c r="F270" s="309">
        <v>3</v>
      </c>
      <c r="G270" s="309">
        <v>2020</v>
      </c>
      <c r="H270" s="309" t="s">
        <v>997</v>
      </c>
      <c r="I270" s="299" t="s">
        <v>43</v>
      </c>
      <c r="J270" s="299"/>
      <c r="K270" s="299" t="str">
        <f>VLOOKUP(A270,EMPRESAS!$A$1:$I$342,9,0)</f>
        <v>EMBALSE EL PEÑOL</v>
      </c>
      <c r="L270" s="299" t="str">
        <f>VLOOKUP(A270,EMPRESAS!$A$1:$J$342,10,0)</f>
        <v>EMBALSE EL PEÑOL</v>
      </c>
    </row>
    <row r="271" spans="1:12" s="2" customFormat="1">
      <c r="A271" s="330">
        <v>8001126541</v>
      </c>
      <c r="B271" s="306" t="str">
        <f>VLOOKUP(A271,EMPRESAS!$A$1:$B$342,2,0)</f>
        <v>COOPERATIVA MULTIACTIVA DE LANCHEROS DE GUATAPE  "COOLANCHEROS"</v>
      </c>
      <c r="C271" s="306" t="str">
        <f>VLOOKUP(A271,EMPRESAS!$A$1:$C$342,3,0)</f>
        <v>Turismo</v>
      </c>
      <c r="D271" s="502">
        <v>3040013345</v>
      </c>
      <c r="E271" s="541">
        <v>24</v>
      </c>
      <c r="F271" s="505">
        <v>9</v>
      </c>
      <c r="G271" s="505">
        <v>2020</v>
      </c>
      <c r="H271" s="505" t="s">
        <v>986</v>
      </c>
      <c r="I271" s="299"/>
      <c r="J271" s="299"/>
      <c r="K271" s="299" t="str">
        <f>VLOOKUP(A271,EMPRESAS!$A$1:$I$342,9,0)</f>
        <v>EMBALSE EL PEÑOL</v>
      </c>
      <c r="L271" s="299" t="str">
        <f>VLOOKUP(A271,EMPRESAS!$A$1:$J$342,10,0)</f>
        <v>EMBALSE EL PEÑOL</v>
      </c>
    </row>
    <row r="272" spans="1:12" s="2" customFormat="1" ht="15">
      <c r="A272" s="330">
        <v>8001126541</v>
      </c>
      <c r="B272" s="542" t="str">
        <f>VLOOKUP(A272,EMPRESAS!$A$1:$B$342,2,0)</f>
        <v>COOPERATIVA MULTIACTIVA DE LANCHEROS DE GUATAPE  "COOLANCHEROS"</v>
      </c>
      <c r="C272" s="542" t="str">
        <f>VLOOKUP(A272,EMPRESAS!$A$1:$C$342,3,0)</f>
        <v>Turismo</v>
      </c>
      <c r="D272" s="502">
        <v>3040043135</v>
      </c>
      <c r="E272" s="541">
        <v>20</v>
      </c>
      <c r="F272" s="505">
        <v>9</v>
      </c>
      <c r="G272" s="505">
        <v>2021</v>
      </c>
      <c r="H272" s="505" t="s">
        <v>986</v>
      </c>
      <c r="I272" s="299"/>
      <c r="J272" s="299"/>
      <c r="K272" s="299" t="str">
        <f>VLOOKUP(A272,EMPRESAS!$A$1:$I$342,9,0)</f>
        <v>EMBALSE EL PEÑOL</v>
      </c>
      <c r="L272" s="299" t="str">
        <f>VLOOKUP(A272,EMPRESAS!$A$1:$J$342,10,0)</f>
        <v>EMBALSE EL PEÑOL</v>
      </c>
    </row>
    <row r="273" spans="1:12" s="2" customFormat="1" ht="15">
      <c r="A273" s="330">
        <v>8001126541</v>
      </c>
      <c r="B273" s="542" t="str">
        <f>VLOOKUP(A273,EMPRESAS!$A$1:$B$342,2,0)</f>
        <v>COOPERATIVA MULTIACTIVA DE LANCHEROS DE GUATAPE  "COOLANCHEROS"</v>
      </c>
      <c r="C273" s="542" t="str">
        <f>VLOOKUP(A273,EMPRESAS!$A$1:$C$342,3,0)</f>
        <v>Turismo</v>
      </c>
      <c r="D273" s="502">
        <v>3040013085</v>
      </c>
      <c r="E273" s="541">
        <v>15</v>
      </c>
      <c r="F273" s="505">
        <v>3</v>
      </c>
      <c r="G273" s="505">
        <v>2022</v>
      </c>
      <c r="H273" s="505" t="s">
        <v>986</v>
      </c>
      <c r="I273" s="299"/>
      <c r="J273" s="299"/>
      <c r="K273" s="299" t="str">
        <f>VLOOKUP(A273,EMPRESAS!$A$1:$I$342,9,0)</f>
        <v>EMBALSE EL PEÑOL</v>
      </c>
      <c r="L273" s="299" t="str">
        <f>VLOOKUP(A273,EMPRESAS!$A$1:$J$342,10,0)</f>
        <v>EMBALSE EL PEÑOL</v>
      </c>
    </row>
    <row r="274" spans="1:12" s="2" customFormat="1">
      <c r="A274" s="299">
        <v>8909851390</v>
      </c>
      <c r="B274" s="306" t="str">
        <f>VLOOKUP(A274,EMPRESAS!$A$1:$B$342,2,0)</f>
        <v>COOPERATIVA MULTIACTIVA DE TRANSPORTE  COOTRANECHI "COOTRANECHI"</v>
      </c>
      <c r="C274" s="306" t="str">
        <f>VLOOKUP(A274,EMPRESAS!$A$1:$C$342,3,0)</f>
        <v>Pasajeros</v>
      </c>
      <c r="D274" s="311">
        <v>308</v>
      </c>
      <c r="E274" s="64">
        <v>22</v>
      </c>
      <c r="F274" s="64">
        <v>2</v>
      </c>
      <c r="G274" s="64">
        <v>2005</v>
      </c>
      <c r="H274" s="64" t="s">
        <v>977</v>
      </c>
      <c r="I274" s="299" t="s">
        <v>14</v>
      </c>
      <c r="J274" s="299"/>
      <c r="K274" s="299" t="str">
        <f>VLOOKUP(A274,EMPRESAS!$A$1:$I$342,9,0)</f>
        <v>CAUCA</v>
      </c>
      <c r="L274" s="299" t="str">
        <f>VLOOKUP(A274,EMPRESAS!$A$1:$J$342,10,0)</f>
        <v xml:space="preserve">RIO CAUCA </v>
      </c>
    </row>
    <row r="275" spans="1:12" s="2" customFormat="1">
      <c r="A275" s="299">
        <v>8909851390</v>
      </c>
      <c r="B275" s="306" t="str">
        <f>VLOOKUP(A275,EMPRESAS!$A$1:$B$342,2,0)</f>
        <v>COOPERATIVA MULTIACTIVA DE TRANSPORTE  COOTRANECHI "COOTRANECHI"</v>
      </c>
      <c r="C275" s="306" t="str">
        <f>VLOOKUP(A275,EMPRESAS!$A$1:$C$342,3,0)</f>
        <v>Pasajeros</v>
      </c>
      <c r="D275" s="311">
        <v>308</v>
      </c>
      <c r="E275" s="64">
        <v>22</v>
      </c>
      <c r="F275" s="64">
        <v>2</v>
      </c>
      <c r="G275" s="64">
        <v>2005</v>
      </c>
      <c r="H275" s="64" t="s">
        <v>979</v>
      </c>
      <c r="I275" s="319"/>
      <c r="J275" s="319"/>
      <c r="K275" s="299" t="str">
        <f>VLOOKUP(A275,EMPRESAS!$A$1:$I$342,9,0)</f>
        <v>CAUCA</v>
      </c>
      <c r="L275" s="299" t="str">
        <f>VLOOKUP(A275,EMPRESAS!$A$1:$J$342,10,0)</f>
        <v xml:space="preserve">RIO CAUCA </v>
      </c>
    </row>
    <row r="276" spans="1:12" s="2" customFormat="1">
      <c r="A276" s="299">
        <v>8909851390</v>
      </c>
      <c r="B276" s="306" t="str">
        <f>VLOOKUP(A276,EMPRESAS!$A$1:$B$342,2,0)</f>
        <v>COOPERATIVA MULTIACTIVA DE TRANSPORTE  COOTRANECHI "COOTRANECHI"</v>
      </c>
      <c r="C276" s="306" t="str">
        <f>VLOOKUP(A276,EMPRESAS!$A$1:$C$342,3,0)</f>
        <v>Pasajeros</v>
      </c>
      <c r="D276" s="311">
        <v>1724</v>
      </c>
      <c r="E276" s="64">
        <v>6</v>
      </c>
      <c r="F276" s="64">
        <v>5</v>
      </c>
      <c r="G276" s="102">
        <v>2010</v>
      </c>
      <c r="H276" s="64" t="s">
        <v>982</v>
      </c>
      <c r="I276" s="299"/>
      <c r="J276" s="299"/>
      <c r="K276" s="299" t="str">
        <f>VLOOKUP(A276,EMPRESAS!$A$1:$I$342,9,0)</f>
        <v>CAUCA</v>
      </c>
      <c r="L276" s="299" t="str">
        <f>VLOOKUP(A276,EMPRESAS!$A$1:$J$342,10,0)</f>
        <v xml:space="preserve">RIO CAUCA </v>
      </c>
    </row>
    <row r="277" spans="1:12" s="2" customFormat="1">
      <c r="A277" s="299">
        <v>8909851390</v>
      </c>
      <c r="B277" s="306" t="str">
        <f>VLOOKUP(A277,EMPRESAS!$A$1:$B$342,2,0)</f>
        <v>COOPERATIVA MULTIACTIVA DE TRANSPORTE  COOTRANECHI "COOTRANECHI"</v>
      </c>
      <c r="C277" s="306" t="str">
        <f>VLOOKUP(A277,EMPRESAS!$A$1:$C$342,3,0)</f>
        <v>Pasajeros</v>
      </c>
      <c r="D277" s="311">
        <v>3169</v>
      </c>
      <c r="E277" s="64">
        <v>20</v>
      </c>
      <c r="F277" s="64">
        <v>10</v>
      </c>
      <c r="G277" s="102">
        <v>2014</v>
      </c>
      <c r="H277" s="102" t="s">
        <v>987</v>
      </c>
      <c r="I277" s="313"/>
      <c r="J277" s="313"/>
      <c r="K277" s="299" t="str">
        <f>VLOOKUP(A277,EMPRESAS!$A$1:$I$342,9,0)</f>
        <v>CAUCA</v>
      </c>
      <c r="L277" s="299" t="str">
        <f>VLOOKUP(A277,EMPRESAS!$A$1:$J$342,10,0)</f>
        <v xml:space="preserve">RIO CAUCA </v>
      </c>
    </row>
    <row r="278" spans="1:12" s="2" customFormat="1">
      <c r="A278" s="330">
        <v>8909851390</v>
      </c>
      <c r="B278" s="306" t="str">
        <f>VLOOKUP(A278,EMPRESAS!$A$1:$B$342,2,0)</f>
        <v>COOPERATIVA MULTIACTIVA DE TRANSPORTE  COOTRANECHI "COOTRANECHI"</v>
      </c>
      <c r="C278" s="306" t="str">
        <f>VLOOKUP(A278,EMPRESAS!$A$1:$C$342,3,0)</f>
        <v>Pasajeros</v>
      </c>
      <c r="D278" s="311">
        <v>2320</v>
      </c>
      <c r="E278" s="369">
        <v>13</v>
      </c>
      <c r="F278" s="369">
        <v>7</v>
      </c>
      <c r="G278" s="369">
        <v>2015</v>
      </c>
      <c r="H278" s="369" t="s">
        <v>983</v>
      </c>
      <c r="I278" s="299" t="s">
        <v>14</v>
      </c>
      <c r="J278" s="313"/>
      <c r="K278" s="299" t="str">
        <f>VLOOKUP(A278,EMPRESAS!$A$1:$I$342,9,0)</f>
        <v>CAUCA</v>
      </c>
      <c r="L278" s="299" t="str">
        <f>VLOOKUP(A278,EMPRESAS!$A$1:$J$342,10,0)</f>
        <v xml:space="preserve">RIO CAUCA </v>
      </c>
    </row>
    <row r="279" spans="1:12" s="2" customFormat="1">
      <c r="A279" s="330">
        <v>8909851390</v>
      </c>
      <c r="B279" s="306" t="str">
        <f>VLOOKUP(A279,EMPRESAS!$A$1:$B$342,2,0)</f>
        <v>COOPERATIVA MULTIACTIVA DE TRANSPORTE  COOTRANECHI "COOTRANECHI"</v>
      </c>
      <c r="C279" s="306" t="str">
        <f>VLOOKUP(A279,EMPRESAS!$A$1:$C$342,3,0)</f>
        <v>Pasajeros</v>
      </c>
      <c r="D279" s="430">
        <v>6321</v>
      </c>
      <c r="E279" s="431">
        <v>13</v>
      </c>
      <c r="F279" s="431">
        <v>12</v>
      </c>
      <c r="G279" s="431">
        <v>2019</v>
      </c>
      <c r="H279" s="431" t="s">
        <v>984</v>
      </c>
      <c r="I279" s="299"/>
      <c r="J279" s="313"/>
      <c r="K279" s="299" t="str">
        <f>VLOOKUP(A279,EMPRESAS!$A$1:$I$342,9,0)</f>
        <v>CAUCA</v>
      </c>
      <c r="L279" s="299" t="str">
        <f>VLOOKUP(A279,EMPRESAS!$A$1:$J$342,10,0)</f>
        <v xml:space="preserve">RIO CAUCA </v>
      </c>
    </row>
    <row r="280" spans="1:12" s="2" customFormat="1">
      <c r="A280" s="299">
        <v>8001080181</v>
      </c>
      <c r="B280" s="306" t="str">
        <f>VLOOKUP(A280,EMPRESAS!$A$1:$B$342,2,0)</f>
        <v>COOP INTEGRAL DE TRANSP EL BANCO LTDA "COOTRAFLUCAP" ANTES COOP DE TRANS FLUVIAL DE CARGA Y PASAJ DE EL BANCO "COOTRAFLUCAP"</v>
      </c>
      <c r="C280" s="306" t="str">
        <f>VLOOKUP(A280,EMPRESAS!$A$1:$C$342,3,0)</f>
        <v>Pasajeros</v>
      </c>
      <c r="D280" s="311">
        <v>905</v>
      </c>
      <c r="E280" s="64">
        <v>4</v>
      </c>
      <c r="F280" s="64">
        <v>5</v>
      </c>
      <c r="G280" s="64">
        <v>2005</v>
      </c>
      <c r="H280" s="64" t="s">
        <v>977</v>
      </c>
      <c r="I280" s="299" t="s">
        <v>14</v>
      </c>
      <c r="J280" s="313"/>
      <c r="K280" s="299" t="str">
        <f>VLOOKUP(A280,EMPRESAS!$A$1:$I$342,9,0)</f>
        <v>MAGDALENA</v>
      </c>
      <c r="L280" s="299" t="str">
        <f>VLOOKUP(A280,EMPRESAS!$A$1:$J$342,10,0)</f>
        <v>RIO MAGDALENA ENTRE EL MUNICIPIO  EL BANCO (MAGDALENA) Y POBLACIONES RIVEREÑAS (DEPARTAMENTO DE BOLIVAR)</v>
      </c>
    </row>
    <row r="281" spans="1:12" s="2" customFormat="1">
      <c r="A281" s="299">
        <v>8001080181</v>
      </c>
      <c r="B281" s="306" t="str">
        <f>VLOOKUP(A281,EMPRESAS!$A$1:$B$342,2,0)</f>
        <v>COOP INTEGRAL DE TRANSP EL BANCO LTDA "COOTRAFLUCAP" ANTES COOP DE TRANS FLUVIAL DE CARGA Y PASAJ DE EL BANCO "COOTRAFLUCAP"</v>
      </c>
      <c r="C281" s="306" t="str">
        <f>VLOOKUP(A281,EMPRESAS!$A$1:$C$342,3,0)</f>
        <v>Pasajeros</v>
      </c>
      <c r="D281" s="311">
        <v>4437</v>
      </c>
      <c r="E281" s="64">
        <v>22</v>
      </c>
      <c r="F281" s="64">
        <v>10</v>
      </c>
      <c r="G281" s="64">
        <v>2007</v>
      </c>
      <c r="H281" s="64" t="s">
        <v>979</v>
      </c>
      <c r="I281" s="299"/>
      <c r="J281" s="299"/>
      <c r="K281" s="299" t="str">
        <f>VLOOKUP(A281,EMPRESAS!$A$1:$I$342,9,0)</f>
        <v>MAGDALENA</v>
      </c>
      <c r="L281" s="299" t="str">
        <f>VLOOKUP(A281,EMPRESAS!$A$1:$J$342,10,0)</f>
        <v>RIO MAGDALENA ENTRE EL MUNICIPIO  EL BANCO (MAGDALENA) Y POBLACIONES RIVEREÑAS (DEPARTAMENTO DE BOLIVAR)</v>
      </c>
    </row>
    <row r="282" spans="1:12" s="2" customFormat="1">
      <c r="A282" s="299">
        <v>8001080181</v>
      </c>
      <c r="B282" s="306" t="str">
        <f>VLOOKUP(A282,EMPRESAS!$A$1:$B$342,2,0)</f>
        <v>COOP INTEGRAL DE TRANSP EL BANCO LTDA "COOTRAFLUCAP" ANTES COOP DE TRANS FLUVIAL DE CARGA Y PASAJ DE EL BANCO "COOTRAFLUCAP"</v>
      </c>
      <c r="C282" s="306" t="str">
        <f>VLOOKUP(A282,EMPRESAS!$A$1:$C$342,3,0)</f>
        <v>Pasajeros</v>
      </c>
      <c r="D282" s="311">
        <v>4456</v>
      </c>
      <c r="E282" s="64">
        <v>26</v>
      </c>
      <c r="F282" s="64">
        <v>10</v>
      </c>
      <c r="G282" s="102">
        <v>2011</v>
      </c>
      <c r="H282" s="64" t="s">
        <v>982</v>
      </c>
      <c r="I282" s="299"/>
      <c r="J282" s="299"/>
      <c r="K282" s="299" t="str">
        <f>VLOOKUP(A282,EMPRESAS!$A$1:$I$342,9,0)</f>
        <v>MAGDALENA</v>
      </c>
      <c r="L282" s="299" t="str">
        <f>VLOOKUP(A282,EMPRESAS!$A$1:$J$342,10,0)</f>
        <v>RIO MAGDALENA ENTRE EL MUNICIPIO  EL BANCO (MAGDALENA) Y POBLACIONES RIVEREÑAS (DEPARTAMENTO DE BOLIVAR)</v>
      </c>
    </row>
    <row r="283" spans="1:12" s="2" customFormat="1">
      <c r="A283" s="330">
        <v>8001080181</v>
      </c>
      <c r="B283" s="306" t="str">
        <f>VLOOKUP(A283,EMPRESAS!$A$1:$B$342,2,0)</f>
        <v>COOP INTEGRAL DE TRANSP EL BANCO LTDA "COOTRAFLUCAP" ANTES COOP DE TRANS FLUVIAL DE CARGA Y PASAJ DE EL BANCO "COOTRAFLUCAP"</v>
      </c>
      <c r="C283" s="306" t="str">
        <f>VLOOKUP(A283,EMPRESAS!$A$1:$C$342,3,0)</f>
        <v>Pasajeros</v>
      </c>
      <c r="D283" s="311">
        <v>453</v>
      </c>
      <c r="E283" s="64">
        <v>6</v>
      </c>
      <c r="F283" s="64">
        <v>3</v>
      </c>
      <c r="G283" s="102">
        <v>2015</v>
      </c>
      <c r="H283" s="64" t="s">
        <v>1011</v>
      </c>
      <c r="I283" s="299"/>
      <c r="J283" s="299"/>
      <c r="K283" s="299" t="str">
        <f>VLOOKUP(A283,EMPRESAS!$A$1:$I$342,9,0)</f>
        <v>MAGDALENA</v>
      </c>
      <c r="L283" s="299" t="str">
        <f>VLOOKUP(A283,EMPRESAS!$A$1:$J$342,10,0)</f>
        <v>RIO MAGDALENA ENTRE EL MUNICIPIO  EL BANCO (MAGDALENA) Y POBLACIONES RIVEREÑAS (DEPARTAMENTO DE BOLIVAR)</v>
      </c>
    </row>
    <row r="284" spans="1:12" s="2" customFormat="1">
      <c r="A284" s="330">
        <v>8001080181</v>
      </c>
      <c r="B284" s="306" t="str">
        <f>VLOOKUP(A284,EMPRESAS!$A$1:$B$342,2,0)</f>
        <v>COOP INTEGRAL DE TRANSP EL BANCO LTDA "COOTRAFLUCAP" ANTES COOP DE TRANS FLUVIAL DE CARGA Y PASAJ DE EL BANCO "COOTRAFLUCAP"</v>
      </c>
      <c r="C284" s="306" t="str">
        <f>VLOOKUP(A284,EMPRESAS!$A$1:$C$342,3,0)</f>
        <v>Pasajeros</v>
      </c>
      <c r="D284" s="311">
        <v>453</v>
      </c>
      <c r="E284" s="64">
        <v>6</v>
      </c>
      <c r="F284" s="64">
        <v>3</v>
      </c>
      <c r="G284" s="102">
        <v>2015</v>
      </c>
      <c r="H284" s="64" t="s">
        <v>983</v>
      </c>
      <c r="I284" s="299"/>
      <c r="J284" s="299"/>
      <c r="K284" s="299" t="str">
        <f>VLOOKUP(A284,EMPRESAS!$A$1:$I$342,9,0)</f>
        <v>MAGDALENA</v>
      </c>
      <c r="L284" s="299" t="str">
        <f>VLOOKUP(A284,EMPRESAS!$A$1:$J$342,10,0)</f>
        <v>RIO MAGDALENA ENTRE EL MUNICIPIO  EL BANCO (MAGDALENA) Y POBLACIONES RIVEREÑAS (DEPARTAMENTO DE BOLIVAR)</v>
      </c>
    </row>
    <row r="285" spans="1:12" s="2" customFormat="1">
      <c r="A285" s="330">
        <v>8001080181</v>
      </c>
      <c r="B285" s="306" t="str">
        <f>VLOOKUP(A285,EMPRESAS!$A$1:$B$342,2,0)</f>
        <v>COOP INTEGRAL DE TRANSP EL BANCO LTDA "COOTRAFLUCAP" ANTES COOP DE TRANS FLUVIAL DE CARGA Y PASAJ DE EL BANCO "COOTRAFLUCAP"</v>
      </c>
      <c r="C285" s="306" t="str">
        <f>VLOOKUP(A285,EMPRESAS!$A$1:$C$342,3,0)</f>
        <v>Pasajeros</v>
      </c>
      <c r="D285" s="303">
        <v>3924</v>
      </c>
      <c r="E285" s="309">
        <v>4</v>
      </c>
      <c r="F285" s="309">
        <v>9</v>
      </c>
      <c r="G285" s="309">
        <v>2018</v>
      </c>
      <c r="H285" s="309" t="s">
        <v>984</v>
      </c>
      <c r="I285" s="299" t="s">
        <v>14</v>
      </c>
      <c r="J285" s="299"/>
      <c r="K285" s="299" t="str">
        <f>VLOOKUP(A285,EMPRESAS!$A$1:$I$342,9,0)</f>
        <v>MAGDALENA</v>
      </c>
      <c r="L285" s="299" t="str">
        <f>VLOOKUP(A285,EMPRESAS!$A$1:$J$342,10,0)</f>
        <v>RIO MAGDALENA ENTRE EL MUNICIPIO  EL BANCO (MAGDALENA) Y POBLACIONES RIVEREÑAS (DEPARTAMENTO DE BOLIVAR)</v>
      </c>
    </row>
    <row r="286" spans="1:12" s="2" customFormat="1">
      <c r="A286" s="299">
        <v>8380002433</v>
      </c>
      <c r="B286" s="306" t="str">
        <f>VLOOKUP(A286,EMPRESAS!$A$1:$B$342,2,0)</f>
        <v>COOPERATIVA DE MOTORISTAS AL TURISMO DEL AMAZONAS "COOMOTURAM"</v>
      </c>
      <c r="C286" s="306" t="str">
        <f>VLOOKUP(A286,EMPRESAS!$A$1:$C$342,3,0)</f>
        <v>Turismo</v>
      </c>
      <c r="D286" s="311">
        <v>1812</v>
      </c>
      <c r="E286" s="64">
        <v>13</v>
      </c>
      <c r="F286" s="64">
        <v>7</v>
      </c>
      <c r="G286" s="64">
        <v>2005</v>
      </c>
      <c r="H286" s="64" t="s">
        <v>977</v>
      </c>
      <c r="I286" s="299" t="s">
        <v>43</v>
      </c>
      <c r="J286" s="299"/>
      <c r="K286" s="299" t="str">
        <f>VLOOKUP(A286,EMPRESAS!$A$1:$I$342,9,0)</f>
        <v>AMAZONAS</v>
      </c>
      <c r="L286" s="299" t="str">
        <f>VLOOKUP(A286,EMPRESAS!$A$1:$J$342,10,0)</f>
        <v>RIO AMAZONAS Y SUS AFLUENTES</v>
      </c>
    </row>
    <row r="287" spans="1:12" s="2" customFormat="1">
      <c r="A287" s="299">
        <v>8380002433</v>
      </c>
      <c r="B287" s="306" t="str">
        <f>VLOOKUP(A287,EMPRESAS!$A$1:$B$342,2,0)</f>
        <v>COOPERATIVA DE MOTORISTAS AL TURISMO DEL AMAZONAS "COOMOTURAM"</v>
      </c>
      <c r="C287" s="306" t="str">
        <f>VLOOKUP(A287,EMPRESAS!$A$1:$C$342,3,0)</f>
        <v>Turismo</v>
      </c>
      <c r="D287" s="311">
        <v>1812</v>
      </c>
      <c r="E287" s="64">
        <v>13</v>
      </c>
      <c r="F287" s="64">
        <v>7</v>
      </c>
      <c r="G287" s="64">
        <v>2005</v>
      </c>
      <c r="H287" s="64" t="s">
        <v>979</v>
      </c>
      <c r="I287" s="299"/>
      <c r="J287" s="299"/>
      <c r="K287" s="299" t="str">
        <f>VLOOKUP(A287,EMPRESAS!$A$1:$I$342,9,0)</f>
        <v>AMAZONAS</v>
      </c>
      <c r="L287" s="299" t="str">
        <f>VLOOKUP(A287,EMPRESAS!$A$1:$J$342,10,0)</f>
        <v>RIO AMAZONAS Y SUS AFLUENTES</v>
      </c>
    </row>
    <row r="288" spans="1:12" s="2" customFormat="1">
      <c r="A288" s="299">
        <v>8380002433</v>
      </c>
      <c r="B288" s="306" t="str">
        <f>VLOOKUP(A288,EMPRESAS!$A$1:$B$342,2,0)</f>
        <v>COOPERATIVA DE MOTORISTAS AL TURISMO DEL AMAZONAS "COOMOTURAM"</v>
      </c>
      <c r="C288" s="306" t="str">
        <f>VLOOKUP(A288,EMPRESAS!$A$1:$C$342,3,0)</f>
        <v>Turismo</v>
      </c>
      <c r="D288" s="323">
        <v>4207</v>
      </c>
      <c r="E288" s="64">
        <v>19</v>
      </c>
      <c r="F288" s="64">
        <v>9</v>
      </c>
      <c r="G288" s="64">
        <v>2006</v>
      </c>
      <c r="H288" s="64" t="s">
        <v>986</v>
      </c>
      <c r="I288" s="299"/>
      <c r="J288" s="299"/>
      <c r="K288" s="299" t="str">
        <f>VLOOKUP(A288,EMPRESAS!$A$1:$I$342,9,0)</f>
        <v>AMAZONAS</v>
      </c>
      <c r="L288" s="299" t="str">
        <f>VLOOKUP(A288,EMPRESAS!$A$1:$J$342,10,0)</f>
        <v>RIO AMAZONAS Y SUS AFLUENTES</v>
      </c>
    </row>
    <row r="289" spans="1:14" s="2" customFormat="1">
      <c r="A289" s="299">
        <v>8380002433</v>
      </c>
      <c r="B289" s="306" t="str">
        <f>VLOOKUP(A289,EMPRESAS!$A$1:$B$342,2,0)</f>
        <v>COOPERATIVA DE MOTORISTAS AL TURISMO DEL AMAZONAS "COOMOTURAM"</v>
      </c>
      <c r="C289" s="306" t="str">
        <f>VLOOKUP(A289,EMPRESAS!$A$1:$C$342,3,0)</f>
        <v>Turismo</v>
      </c>
      <c r="D289" s="311">
        <v>627</v>
      </c>
      <c r="E289" s="64">
        <v>1</v>
      </c>
      <c r="F289" s="64">
        <v>3</v>
      </c>
      <c r="G289" s="64">
        <v>2007</v>
      </c>
      <c r="H289" s="64" t="s">
        <v>980</v>
      </c>
      <c r="I289" s="299"/>
      <c r="J289" s="299"/>
      <c r="K289" s="299" t="str">
        <f>VLOOKUP(A289,EMPRESAS!$A$1:$I$342,9,0)</f>
        <v>AMAZONAS</v>
      </c>
      <c r="L289" s="299" t="str">
        <f>VLOOKUP(A289,EMPRESAS!$A$1:$J$342,10,0)</f>
        <v>RIO AMAZONAS Y SUS AFLUENTES</v>
      </c>
    </row>
    <row r="290" spans="1:14" s="2" customFormat="1">
      <c r="A290" s="299">
        <v>8380002433</v>
      </c>
      <c r="B290" s="306" t="str">
        <f>VLOOKUP(A290,EMPRESAS!$A$1:$B$342,2,0)</f>
        <v>COOPERATIVA DE MOTORISTAS AL TURISMO DEL AMAZONAS "COOMOTURAM"</v>
      </c>
      <c r="C290" s="306" t="str">
        <f>VLOOKUP(A290,EMPRESAS!$A$1:$C$342,3,0)</f>
        <v>Turismo</v>
      </c>
      <c r="D290" s="311">
        <v>4458</v>
      </c>
      <c r="E290" s="64">
        <v>23</v>
      </c>
      <c r="F290" s="64">
        <v>10</v>
      </c>
      <c r="G290" s="64">
        <v>2008</v>
      </c>
      <c r="H290" s="64" t="s">
        <v>982</v>
      </c>
      <c r="I290" s="299"/>
      <c r="J290" s="299"/>
      <c r="K290" s="299" t="str">
        <f>VLOOKUP(A290,EMPRESAS!$A$1:$I$342,9,0)</f>
        <v>AMAZONAS</v>
      </c>
      <c r="L290" s="299" t="str">
        <f>VLOOKUP(A290,EMPRESAS!$A$1:$J$342,10,0)</f>
        <v>RIO AMAZONAS Y SUS AFLUENTES</v>
      </c>
    </row>
    <row r="291" spans="1:14" s="2" customFormat="1">
      <c r="A291" s="299">
        <v>8380002433</v>
      </c>
      <c r="B291" s="306" t="str">
        <f>VLOOKUP(A291,EMPRESAS!$A$1:$B$342,2,0)</f>
        <v>COOPERATIVA DE MOTORISTAS AL TURISMO DEL AMAZONAS "COOMOTURAM"</v>
      </c>
      <c r="C291" s="306" t="str">
        <f>VLOOKUP(A291,EMPRESAS!$A$1:$C$342,3,0)</f>
        <v>Turismo</v>
      </c>
      <c r="D291" s="311">
        <v>4878</v>
      </c>
      <c r="E291" s="64">
        <v>16</v>
      </c>
      <c r="F291" s="64">
        <v>11</v>
      </c>
      <c r="G291" s="102">
        <v>2011</v>
      </c>
      <c r="H291" s="64" t="s">
        <v>983</v>
      </c>
      <c r="I291" s="299"/>
      <c r="J291" s="299"/>
      <c r="K291" s="299" t="str">
        <f>VLOOKUP(A291,EMPRESAS!$A$1:$I$342,9,0)</f>
        <v>AMAZONAS</v>
      </c>
      <c r="L291" s="299" t="str">
        <f>VLOOKUP(A291,EMPRESAS!$A$1:$J$342,10,0)</f>
        <v>RIO AMAZONAS Y SUS AFLUENTES</v>
      </c>
    </row>
    <row r="292" spans="1:14" s="2" customFormat="1">
      <c r="A292" s="299">
        <v>8380002433</v>
      </c>
      <c r="B292" s="306" t="str">
        <f>VLOOKUP(A292,EMPRESAS!$A$1:$B$342,2,0)</f>
        <v>COOPERATIVA DE MOTORISTAS AL TURISMO DEL AMAZONAS "COOMOTURAM"</v>
      </c>
      <c r="C292" s="306" t="str">
        <f>VLOOKUP(A292,EMPRESAS!$A$1:$C$342,3,0)</f>
        <v>Turismo</v>
      </c>
      <c r="D292" s="311">
        <v>3521</v>
      </c>
      <c r="E292" s="64">
        <v>20</v>
      </c>
      <c r="F292" s="64">
        <v>11</v>
      </c>
      <c r="G292" s="102">
        <v>2014</v>
      </c>
      <c r="H292" s="64" t="s">
        <v>984</v>
      </c>
      <c r="I292" s="299"/>
      <c r="J292" s="299"/>
      <c r="K292" s="299" t="str">
        <f>VLOOKUP(A292,EMPRESAS!$A$1:$I$342,9,0)</f>
        <v>AMAZONAS</v>
      </c>
      <c r="L292" s="299" t="str">
        <f>VLOOKUP(A292,EMPRESAS!$A$1:$J$342,10,0)</f>
        <v>RIO AMAZONAS Y SUS AFLUENTES</v>
      </c>
    </row>
    <row r="293" spans="1:14" s="2" customFormat="1">
      <c r="A293" s="299">
        <v>8380002433</v>
      </c>
      <c r="B293" s="306" t="str">
        <f>VLOOKUP(A293,EMPRESAS!$A$1:$B$342,2,0)</f>
        <v>COOPERATIVA DE MOTORISTAS AL TURISMO DEL AMAZONAS "COOMOTURAM"</v>
      </c>
      <c r="C293" s="306" t="str">
        <f>VLOOKUP(A293,EMPRESAS!$A$1:$C$342,3,0)</f>
        <v>Turismo</v>
      </c>
      <c r="D293" s="451">
        <v>505</v>
      </c>
      <c r="E293" s="453">
        <v>1</v>
      </c>
      <c r="F293" s="453">
        <v>3</v>
      </c>
      <c r="G293" s="453">
        <v>2018</v>
      </c>
      <c r="H293" s="453" t="s">
        <v>985</v>
      </c>
      <c r="I293" s="299" t="s">
        <v>43</v>
      </c>
      <c r="J293" s="299"/>
      <c r="K293" s="299" t="str">
        <f>VLOOKUP(A293,EMPRESAS!$A$1:$I$342,9,0)</f>
        <v>AMAZONAS</v>
      </c>
      <c r="L293" s="299" t="str">
        <f>VLOOKUP(A293,EMPRESAS!$A$1:$J$342,10,0)</f>
        <v>RIO AMAZONAS Y SUS AFLUENTES</v>
      </c>
    </row>
    <row r="294" spans="1:14" s="2" customFormat="1">
      <c r="A294" s="299">
        <v>8380002433</v>
      </c>
      <c r="B294" s="306" t="str">
        <f>VLOOKUP(A294,EMPRESAS!$A$1:$B$342,2,0)</f>
        <v>COOPERATIVA DE MOTORISTAS AL TURISMO DEL AMAZONAS "COOMOTURAM"</v>
      </c>
      <c r="C294" s="306" t="str">
        <f>VLOOKUP(A294,EMPRESAS!$A$1:$C$342,3,0)</f>
        <v>Turismo</v>
      </c>
      <c r="D294" s="27">
        <v>3296</v>
      </c>
      <c r="E294" s="64">
        <v>8</v>
      </c>
      <c r="F294" s="64">
        <v>8</v>
      </c>
      <c r="G294" s="102">
        <v>2018</v>
      </c>
      <c r="H294" s="64" t="s">
        <v>986</v>
      </c>
      <c r="I294" s="299"/>
      <c r="J294" s="299"/>
      <c r="K294" s="299" t="str">
        <f>VLOOKUP(A294,EMPRESAS!$A$1:$I$342,9,0)</f>
        <v>AMAZONAS</v>
      </c>
      <c r="L294" s="299" t="str">
        <f>VLOOKUP(A294,EMPRESAS!$A$1:$J$342,10,0)</f>
        <v>RIO AMAZONAS Y SUS AFLUENTES</v>
      </c>
    </row>
    <row r="295" spans="1:14" s="2" customFormat="1">
      <c r="A295" s="299">
        <v>8200019637</v>
      </c>
      <c r="B295" s="306" t="str">
        <f>VLOOKUP(A295,EMPRESAS!$A$1:$B$342,2,0)</f>
        <v>TRANSPORTE FLUVIAL Y TERRESTRE ZAMBRANO Y H  S.A.S ANTES TRANSPORTE FLUVIAL ZAMBRANO Y H.  LIMITADA</v>
      </c>
      <c r="C295" s="306" t="str">
        <f>VLOOKUP(A295,EMPRESAS!$A$1:$C$342,3,0)</f>
        <v>Pasajeros</v>
      </c>
      <c r="D295" s="311">
        <v>1213</v>
      </c>
      <c r="E295" s="64">
        <v>3</v>
      </c>
      <c r="F295" s="64">
        <v>6</v>
      </c>
      <c r="G295" s="64">
        <v>2005</v>
      </c>
      <c r="H295" s="64" t="s">
        <v>977</v>
      </c>
      <c r="I295" s="64" t="s">
        <v>25</v>
      </c>
      <c r="J295" s="299"/>
      <c r="K295" s="299" t="str">
        <f>VLOOKUP(A295,EMPRESAS!$A$1:$I$342,9,0)</f>
        <v>MAGDALENA</v>
      </c>
      <c r="L295" s="299" t="str">
        <f>VLOOKUP(A295,EMPRESAS!$A$1:$J$342,10,0)</f>
        <v>RIO MAGDALENA ENTRE LA SIERRA (ANTIOQUIA) HAASTA PUERTO BOYACA (BOYACA Y PUERTOS INTERMEDIOS</v>
      </c>
    </row>
    <row r="296" spans="1:14" s="2" customFormat="1" ht="15.6">
      <c r="A296" s="299">
        <v>8200019637</v>
      </c>
      <c r="B296" s="306" t="str">
        <f>VLOOKUP(A296,EMPRESAS!$A$1:$B$342,2,0)</f>
        <v>TRANSPORTE FLUVIAL Y TERRESTRE ZAMBRANO Y H  S.A.S ANTES TRANSPORTE FLUVIAL ZAMBRANO Y H.  LIMITADA</v>
      </c>
      <c r="C296" s="306" t="str">
        <f>VLOOKUP(A296,EMPRESAS!$A$1:$C$342,3,0)</f>
        <v>Pasajeros</v>
      </c>
      <c r="D296" s="311">
        <v>1213</v>
      </c>
      <c r="E296" s="64">
        <v>3</v>
      </c>
      <c r="F296" s="64">
        <v>6</v>
      </c>
      <c r="G296" s="64">
        <v>2005</v>
      </c>
      <c r="H296" s="64" t="s">
        <v>979</v>
      </c>
      <c r="I296" s="64"/>
      <c r="J296" s="371"/>
      <c r="K296" s="299" t="str">
        <f>VLOOKUP(A296,EMPRESAS!$A$1:$I$342,9,0)</f>
        <v>MAGDALENA</v>
      </c>
      <c r="L296" s="299" t="str">
        <f>VLOOKUP(A296,EMPRESAS!$A$1:$J$342,10,0)</f>
        <v>RIO MAGDALENA ENTRE LA SIERRA (ANTIOQUIA) HAASTA PUERTO BOYACA (BOYACA Y PUERTOS INTERMEDIOS</v>
      </c>
      <c r="M296" s="13"/>
      <c r="N296" s="12"/>
    </row>
    <row r="297" spans="1:14" s="2" customFormat="1">
      <c r="A297" s="299">
        <v>8200019637</v>
      </c>
      <c r="B297" s="306" t="str">
        <f>VLOOKUP(A297,EMPRESAS!$A$1:$B$342,2,0)</f>
        <v>TRANSPORTE FLUVIAL Y TERRESTRE ZAMBRANO Y H  S.A.S ANTES TRANSPORTE FLUVIAL ZAMBRANO Y H.  LIMITADA</v>
      </c>
      <c r="C297" s="306" t="str">
        <f>VLOOKUP(A297,EMPRESAS!$A$1:$C$342,3,0)</f>
        <v>Pasajeros</v>
      </c>
      <c r="D297" s="311">
        <v>5139</v>
      </c>
      <c r="E297" s="64">
        <v>21</v>
      </c>
      <c r="F297" s="64">
        <v>10</v>
      </c>
      <c r="G297" s="64">
        <v>2009</v>
      </c>
      <c r="H297" s="64" t="s">
        <v>982</v>
      </c>
      <c r="I297" s="64"/>
      <c r="J297" s="334"/>
      <c r="K297" s="299" t="str">
        <f>VLOOKUP(A297,EMPRESAS!$A$1:$I$342,9,0)</f>
        <v>MAGDALENA</v>
      </c>
      <c r="L297" s="299" t="str">
        <f>VLOOKUP(A297,EMPRESAS!$A$1:$J$342,10,0)</f>
        <v>RIO MAGDALENA ENTRE LA SIERRA (ANTIOQUIA) HAASTA PUERTO BOYACA (BOYACA Y PUERTOS INTERMEDIOS</v>
      </c>
      <c r="N297" s="7"/>
    </row>
    <row r="298" spans="1:14" s="2" customFormat="1">
      <c r="A298" s="299">
        <v>8200019637</v>
      </c>
      <c r="B298" s="306" t="str">
        <f>VLOOKUP(A298,EMPRESAS!$A$1:$B$342,2,0)</f>
        <v>TRANSPORTE FLUVIAL Y TERRESTRE ZAMBRANO Y H  S.A.S ANTES TRANSPORTE FLUVIAL ZAMBRANO Y H.  LIMITADA</v>
      </c>
      <c r="C298" s="306" t="str">
        <f>VLOOKUP(A298,EMPRESAS!$A$1:$C$342,3,0)</f>
        <v>Pasajeros</v>
      </c>
      <c r="D298" s="311">
        <v>121</v>
      </c>
      <c r="E298" s="64">
        <v>21</v>
      </c>
      <c r="F298" s="64">
        <v>1</v>
      </c>
      <c r="G298" s="102">
        <v>2013</v>
      </c>
      <c r="H298" s="64" t="s">
        <v>983</v>
      </c>
      <c r="I298" s="64"/>
      <c r="J298" s="334"/>
      <c r="K298" s="299" t="str">
        <f>VLOOKUP(A298,EMPRESAS!$A$1:$I$342,9,0)</f>
        <v>MAGDALENA</v>
      </c>
      <c r="L298" s="299" t="str">
        <f>VLOOKUP(A298,EMPRESAS!$A$1:$J$342,10,0)</f>
        <v>RIO MAGDALENA ENTRE LA SIERRA (ANTIOQUIA) HAASTA PUERTO BOYACA (BOYACA Y PUERTOS INTERMEDIOS</v>
      </c>
      <c r="N298" s="7"/>
    </row>
    <row r="299" spans="1:14" s="2" customFormat="1">
      <c r="A299" s="334">
        <v>8200019637</v>
      </c>
      <c r="B299" s="306" t="str">
        <f>VLOOKUP(A299,EMPRESAS!$A$1:$B$342,2,0)</f>
        <v>TRANSPORTE FLUVIAL Y TERRESTRE ZAMBRANO Y H  S.A.S ANTES TRANSPORTE FLUVIAL ZAMBRANO Y H.  LIMITADA</v>
      </c>
      <c r="C299" s="306" t="str">
        <f>VLOOKUP(A299,EMPRESAS!$A$1:$C$342,3,0)</f>
        <v>Pasajeros</v>
      </c>
      <c r="D299" s="311">
        <v>560</v>
      </c>
      <c r="E299" s="64">
        <v>10</v>
      </c>
      <c r="F299" s="64">
        <v>3</v>
      </c>
      <c r="G299" s="64">
        <v>2014</v>
      </c>
      <c r="H299" s="64" t="s">
        <v>986</v>
      </c>
      <c r="I299" s="64"/>
      <c r="J299" s="334"/>
      <c r="K299" s="299" t="str">
        <f>VLOOKUP(A299,EMPRESAS!$A$1:$I$342,9,0)</f>
        <v>MAGDALENA</v>
      </c>
      <c r="L299" s="299" t="str">
        <f>VLOOKUP(A299,EMPRESAS!$A$1:$J$342,10,0)</f>
        <v>RIO MAGDALENA ENTRE LA SIERRA (ANTIOQUIA) HAASTA PUERTO BOYACA (BOYACA Y PUERTOS INTERMEDIOS</v>
      </c>
      <c r="N299" s="7"/>
    </row>
    <row r="300" spans="1:14" s="2" customFormat="1">
      <c r="A300" s="334">
        <v>8200019637</v>
      </c>
      <c r="B300" s="306" t="str">
        <f>VLOOKUP(A300,EMPRESAS!$A$1:$B$342,2,0)</f>
        <v>TRANSPORTE FLUVIAL Y TERRESTRE ZAMBRANO Y H  S.A.S ANTES TRANSPORTE FLUVIAL ZAMBRANO Y H.  LIMITADA</v>
      </c>
      <c r="C300" s="306" t="str">
        <f>VLOOKUP(A300,EMPRESAS!$A$1:$C$342,3,0)</f>
        <v>Pasajeros</v>
      </c>
      <c r="D300" s="311">
        <v>1844</v>
      </c>
      <c r="E300" s="64">
        <v>16</v>
      </c>
      <c r="F300" s="64">
        <v>5</v>
      </c>
      <c r="G300" s="64">
        <v>2016</v>
      </c>
      <c r="H300" s="64" t="s">
        <v>981</v>
      </c>
      <c r="I300" s="64"/>
      <c r="J300" s="334"/>
      <c r="K300" s="299" t="str">
        <f>VLOOKUP(A300,EMPRESAS!$A$1:$I$342,9,0)</f>
        <v>MAGDALENA</v>
      </c>
      <c r="L300" s="299" t="str">
        <f>VLOOKUP(A300,EMPRESAS!$A$1:$J$342,10,0)</f>
        <v>RIO MAGDALENA ENTRE LA SIERRA (ANTIOQUIA) HAASTA PUERTO BOYACA (BOYACA Y PUERTOS INTERMEDIOS</v>
      </c>
      <c r="N300" s="7"/>
    </row>
    <row r="301" spans="1:14" s="2" customFormat="1">
      <c r="A301" s="334">
        <v>8200019637</v>
      </c>
      <c r="B301" s="306" t="str">
        <f>VLOOKUP(A301,EMPRESAS!$A$1:$B$342,2,0)</f>
        <v>TRANSPORTE FLUVIAL Y TERRESTRE ZAMBRANO Y H  S.A.S ANTES TRANSPORTE FLUVIAL ZAMBRANO Y H.  LIMITADA</v>
      </c>
      <c r="C301" s="306" t="str">
        <f>VLOOKUP(A301,EMPRESAS!$A$1:$C$342,3,0)</f>
        <v>Pasajeros</v>
      </c>
      <c r="D301" s="311">
        <v>1844</v>
      </c>
      <c r="E301" s="64">
        <v>16</v>
      </c>
      <c r="F301" s="64">
        <v>5</v>
      </c>
      <c r="G301" s="64">
        <v>2016</v>
      </c>
      <c r="H301" s="64" t="s">
        <v>984</v>
      </c>
      <c r="I301" s="64"/>
      <c r="J301" s="334"/>
      <c r="K301" s="299" t="str">
        <f>VLOOKUP(A301,EMPRESAS!$A$1:$I$342,9,0)</f>
        <v>MAGDALENA</v>
      </c>
      <c r="L301" s="299" t="str">
        <f>VLOOKUP(A301,EMPRESAS!$A$1:$J$342,10,0)</f>
        <v>RIO MAGDALENA ENTRE LA SIERRA (ANTIOQUIA) HAASTA PUERTO BOYACA (BOYACA Y PUERTOS INTERMEDIOS</v>
      </c>
      <c r="N301" s="7"/>
    </row>
    <row r="302" spans="1:14" s="2" customFormat="1">
      <c r="A302" s="334">
        <v>8200019637</v>
      </c>
      <c r="B302" s="306" t="str">
        <f>VLOOKUP(A302,EMPRESAS!$A$1:$B$342,2,0)</f>
        <v>TRANSPORTE FLUVIAL Y TERRESTRE ZAMBRANO Y H  S.A.S ANTES TRANSPORTE FLUVIAL ZAMBRANO Y H.  LIMITADA</v>
      </c>
      <c r="C302" s="306" t="str">
        <f>VLOOKUP(A302,EMPRESAS!$A$1:$C$342,3,0)</f>
        <v>Pasajeros</v>
      </c>
      <c r="D302" s="354">
        <v>6464</v>
      </c>
      <c r="E302" s="309">
        <v>24</v>
      </c>
      <c r="F302" s="309">
        <v>12</v>
      </c>
      <c r="G302" s="309">
        <v>2019</v>
      </c>
      <c r="H302" s="309" t="s">
        <v>985</v>
      </c>
      <c r="I302" s="64" t="s">
        <v>14</v>
      </c>
      <c r="J302" s="334"/>
      <c r="K302" s="299" t="str">
        <f>VLOOKUP(A302,EMPRESAS!$A$1:$I$342,9,0)</f>
        <v>MAGDALENA</v>
      </c>
      <c r="L302" s="299" t="str">
        <f>VLOOKUP(A302,EMPRESAS!$A$1:$J$342,10,0)</f>
        <v>RIO MAGDALENA ENTRE LA SIERRA (ANTIOQUIA) HAASTA PUERTO BOYACA (BOYACA Y PUERTOS INTERMEDIOS</v>
      </c>
      <c r="N302" s="7"/>
    </row>
    <row r="303" spans="1:14" s="2" customFormat="1">
      <c r="A303" s="299">
        <v>8911800082</v>
      </c>
      <c r="B303" s="306" t="str">
        <f>VLOOKUP(A303,EMPRESAS!$A$1:$B$342,2,0)</f>
        <v>CAJA DE COMPENSACION FAMILIAR DEL HUILA "COMFAMILIAR DEL HUILA"</v>
      </c>
      <c r="C303" s="306" t="str">
        <f>VLOOKUP(A303,EMPRESAS!$A$1:$C$342,3,0)</f>
        <v>Turismo</v>
      </c>
      <c r="D303" s="311">
        <v>2473</v>
      </c>
      <c r="E303" s="64">
        <v>13</v>
      </c>
      <c r="F303" s="64">
        <v>9</v>
      </c>
      <c r="G303" s="64">
        <v>2005</v>
      </c>
      <c r="H303" s="329" t="s">
        <v>977</v>
      </c>
      <c r="I303" s="299" t="s">
        <v>43</v>
      </c>
      <c r="J303" s="334"/>
      <c r="K303" s="299" t="str">
        <f>VLOOKUP(A303,EMPRESAS!$A$1:$I$342,9,0)</f>
        <v>REPRESA DE BETANIA</v>
      </c>
      <c r="L303" s="299" t="str">
        <f>VLOOKUP(A303,EMPRESAS!$A$1:$J$342,10,0)</f>
        <v>EMBALSE DE BETANIA</v>
      </c>
      <c r="N303" s="7"/>
    </row>
    <row r="304" spans="1:14" s="2" customFormat="1">
      <c r="A304" s="299">
        <v>8911800082</v>
      </c>
      <c r="B304" s="306" t="str">
        <f>VLOOKUP(A304,EMPRESAS!$A$1:$B$342,2,0)</f>
        <v>CAJA DE COMPENSACION FAMILIAR DEL HUILA "COMFAMILIAR DEL HUILA"</v>
      </c>
      <c r="C304" s="306" t="str">
        <f>VLOOKUP(A304,EMPRESAS!$A$1:$C$342,3,0)</f>
        <v>Turismo</v>
      </c>
      <c r="D304" s="311">
        <v>2473</v>
      </c>
      <c r="E304" s="64">
        <v>13</v>
      </c>
      <c r="F304" s="64">
        <v>9</v>
      </c>
      <c r="G304" s="64">
        <v>2005</v>
      </c>
      <c r="H304" s="64" t="s">
        <v>979</v>
      </c>
      <c r="I304" s="299"/>
      <c r="J304" s="334"/>
      <c r="K304" s="299" t="str">
        <f>VLOOKUP(A304,EMPRESAS!$A$1:$I$342,9,0)</f>
        <v>REPRESA DE BETANIA</v>
      </c>
      <c r="L304" s="299" t="str">
        <f>VLOOKUP(A304,EMPRESAS!$A$1:$J$342,10,0)</f>
        <v>EMBALSE DE BETANIA</v>
      </c>
      <c r="N304" s="7"/>
    </row>
    <row r="305" spans="1:14" s="2" customFormat="1">
      <c r="A305" s="299">
        <v>8911800082</v>
      </c>
      <c r="B305" s="306" t="str">
        <f>VLOOKUP(A305,EMPRESAS!$A$1:$B$342,2,0)</f>
        <v>CAJA DE COMPENSACION FAMILIAR DEL HUILA "COMFAMILIAR DEL HUILA"</v>
      </c>
      <c r="C305" s="306" t="str">
        <f>VLOOKUP(A305,EMPRESAS!$A$1:$C$342,3,0)</f>
        <v>Turismo</v>
      </c>
      <c r="D305" s="311">
        <v>1731</v>
      </c>
      <c r="E305" s="64">
        <v>6</v>
      </c>
      <c r="F305" s="64">
        <v>5</v>
      </c>
      <c r="G305" s="64">
        <v>2009</v>
      </c>
      <c r="H305" s="64" t="s">
        <v>982</v>
      </c>
      <c r="I305" s="299"/>
      <c r="J305" s="334"/>
      <c r="K305" s="299" t="str">
        <f>VLOOKUP(A305,EMPRESAS!$A$1:$I$342,9,0)</f>
        <v>REPRESA DE BETANIA</v>
      </c>
      <c r="L305" s="299" t="str">
        <f>VLOOKUP(A305,EMPRESAS!$A$1:$J$342,10,0)</f>
        <v>EMBALSE DE BETANIA</v>
      </c>
      <c r="N305" s="7"/>
    </row>
    <row r="306" spans="1:14" s="2" customFormat="1">
      <c r="A306" s="299">
        <v>8911800082</v>
      </c>
      <c r="B306" s="306" t="str">
        <f>VLOOKUP(A306,EMPRESAS!$A$1:$B$342,2,0)</f>
        <v>CAJA DE COMPENSACION FAMILIAR DEL HUILA "COMFAMILIAR DEL HUILA"</v>
      </c>
      <c r="C306" s="306" t="str">
        <f>VLOOKUP(A306,EMPRESAS!$A$1:$C$342,3,0)</f>
        <v>Turismo</v>
      </c>
      <c r="D306" s="372">
        <v>7222</v>
      </c>
      <c r="E306" s="361">
        <v>14</v>
      </c>
      <c r="F306" s="361">
        <v>8</v>
      </c>
      <c r="G306" s="361">
        <v>2012</v>
      </c>
      <c r="H306" s="361" t="s">
        <v>983</v>
      </c>
      <c r="I306" s="360" t="s">
        <v>43</v>
      </c>
      <c r="J306" s="334"/>
      <c r="K306" s="299" t="str">
        <f>VLOOKUP(A306,EMPRESAS!$A$1:$I$342,9,0)</f>
        <v>REPRESA DE BETANIA</v>
      </c>
      <c r="L306" s="299" t="str">
        <f>VLOOKUP(A306,EMPRESAS!$A$1:$J$342,10,0)</f>
        <v>EMBALSE DE BETANIA</v>
      </c>
      <c r="N306" s="7"/>
    </row>
    <row r="307" spans="1:14" s="2" customFormat="1">
      <c r="A307" s="299">
        <v>8911800082</v>
      </c>
      <c r="B307" s="306" t="str">
        <f>VLOOKUP(A307,EMPRESAS!$A$1:$B$342,2,0)</f>
        <v>CAJA DE COMPENSACION FAMILIAR DEL HUILA "COMFAMILIAR DEL HUILA"</v>
      </c>
      <c r="C307" s="306" t="str">
        <f>VLOOKUP(A307,EMPRESAS!$A$1:$C$342,3,0)</f>
        <v>Turismo</v>
      </c>
      <c r="D307" s="363">
        <v>1748</v>
      </c>
      <c r="E307" s="359">
        <v>29</v>
      </c>
      <c r="F307" s="359">
        <v>5</v>
      </c>
      <c r="G307" s="359">
        <v>2018</v>
      </c>
      <c r="H307" s="359" t="s">
        <v>1033</v>
      </c>
      <c r="I307" s="373" t="s">
        <v>43</v>
      </c>
      <c r="J307" s="373" t="s">
        <v>1034</v>
      </c>
      <c r="K307" s="299" t="str">
        <f>VLOOKUP(A307,EMPRESAS!$A$1:$I$342,9,0)</f>
        <v>REPRESA DE BETANIA</v>
      </c>
      <c r="L307" s="299" t="str">
        <f>VLOOKUP(A307,EMPRESAS!$A$1:$J$342,10,0)</f>
        <v>EMBALSE DE BETANIA</v>
      </c>
      <c r="N307" s="7"/>
    </row>
    <row r="308" spans="1:14" s="2" customFormat="1">
      <c r="A308" s="299">
        <v>8340006298</v>
      </c>
      <c r="B308" s="306" t="str">
        <f>VLOOKUP(A308,EMPRESAS!$A$1:$B$342,2,0)</f>
        <v>EMPRESA ASOCIATIVA DE TRABAJADORES DE LA IND. DE LA CONST. "EMASTRINCONSAR"</v>
      </c>
      <c r="C308" s="306" t="str">
        <f>VLOOKUP(A308,EMPRESAS!$A$1:$C$342,3,0)</f>
        <v>Pasajeros</v>
      </c>
      <c r="D308" s="27">
        <v>864</v>
      </c>
      <c r="E308" s="64">
        <v>10</v>
      </c>
      <c r="F308" s="64">
        <v>3</v>
      </c>
      <c r="G308" s="64">
        <v>2006</v>
      </c>
      <c r="H308" s="329" t="s">
        <v>977</v>
      </c>
      <c r="I308" s="319" t="s">
        <v>14</v>
      </c>
      <c r="J308" s="332"/>
      <c r="K308" s="299" t="str">
        <f>VLOOKUP(A308,EMPRESAS!$A$1:$I$342,9,0)</f>
        <v>ARAUCA</v>
      </c>
      <c r="L308" s="299" t="str">
        <f>VLOOKUP(A308,EMPRESAS!$A$1:$J$342,10,0)</f>
        <v>RIO ARAUCA SECTOR MUNICIPIO ARAUQUITA</v>
      </c>
      <c r="N308" s="7"/>
    </row>
    <row r="309" spans="1:14" s="2" customFormat="1">
      <c r="A309" s="299">
        <v>8340006298</v>
      </c>
      <c r="B309" s="306" t="str">
        <f>VLOOKUP(A309,EMPRESAS!$A$1:$B$342,2,0)</f>
        <v>EMPRESA ASOCIATIVA DE TRABAJADORES DE LA IND. DE LA CONST. "EMASTRINCONSAR"</v>
      </c>
      <c r="C309" s="306" t="str">
        <f>VLOOKUP(A309,EMPRESAS!$A$1:$C$342,3,0)</f>
        <v>Pasajeros</v>
      </c>
      <c r="D309" s="494">
        <v>864</v>
      </c>
      <c r="E309" s="375">
        <v>10</v>
      </c>
      <c r="F309" s="375">
        <v>3</v>
      </c>
      <c r="G309" s="375">
        <v>2006</v>
      </c>
      <c r="H309" s="375" t="s">
        <v>979</v>
      </c>
      <c r="I309" s="360" t="s">
        <v>14</v>
      </c>
      <c r="J309" s="332" t="s">
        <v>1026</v>
      </c>
      <c r="K309" s="299" t="str">
        <f>VLOOKUP(A309,EMPRESAS!$A$1:$I$342,9,0)</f>
        <v>ARAUCA</v>
      </c>
      <c r="L309" s="299" t="str">
        <f>VLOOKUP(A309,EMPRESAS!$A$1:$J$342,10,0)</f>
        <v>RIO ARAUCA SECTOR MUNICIPIO ARAUQUITA</v>
      </c>
      <c r="N309" s="7"/>
    </row>
    <row r="310" spans="1:14" s="2" customFormat="1">
      <c r="A310" s="299">
        <v>8380004501</v>
      </c>
      <c r="B310" s="306" t="str">
        <f>VLOOKUP(A310,EMPRESAS!$A$1:$B$342,2,0)</f>
        <v>EXPRESOS UNIDOS TRES FRONTERAS S.A.S. ANTES  EXPRESOS UNIDOS TRES FRONTERAS E.U.</v>
      </c>
      <c r="C310" s="306" t="str">
        <f>VLOOKUP(A310,EMPRESAS!$A$1:$C$342,3,0)</f>
        <v>Turismo</v>
      </c>
      <c r="D310" s="311">
        <v>3066</v>
      </c>
      <c r="E310" s="64">
        <v>28</v>
      </c>
      <c r="F310" s="64">
        <v>10</v>
      </c>
      <c r="G310" s="64">
        <v>2005</v>
      </c>
      <c r="H310" s="64" t="s">
        <v>977</v>
      </c>
      <c r="I310" s="313" t="s">
        <v>43</v>
      </c>
      <c r="J310" s="332"/>
      <c r="K310" s="299" t="str">
        <f>VLOOKUP(A310,EMPRESAS!$A$1:$I$342,9,0)</f>
        <v>AMAZONAS</v>
      </c>
      <c r="L310" s="299" t="str">
        <f>VLOOKUP(A310,EMPRESAS!$A$1:$J$342,10,0)</f>
        <v>RIO AMAZONAS EN TERRITORIO COLOMBIANO</v>
      </c>
      <c r="N310" s="17"/>
    </row>
    <row r="311" spans="1:14" s="2" customFormat="1">
      <c r="A311" s="299">
        <v>8380004501</v>
      </c>
      <c r="B311" s="306" t="str">
        <f>VLOOKUP(A311,EMPRESAS!$A$1:$B$342,2,0)</f>
        <v>EXPRESOS UNIDOS TRES FRONTERAS S.A.S. ANTES  EXPRESOS UNIDOS TRES FRONTERAS E.U.</v>
      </c>
      <c r="C311" s="306" t="str">
        <f>VLOOKUP(A311,EMPRESAS!$A$1:$C$342,3,0)</f>
        <v>Turismo</v>
      </c>
      <c r="D311" s="323">
        <v>2408</v>
      </c>
      <c r="E311" s="64">
        <v>9</v>
      </c>
      <c r="F311" s="64">
        <v>6</v>
      </c>
      <c r="G311" s="64">
        <v>2006</v>
      </c>
      <c r="H311" s="64" t="s">
        <v>979</v>
      </c>
      <c r="I311" s="313"/>
      <c r="J311" s="332"/>
      <c r="K311" s="299" t="str">
        <f>VLOOKUP(A311,EMPRESAS!$A$1:$I$342,9,0)</f>
        <v>AMAZONAS</v>
      </c>
      <c r="L311" s="299" t="str">
        <f>VLOOKUP(A311,EMPRESAS!$A$1:$J$342,10,0)</f>
        <v>RIO AMAZONAS EN TERRITORIO COLOMBIANO</v>
      </c>
      <c r="N311" s="7"/>
    </row>
    <row r="312" spans="1:14" s="2" customFormat="1">
      <c r="A312" s="299">
        <v>8380004501</v>
      </c>
      <c r="B312" s="306" t="str">
        <f>VLOOKUP(A312,EMPRESAS!$A$1:$B$342,2,0)</f>
        <v>EXPRESOS UNIDOS TRES FRONTERAS S.A.S. ANTES  EXPRESOS UNIDOS TRES FRONTERAS E.U.</v>
      </c>
      <c r="C312" s="306" t="str">
        <f>VLOOKUP(A312,EMPRESAS!$A$1:$C$342,3,0)</f>
        <v>Turismo</v>
      </c>
      <c r="D312" s="311">
        <v>2738</v>
      </c>
      <c r="E312" s="64">
        <v>24</v>
      </c>
      <c r="F312" s="64">
        <v>6</v>
      </c>
      <c r="G312" s="64">
        <v>2009</v>
      </c>
      <c r="H312" s="64" t="s">
        <v>982</v>
      </c>
      <c r="I312" s="299"/>
      <c r="J312" s="332"/>
      <c r="K312" s="299" t="str">
        <f>VLOOKUP(A312,EMPRESAS!$A$1:$I$342,9,0)</f>
        <v>AMAZONAS</v>
      </c>
      <c r="L312" s="299" t="str">
        <f>VLOOKUP(A312,EMPRESAS!$A$1:$J$342,10,0)</f>
        <v>RIO AMAZONAS EN TERRITORIO COLOMBIANO</v>
      </c>
      <c r="N312" s="7"/>
    </row>
    <row r="313" spans="1:14" s="2" customFormat="1">
      <c r="A313" s="299">
        <v>8380004501</v>
      </c>
      <c r="B313" s="306" t="str">
        <f>VLOOKUP(A313,EMPRESAS!$A$1:$B$342,2,0)</f>
        <v>EXPRESOS UNIDOS TRES FRONTERAS S.A.S. ANTES  EXPRESOS UNIDOS TRES FRONTERAS E.U.</v>
      </c>
      <c r="C313" s="306" t="str">
        <f>VLOOKUP(A313,EMPRESAS!$A$1:$C$342,3,0)</f>
        <v>Turismo</v>
      </c>
      <c r="D313" s="311">
        <v>7019</v>
      </c>
      <c r="E313" s="64">
        <v>30</v>
      </c>
      <c r="F313" s="64">
        <v>7</v>
      </c>
      <c r="G313" s="102">
        <v>2012</v>
      </c>
      <c r="H313" s="64" t="s">
        <v>983</v>
      </c>
      <c r="I313" s="299"/>
      <c r="J313" s="332"/>
      <c r="K313" s="299" t="str">
        <f>VLOOKUP(A313,EMPRESAS!$A$1:$I$342,9,0)</f>
        <v>AMAZONAS</v>
      </c>
      <c r="L313" s="299" t="str">
        <f>VLOOKUP(A313,EMPRESAS!$A$1:$J$342,10,0)</f>
        <v>RIO AMAZONAS EN TERRITORIO COLOMBIANO</v>
      </c>
      <c r="N313" s="7"/>
    </row>
    <row r="314" spans="1:14" s="2" customFormat="1">
      <c r="A314" s="299">
        <v>8380004501</v>
      </c>
      <c r="B314" s="306" t="str">
        <f>VLOOKUP(A314,EMPRESAS!$A$1:$B$342,2,0)</f>
        <v>EXPRESOS UNIDOS TRES FRONTERAS S.A.S. ANTES  EXPRESOS UNIDOS TRES FRONTERAS E.U.</v>
      </c>
      <c r="C314" s="306" t="str">
        <f>VLOOKUP(A314,EMPRESAS!$A$1:$C$342,3,0)</f>
        <v>Turismo</v>
      </c>
      <c r="D314" s="311">
        <v>2956</v>
      </c>
      <c r="E314" s="64">
        <v>25</v>
      </c>
      <c r="F314" s="64">
        <v>8</v>
      </c>
      <c r="G314" s="102">
        <v>2015</v>
      </c>
      <c r="H314" s="64" t="s">
        <v>981</v>
      </c>
      <c r="I314" s="299"/>
      <c r="J314" s="334"/>
      <c r="K314" s="299" t="str">
        <f>VLOOKUP(A314,EMPRESAS!$A$1:$I$342,9,0)</f>
        <v>AMAZONAS</v>
      </c>
      <c r="L314" s="299" t="str">
        <f>VLOOKUP(A314,EMPRESAS!$A$1:$J$342,10,0)</f>
        <v>RIO AMAZONAS EN TERRITORIO COLOMBIANO</v>
      </c>
      <c r="N314" s="7"/>
    </row>
    <row r="315" spans="1:14" s="2" customFormat="1">
      <c r="A315" s="299">
        <v>8380004501</v>
      </c>
      <c r="B315" s="306" t="str">
        <f>VLOOKUP(A315,EMPRESAS!$A$1:$B$342,2,0)</f>
        <v>EXPRESOS UNIDOS TRES FRONTERAS S.A.S. ANTES  EXPRESOS UNIDOS TRES FRONTERAS E.U.</v>
      </c>
      <c r="C315" s="306" t="str">
        <f>VLOOKUP(A315,EMPRESAS!$A$1:$C$342,3,0)</f>
        <v>Turismo</v>
      </c>
      <c r="D315" s="311">
        <v>2956</v>
      </c>
      <c r="E315" s="64">
        <v>25</v>
      </c>
      <c r="F315" s="64">
        <v>8</v>
      </c>
      <c r="G315" s="102">
        <v>2015</v>
      </c>
      <c r="H315" s="64" t="s">
        <v>984</v>
      </c>
      <c r="I315" s="299"/>
      <c r="J315" s="334"/>
      <c r="K315" s="299" t="str">
        <f>VLOOKUP(A315,EMPRESAS!$A$1:$I$342,9,0)</f>
        <v>AMAZONAS</v>
      </c>
      <c r="L315" s="299" t="str">
        <f>VLOOKUP(A315,EMPRESAS!$A$1:$J$342,10,0)</f>
        <v>RIO AMAZONAS EN TERRITORIO COLOMBIANO</v>
      </c>
      <c r="N315" s="7"/>
    </row>
    <row r="316" spans="1:14" s="2" customFormat="1">
      <c r="A316" s="299">
        <v>8380004501</v>
      </c>
      <c r="B316" s="306" t="str">
        <f>VLOOKUP(A316,EMPRESAS!$A$1:$B$342,2,0)</f>
        <v>EXPRESOS UNIDOS TRES FRONTERAS S.A.S. ANTES  EXPRESOS UNIDOS TRES FRONTERAS E.U.</v>
      </c>
      <c r="C316" s="306" t="str">
        <f>VLOOKUP(A316,EMPRESAS!$A$1:$C$342,3,0)</f>
        <v>Turismo</v>
      </c>
      <c r="D316" s="303">
        <v>3171</v>
      </c>
      <c r="E316" s="309">
        <v>26</v>
      </c>
      <c r="F316" s="309">
        <v>7</v>
      </c>
      <c r="G316" s="309">
        <v>2018</v>
      </c>
      <c r="H316" s="309" t="s">
        <v>985</v>
      </c>
      <c r="I316" s="299" t="s">
        <v>43</v>
      </c>
      <c r="J316" s="334"/>
      <c r="K316" s="299" t="str">
        <f>VLOOKUP(A316,EMPRESAS!$A$1:$I$342,9,0)</f>
        <v>AMAZONAS</v>
      </c>
      <c r="L316" s="299" t="str">
        <f>VLOOKUP(A316,EMPRESAS!$A$1:$J$342,10,0)</f>
        <v>RIO AMAZONAS EN TERRITORIO COLOMBIANO</v>
      </c>
      <c r="N316" s="7"/>
    </row>
    <row r="317" spans="1:14" s="2" customFormat="1">
      <c r="A317" s="299" t="s">
        <v>181</v>
      </c>
      <c r="B317" s="306" t="str">
        <f>VLOOKUP(A317,EMPRESAS!$A$1:$B$342,2,0)</f>
        <v>EXPRESOS UNIDOS TRES FRONTERAS S.A.S. ANTES  EXPRESOS UNIDOS TRES FRONTERAS E.U.</v>
      </c>
      <c r="C317" s="306" t="str">
        <f>VLOOKUP(A317,EMPRESAS!$A$1:$C$342,3,0)</f>
        <v xml:space="preserve">Pasajeros </v>
      </c>
      <c r="D317" s="27">
        <v>3040037725</v>
      </c>
      <c r="E317" s="321">
        <v>27</v>
      </c>
      <c r="F317" s="321">
        <v>8</v>
      </c>
      <c r="G317" s="321">
        <v>2021</v>
      </c>
      <c r="H317" s="321" t="s">
        <v>997</v>
      </c>
      <c r="I317" s="299" t="s">
        <v>14</v>
      </c>
      <c r="J317" s="334"/>
      <c r="K317" s="299" t="str">
        <f>VLOOKUP(A317,EMPRESAS!$A$1:$I$342,9,0)</f>
        <v>AMAZONAS</v>
      </c>
      <c r="L317" s="299" t="str">
        <f>VLOOKUP(A317,EMPRESAS!$A$1:$J$342,10,0)</f>
        <v>RIO AMAZONAS EN TERRITORIO COLOMBIANO</v>
      </c>
      <c r="N317" s="7"/>
    </row>
    <row r="318" spans="1:14" s="2" customFormat="1">
      <c r="A318" s="299">
        <v>8380004501</v>
      </c>
      <c r="B318" s="306" t="str">
        <f>VLOOKUP(A318,EMPRESAS!$A$1:$B$342,2,0)</f>
        <v>EXPRESOS UNIDOS TRES FRONTERAS S.A.S. ANTES  EXPRESOS UNIDOS TRES FRONTERAS E.U.</v>
      </c>
      <c r="C318" s="306" t="str">
        <f>VLOOKUP(A318,EMPRESAS!$A$1:$C$342,3,0)</f>
        <v>Turismo</v>
      </c>
      <c r="D318" s="27">
        <v>3040037735</v>
      </c>
      <c r="E318" s="321">
        <v>27</v>
      </c>
      <c r="F318" s="321">
        <v>8</v>
      </c>
      <c r="G318" s="321">
        <v>2021</v>
      </c>
      <c r="H318" s="321" t="s">
        <v>999</v>
      </c>
      <c r="I318" s="299" t="s">
        <v>43</v>
      </c>
      <c r="J318" s="334"/>
      <c r="K318" s="299" t="str">
        <f>VLOOKUP(A318,EMPRESAS!$A$1:$I$342,9,0)</f>
        <v>AMAZONAS</v>
      </c>
      <c r="L318" s="299" t="str">
        <f>VLOOKUP(A318,EMPRESAS!$A$1:$J$342,10,0)</f>
        <v>RIO AMAZONAS EN TERRITORIO COLOMBIANO</v>
      </c>
      <c r="N318" s="7"/>
    </row>
    <row r="319" spans="1:14" s="2" customFormat="1">
      <c r="A319" s="299">
        <v>8050302148</v>
      </c>
      <c r="B319" s="306" t="str">
        <f>VLOOKUP(A319,EMPRESAS!$A$1:$B$342,2,0)</f>
        <v>ASOCIACION DE TRANSPORTE TURISTICO FLUVIAL  "CALIMARINA"</v>
      </c>
      <c r="C319" s="306" t="str">
        <f>VLOOKUP(A319,EMPRESAS!$A$1:$C$342,3,0)</f>
        <v>Especial y Turismo</v>
      </c>
      <c r="D319" s="311">
        <v>4504</v>
      </c>
      <c r="E319" s="64">
        <v>30</v>
      </c>
      <c r="F319" s="64">
        <v>12</v>
      </c>
      <c r="G319" s="64">
        <v>2005</v>
      </c>
      <c r="H319" s="64" t="s">
        <v>977</v>
      </c>
      <c r="I319" s="299" t="s">
        <v>43</v>
      </c>
      <c r="J319" s="334"/>
      <c r="K319" s="299" t="str">
        <f>VLOOKUP(A319,EMPRESAS!$A$1:$I$342,9,0)</f>
        <v>EMBALSE DE CALIMA</v>
      </c>
      <c r="L319" s="299" t="str">
        <f>VLOOKUP(A319,EMPRESAS!$A$1:$J$342,10,0)</f>
        <v>EMBALSE DE CALIMA</v>
      </c>
      <c r="N319" s="7"/>
    </row>
    <row r="320" spans="1:14" s="2" customFormat="1">
      <c r="A320" s="299">
        <v>8050302148</v>
      </c>
      <c r="B320" s="306" t="str">
        <f>VLOOKUP(A320,EMPRESAS!$A$1:$B$342,2,0)</f>
        <v>ASOCIACION DE TRANSPORTE TURISTICO FLUVIAL  "CALIMARINA"</v>
      </c>
      <c r="C320" s="306" t="str">
        <f>VLOOKUP(A320,EMPRESAS!$A$1:$C$342,3,0)</f>
        <v>Especial y Turismo</v>
      </c>
      <c r="D320" s="311">
        <v>4504</v>
      </c>
      <c r="E320" s="64">
        <v>30</v>
      </c>
      <c r="F320" s="64">
        <v>12</v>
      </c>
      <c r="G320" s="64">
        <v>2005</v>
      </c>
      <c r="H320" s="64" t="s">
        <v>979</v>
      </c>
      <c r="I320" s="299"/>
      <c r="J320" s="334"/>
      <c r="K320" s="299" t="str">
        <f>VLOOKUP(A320,EMPRESAS!$A$1:$I$342,9,0)</f>
        <v>EMBALSE DE CALIMA</v>
      </c>
      <c r="L320" s="299" t="str">
        <f>VLOOKUP(A320,EMPRESAS!$A$1:$J$342,10,0)</f>
        <v>EMBALSE DE CALIMA</v>
      </c>
      <c r="N320" s="7"/>
    </row>
    <row r="321" spans="1:14" s="2" customFormat="1">
      <c r="A321" s="299">
        <v>8050302148</v>
      </c>
      <c r="B321" s="306" t="str">
        <f>VLOOKUP(A321,EMPRESAS!$A$1:$B$342,2,0)</f>
        <v>ASOCIACION DE TRANSPORTE TURISTICO FLUVIAL  "CALIMARINA"</v>
      </c>
      <c r="C321" s="306" t="str">
        <f>VLOOKUP(A321,EMPRESAS!$A$1:$C$342,3,0)</f>
        <v>Especial y Turismo</v>
      </c>
      <c r="D321" s="323">
        <v>5830</v>
      </c>
      <c r="E321" s="64">
        <v>26</v>
      </c>
      <c r="F321" s="64">
        <v>11</v>
      </c>
      <c r="G321" s="64">
        <v>2009</v>
      </c>
      <c r="H321" s="64" t="s">
        <v>982</v>
      </c>
      <c r="I321" s="307"/>
      <c r="J321" s="334"/>
      <c r="K321" s="299" t="str">
        <f>VLOOKUP(A321,EMPRESAS!$A$1:$I$342,9,0)</f>
        <v>EMBALSE DE CALIMA</v>
      </c>
      <c r="L321" s="299" t="str">
        <f>VLOOKUP(A321,EMPRESAS!$A$1:$J$342,10,0)</f>
        <v>EMBALSE DE CALIMA</v>
      </c>
      <c r="N321" s="7"/>
    </row>
    <row r="322" spans="1:14" s="2" customFormat="1">
      <c r="A322" s="299">
        <v>8050302148</v>
      </c>
      <c r="B322" s="306" t="str">
        <f>VLOOKUP(A322,EMPRESAS!$A$1:$B$342,2,0)</f>
        <v>ASOCIACION DE TRANSPORTE TURISTICO FLUVIAL  "CALIMARINA"</v>
      </c>
      <c r="C322" s="306" t="str">
        <f>VLOOKUP(A322,EMPRESAS!$A$1:$C$342,3,0)</f>
        <v>Especial y Turismo</v>
      </c>
      <c r="D322" s="311">
        <v>9121</v>
      </c>
      <c r="E322" s="64">
        <v>19</v>
      </c>
      <c r="F322" s="64">
        <v>9</v>
      </c>
      <c r="G322" s="102">
        <v>2012</v>
      </c>
      <c r="H322" s="64" t="s">
        <v>983</v>
      </c>
      <c r="I322" s="299"/>
      <c r="J322" s="334"/>
      <c r="K322" s="299" t="str">
        <f>VLOOKUP(A322,EMPRESAS!$A$1:$I$342,9,0)</f>
        <v>EMBALSE DE CALIMA</v>
      </c>
      <c r="L322" s="299" t="str">
        <f>VLOOKUP(A322,EMPRESAS!$A$1:$J$342,10,0)</f>
        <v>EMBALSE DE CALIMA</v>
      </c>
      <c r="N322" s="7"/>
    </row>
    <row r="323" spans="1:14" s="2" customFormat="1">
      <c r="A323" s="299">
        <v>8050302148</v>
      </c>
      <c r="B323" s="306" t="str">
        <f>VLOOKUP(A323,EMPRESAS!$A$1:$B$342,2,0)</f>
        <v>ASOCIACION DE TRANSPORTE TURISTICO FLUVIAL  "CALIMARINA"</v>
      </c>
      <c r="C323" s="306" t="str">
        <f>VLOOKUP(A323,EMPRESAS!$A$1:$C$342,3,0)</f>
        <v>Especial y Turismo</v>
      </c>
      <c r="D323" s="372">
        <v>3603</v>
      </c>
      <c r="E323" s="361">
        <v>12</v>
      </c>
      <c r="F323" s="361">
        <v>9</v>
      </c>
      <c r="G323" s="361">
        <v>2017</v>
      </c>
      <c r="H323" s="361" t="s">
        <v>984</v>
      </c>
      <c r="I323" s="328" t="s">
        <v>56</v>
      </c>
      <c r="J323" s="334"/>
      <c r="K323" s="299" t="str">
        <f>VLOOKUP(A323,EMPRESAS!$A$1:$I$342,9,0)</f>
        <v>EMBALSE DE CALIMA</v>
      </c>
      <c r="L323" s="299" t="str">
        <f>VLOOKUP(A323,EMPRESAS!$A$1:$J$342,10,0)</f>
        <v>EMBALSE DE CALIMA</v>
      </c>
      <c r="N323" s="7"/>
    </row>
    <row r="324" spans="1:14" s="2" customFormat="1">
      <c r="A324" s="299">
        <v>175750142</v>
      </c>
      <c r="B324" s="306" t="str">
        <f>VLOOKUP(A324,EMPRESAS!$A$1:$B$342,2,0)</f>
        <v>TRANSPORTE FLUVIAL DE PASAJEROS LA LLOVISNA</v>
      </c>
      <c r="C324" s="306" t="str">
        <f>VLOOKUP(A324,EMPRESAS!$A$1:$C$342,3,0)</f>
        <v>Pasajeros</v>
      </c>
      <c r="D324" s="311">
        <v>197</v>
      </c>
      <c r="E324" s="64">
        <v>24</v>
      </c>
      <c r="F324" s="64">
        <v>1</v>
      </c>
      <c r="G324" s="64">
        <v>2006</v>
      </c>
      <c r="H324" s="329" t="s">
        <v>977</v>
      </c>
      <c r="I324" s="319" t="s">
        <v>14</v>
      </c>
      <c r="J324" s="334"/>
      <c r="K324" s="299" t="str">
        <f>VLOOKUP(A324,EMPRESAS!$A$1:$I$342,9,0)</f>
        <v>ARAUCA</v>
      </c>
      <c r="L324" s="299" t="str">
        <f>VLOOKUP(A324,EMPRESAS!$A$1:$J$342,10,0)</f>
        <v>RIO ARAUCA LA REINA, ARAUQUITA Y PUERTO LLERAS</v>
      </c>
      <c r="N324" s="7"/>
    </row>
    <row r="325" spans="1:14" s="2" customFormat="1">
      <c r="A325" s="299">
        <v>175750142</v>
      </c>
      <c r="B325" s="306" t="str">
        <f>VLOOKUP(A325,EMPRESAS!$A$1:$B$342,2,0)</f>
        <v>TRANSPORTE FLUVIAL DE PASAJEROS LA LLOVISNA</v>
      </c>
      <c r="C325" s="306" t="str">
        <f>VLOOKUP(A325,EMPRESAS!$A$1:$C$342,3,0)</f>
        <v>Pasajeros</v>
      </c>
      <c r="D325" s="374">
        <v>197</v>
      </c>
      <c r="E325" s="375">
        <v>24</v>
      </c>
      <c r="F325" s="375">
        <v>1</v>
      </c>
      <c r="G325" s="375">
        <v>2006</v>
      </c>
      <c r="H325" s="375" t="s">
        <v>979</v>
      </c>
      <c r="I325" s="360" t="s">
        <v>14</v>
      </c>
      <c r="J325" s="334" t="s">
        <v>1026</v>
      </c>
      <c r="K325" s="299" t="str">
        <f>VLOOKUP(A325,EMPRESAS!$A$1:$I$342,9,0)</f>
        <v>ARAUCA</v>
      </c>
      <c r="L325" s="299" t="str">
        <f>VLOOKUP(A325,EMPRESAS!$A$1:$J$342,10,0)</f>
        <v>RIO ARAUCA LA REINA, ARAUQUITA Y PUERTO LLERAS</v>
      </c>
      <c r="N325" s="7"/>
    </row>
    <row r="326" spans="1:14" s="2" customFormat="1">
      <c r="A326" s="299">
        <v>8110450170</v>
      </c>
      <c r="B326" s="306" t="str">
        <f>VLOOKUP(A326,EMPRESAS!$A$1:$B$342,2,0)</f>
        <v>ASOCIACION NAUTICA DE GUATAPE "ASONAGUA"</v>
      </c>
      <c r="C326" s="306" t="str">
        <f>VLOOKUP(A326,EMPRESAS!$A$1:$C$342,3,0)</f>
        <v>Turismo</v>
      </c>
      <c r="D326" s="311">
        <v>803</v>
      </c>
      <c r="E326" s="64">
        <v>1</v>
      </c>
      <c r="F326" s="64">
        <v>3</v>
      </c>
      <c r="G326" s="64">
        <v>2006</v>
      </c>
      <c r="H326" s="64" t="s">
        <v>977</v>
      </c>
      <c r="I326" s="313" t="s">
        <v>43</v>
      </c>
      <c r="J326" s="334"/>
      <c r="K326" s="299" t="str">
        <f>VLOOKUP(A326,EMPRESAS!$A$1:$I$342,9,0)</f>
        <v>EMBALSE DEL PEÑOL</v>
      </c>
      <c r="L326" s="299" t="str">
        <f>VLOOKUP(A326,EMPRESAS!$A$1:$J$342,10,0)</f>
        <v>EMBALSE EL PEÑOL GUATAPE</v>
      </c>
      <c r="N326" s="7"/>
    </row>
    <row r="327" spans="1:14" s="2" customFormat="1">
      <c r="A327" s="299">
        <v>8110450170</v>
      </c>
      <c r="B327" s="306" t="str">
        <f>VLOOKUP(A327,EMPRESAS!$A$1:$B$342,2,0)</f>
        <v>ASOCIACION NAUTICA DE GUATAPE "ASONAGUA"</v>
      </c>
      <c r="C327" s="306" t="str">
        <f>VLOOKUP(A327,EMPRESAS!$A$1:$C$342,3,0)</f>
        <v>Turismo</v>
      </c>
      <c r="D327" s="311">
        <v>803</v>
      </c>
      <c r="E327" s="64">
        <v>1</v>
      </c>
      <c r="F327" s="64">
        <v>3</v>
      </c>
      <c r="G327" s="64">
        <v>2006</v>
      </c>
      <c r="H327" s="64" t="s">
        <v>979</v>
      </c>
      <c r="I327" s="299"/>
      <c r="J327" s="334"/>
      <c r="K327" s="299" t="str">
        <f>VLOOKUP(A327,EMPRESAS!$A$1:$I$342,9,0)</f>
        <v>EMBALSE DEL PEÑOL</v>
      </c>
      <c r="L327" s="299" t="str">
        <f>VLOOKUP(A327,EMPRESAS!$A$1:$J$342,10,0)</f>
        <v>EMBALSE EL PEÑOL GUATAPE</v>
      </c>
      <c r="N327" s="7"/>
    </row>
    <row r="328" spans="1:14" s="2" customFormat="1">
      <c r="A328" s="299">
        <v>8110450170</v>
      </c>
      <c r="B328" s="306" t="str">
        <f>VLOOKUP(A328,EMPRESAS!$A$1:$B$342,2,0)</f>
        <v>ASOCIACION NAUTICA DE GUATAPE "ASONAGUA"</v>
      </c>
      <c r="C328" s="306" t="str">
        <f>VLOOKUP(A328,EMPRESAS!$A$1:$C$342,3,0)</f>
        <v>Turismo</v>
      </c>
      <c r="D328" s="311">
        <v>3450</v>
      </c>
      <c r="E328" s="64">
        <v>30</v>
      </c>
      <c r="F328" s="64">
        <v>7</v>
      </c>
      <c r="G328" s="64">
        <v>2009</v>
      </c>
      <c r="H328" s="64" t="s">
        <v>982</v>
      </c>
      <c r="I328" s="299"/>
      <c r="J328" s="334"/>
      <c r="K328" s="299" t="str">
        <f>VLOOKUP(A328,EMPRESAS!$A$1:$I$342,9,0)</f>
        <v>EMBALSE DEL PEÑOL</v>
      </c>
      <c r="L328" s="299" t="str">
        <f>VLOOKUP(A328,EMPRESAS!$A$1:$J$342,10,0)</f>
        <v>EMBALSE EL PEÑOL GUATAPE</v>
      </c>
      <c r="N328" s="7"/>
    </row>
    <row r="329" spans="1:14" s="2" customFormat="1">
      <c r="A329" s="299">
        <v>8110450170</v>
      </c>
      <c r="B329" s="306" t="str">
        <f>VLOOKUP(A329,EMPRESAS!$A$1:$B$342,2,0)</f>
        <v>ASOCIACION NAUTICA DE GUATAPE "ASONAGUA"</v>
      </c>
      <c r="C329" s="306" t="str">
        <f>VLOOKUP(A329,EMPRESAS!$A$1:$C$342,3,0)</f>
        <v>Turismo</v>
      </c>
      <c r="D329" s="311">
        <v>4061</v>
      </c>
      <c r="E329" s="64">
        <v>12</v>
      </c>
      <c r="F329" s="64">
        <v>10</v>
      </c>
      <c r="G329" s="64">
        <v>2011</v>
      </c>
      <c r="H329" s="64" t="s">
        <v>986</v>
      </c>
      <c r="I329" s="299"/>
      <c r="J329" s="299"/>
      <c r="K329" s="299" t="str">
        <f>VLOOKUP(A329,EMPRESAS!$A$1:$I$342,9,0)</f>
        <v>EMBALSE DEL PEÑOL</v>
      </c>
      <c r="L329" s="299" t="str">
        <f>VLOOKUP(A329,EMPRESAS!$A$1:$J$342,10,0)</f>
        <v>EMBALSE EL PEÑOL GUATAPE</v>
      </c>
    </row>
    <row r="330" spans="1:14" s="2" customFormat="1">
      <c r="A330" s="299">
        <v>8110450170</v>
      </c>
      <c r="B330" s="306" t="str">
        <f>VLOOKUP(A330,EMPRESAS!$A$1:$B$342,2,0)</f>
        <v>ASOCIACION NAUTICA DE GUATAPE "ASONAGUA"</v>
      </c>
      <c r="C330" s="306" t="str">
        <f>VLOOKUP(A330,EMPRESAS!$A$1:$C$342,3,0)</f>
        <v>Turismo</v>
      </c>
      <c r="D330" s="311">
        <v>6889</v>
      </c>
      <c r="E330" s="64">
        <v>18</v>
      </c>
      <c r="F330" s="64">
        <v>7</v>
      </c>
      <c r="G330" s="64">
        <v>2012</v>
      </c>
      <c r="H330" s="64" t="s">
        <v>983</v>
      </c>
      <c r="I330" s="299"/>
      <c r="J330" s="299"/>
      <c r="K330" s="299" t="str">
        <f>VLOOKUP(A330,EMPRESAS!$A$1:$I$342,9,0)</f>
        <v>EMBALSE DEL PEÑOL</v>
      </c>
      <c r="L330" s="299" t="str">
        <f>VLOOKUP(A330,EMPRESAS!$A$1:$J$342,10,0)</f>
        <v>EMBALSE EL PEÑOL GUATAPE</v>
      </c>
    </row>
    <row r="331" spans="1:14" s="2" customFormat="1">
      <c r="A331" s="299">
        <v>8110450170</v>
      </c>
      <c r="B331" s="306" t="str">
        <f>VLOOKUP(A331,EMPRESAS!$A$1:$B$342,2,0)</f>
        <v>ASOCIACION NAUTICA DE GUATAPE "ASONAGUA"</v>
      </c>
      <c r="C331" s="306" t="str">
        <f>VLOOKUP(A331,EMPRESAS!$A$1:$C$342,3,0)</f>
        <v>Turismo</v>
      </c>
      <c r="D331" s="311">
        <v>2588</v>
      </c>
      <c r="E331" s="64">
        <v>28</v>
      </c>
      <c r="F331" s="64">
        <v>6</v>
      </c>
      <c r="G331" s="64">
        <v>2013</v>
      </c>
      <c r="H331" s="64" t="s">
        <v>986</v>
      </c>
      <c r="I331" s="299"/>
      <c r="J331" s="299"/>
      <c r="K331" s="299" t="str">
        <f>VLOOKUP(A331,EMPRESAS!$A$1:$I$342,9,0)</f>
        <v>EMBALSE DEL PEÑOL</v>
      </c>
      <c r="L331" s="299" t="str">
        <f>VLOOKUP(A331,EMPRESAS!$A$1:$J$342,10,0)</f>
        <v>EMBALSE EL PEÑOL GUATAPE</v>
      </c>
    </row>
    <row r="332" spans="1:14" s="2" customFormat="1">
      <c r="A332" s="299">
        <v>8110450170</v>
      </c>
      <c r="B332" s="306" t="str">
        <f>VLOOKUP(A332,EMPRESAS!$A$1:$B$342,2,0)</f>
        <v>ASOCIACION NAUTICA DE GUATAPE "ASONAGUA"</v>
      </c>
      <c r="C332" s="306" t="str">
        <f>VLOOKUP(A332,EMPRESAS!$A$1:$C$342,3,0)</f>
        <v>Turismo</v>
      </c>
      <c r="D332" s="311">
        <v>1099</v>
      </c>
      <c r="E332" s="64">
        <v>23</v>
      </c>
      <c r="F332" s="64">
        <v>4</v>
      </c>
      <c r="G332" s="64">
        <v>2015</v>
      </c>
      <c r="H332" s="64" t="s">
        <v>984</v>
      </c>
      <c r="I332" s="299"/>
      <c r="J332" s="299" t="s">
        <v>1032</v>
      </c>
      <c r="K332" s="299" t="str">
        <f>VLOOKUP(A332,EMPRESAS!$A$1:$I$342,9,0)</f>
        <v>EMBALSE DEL PEÑOL</v>
      </c>
      <c r="L332" s="299" t="str">
        <f>VLOOKUP(A332,EMPRESAS!$A$1:$J$342,10,0)</f>
        <v>EMBALSE EL PEÑOL GUATAPE</v>
      </c>
    </row>
    <row r="333" spans="1:14" s="2" customFormat="1">
      <c r="A333" s="299">
        <v>8110450170</v>
      </c>
      <c r="B333" s="306" t="str">
        <f>VLOOKUP(A333,EMPRESAS!$A$1:$B$342,2,0)</f>
        <v>ASOCIACION NAUTICA DE GUATAPE "ASONAGUA"</v>
      </c>
      <c r="C333" s="306" t="str">
        <f>VLOOKUP(A333,EMPRESAS!$A$1:$C$342,3,0)</f>
        <v>Turismo</v>
      </c>
      <c r="D333" s="311">
        <v>433</v>
      </c>
      <c r="E333" s="64">
        <v>27</v>
      </c>
      <c r="F333" s="64">
        <v>2</v>
      </c>
      <c r="G333" s="64">
        <v>2017</v>
      </c>
      <c r="H333" s="64" t="s">
        <v>986</v>
      </c>
      <c r="I333" s="299"/>
      <c r="J333" s="299"/>
      <c r="K333" s="299" t="str">
        <f>VLOOKUP(A333,EMPRESAS!$A$1:$I$342,9,0)</f>
        <v>EMBALSE DEL PEÑOL</v>
      </c>
      <c r="L333" s="299" t="str">
        <f>VLOOKUP(A333,EMPRESAS!$A$1:$J$342,10,0)</f>
        <v>EMBALSE EL PEÑOL GUATAPE</v>
      </c>
    </row>
    <row r="334" spans="1:14" s="2" customFormat="1">
      <c r="A334" s="299">
        <v>8110450170</v>
      </c>
      <c r="B334" s="306" t="str">
        <f>VLOOKUP(A334,EMPRESAS!$A$1:$B$342,2,0)</f>
        <v>ASOCIACION NAUTICA DE GUATAPE "ASONAGUA"</v>
      </c>
      <c r="C334" s="306" t="str">
        <f>VLOOKUP(A334,EMPRESAS!$A$1:$C$342,3,0)</f>
        <v>Turismo</v>
      </c>
      <c r="D334" s="367">
        <v>813</v>
      </c>
      <c r="E334" s="321">
        <v>11</v>
      </c>
      <c r="F334" s="321">
        <v>4</v>
      </c>
      <c r="G334" s="321">
        <v>2018</v>
      </c>
      <c r="H334" s="321" t="s">
        <v>985</v>
      </c>
      <c r="J334" s="299"/>
      <c r="K334" s="299" t="str">
        <f>VLOOKUP(A334,EMPRESAS!$A$1:$I$342,9,0)</f>
        <v>EMBALSE DEL PEÑOL</v>
      </c>
      <c r="L334" s="299" t="str">
        <f>VLOOKUP(A334,EMPRESAS!$A$1:$J$342,10,0)</f>
        <v>EMBALSE EL PEÑOL GUATAPE</v>
      </c>
    </row>
    <row r="335" spans="1:14" s="2" customFormat="1">
      <c r="A335" s="299">
        <v>8110450170</v>
      </c>
      <c r="B335" s="306" t="str">
        <f>VLOOKUP(A335,EMPRESAS!$A$1:$B$342,2,0)</f>
        <v>ASOCIACION NAUTICA DE GUATAPE "ASONAGUA"</v>
      </c>
      <c r="C335" s="306" t="str">
        <f>VLOOKUP(A335,EMPRESAS!$A$1:$C$342,3,0)</f>
        <v>Turismo</v>
      </c>
      <c r="D335" s="27">
        <v>3902</v>
      </c>
      <c r="E335" s="64">
        <v>23</v>
      </c>
      <c r="F335" s="64">
        <v>8</v>
      </c>
      <c r="G335" s="64">
        <v>2019</v>
      </c>
      <c r="H335" s="64" t="s">
        <v>986</v>
      </c>
      <c r="I335" s="299"/>
      <c r="J335" s="299"/>
      <c r="K335" s="299" t="str">
        <f>VLOOKUP(A335,EMPRESAS!$A$1:$I$342,9,0)</f>
        <v>EMBALSE DEL PEÑOL</v>
      </c>
      <c r="L335" s="299" t="str">
        <f>VLOOKUP(A335,EMPRESAS!$A$1:$J$342,10,0)</f>
        <v>EMBALSE EL PEÑOL GUATAPE</v>
      </c>
    </row>
    <row r="336" spans="1:14" s="2" customFormat="1">
      <c r="A336" s="299">
        <v>8110450170</v>
      </c>
      <c r="B336" s="306" t="str">
        <f>VLOOKUP(A336,EMPRESAS!$A$1:$B$342,2,0)</f>
        <v>ASOCIACION NAUTICA DE GUATAPE "ASONAGUA"</v>
      </c>
      <c r="C336" s="306" t="str">
        <f>VLOOKUP(A336,EMPRESAS!$A$1:$C$342,3,0)</f>
        <v>Turismo</v>
      </c>
      <c r="D336" s="430">
        <v>3040026125</v>
      </c>
      <c r="E336" s="431">
        <v>23</v>
      </c>
      <c r="F336" s="431">
        <v>6</v>
      </c>
      <c r="G336" s="431">
        <v>2021</v>
      </c>
      <c r="H336" s="431" t="s">
        <v>997</v>
      </c>
      <c r="I336" s="299" t="s">
        <v>43</v>
      </c>
      <c r="J336" s="299"/>
      <c r="K336" s="299" t="str">
        <f>VLOOKUP(A336,EMPRESAS!$A$1:$I$342,9,0)</f>
        <v>EMBALSE DEL PEÑOL</v>
      </c>
      <c r="L336" s="299" t="str">
        <f>VLOOKUP(A336,EMPRESAS!$A$1:$J$342,10,0)</f>
        <v>EMBALSE EL PEÑOL GUATAPE</v>
      </c>
    </row>
    <row r="337" spans="1:12" s="2" customFormat="1">
      <c r="A337" s="299"/>
      <c r="B337" s="306" t="e">
        <f>VLOOKUP(A337,EMPRESAS!$A$1:$B$342,2,0)</f>
        <v>#N/A</v>
      </c>
      <c r="C337" s="306" t="e">
        <f>VLOOKUP(A337,EMPRESAS!$A$1:$C$342,3,0)</f>
        <v>#N/A</v>
      </c>
      <c r="D337" s="430">
        <v>3040026125</v>
      </c>
      <c r="E337" s="431">
        <v>23</v>
      </c>
      <c r="F337" s="431">
        <v>6</v>
      </c>
      <c r="G337" s="431">
        <v>2021</v>
      </c>
      <c r="H337" s="431" t="s">
        <v>999</v>
      </c>
      <c r="I337" s="299" t="s">
        <v>43</v>
      </c>
      <c r="J337" s="299"/>
      <c r="K337" s="299" t="e">
        <f>VLOOKUP(A337,EMPRESAS!$A$1:$I$342,9,0)</f>
        <v>#N/A</v>
      </c>
      <c r="L337" s="299" t="e">
        <f>VLOOKUP(A337,EMPRESAS!$A$1:$J$342,10,0)</f>
        <v>#N/A</v>
      </c>
    </row>
    <row r="338" spans="1:12" s="2" customFormat="1">
      <c r="A338" s="299"/>
      <c r="B338" s="306" t="e">
        <f>VLOOKUP(A338,EMPRESAS!$A$1:$B$342,2,0)</f>
        <v>#N/A</v>
      </c>
      <c r="C338" s="306" t="e">
        <f>VLOOKUP(A338,EMPRESAS!$A$1:$C$342,3,0)</f>
        <v>#N/A</v>
      </c>
      <c r="D338" s="430"/>
      <c r="E338" s="431"/>
      <c r="F338" s="431"/>
      <c r="G338" s="431"/>
      <c r="H338" s="431" t="s">
        <v>1035</v>
      </c>
      <c r="I338" s="299"/>
      <c r="J338" s="299"/>
      <c r="K338" s="299" t="e">
        <f>VLOOKUP(A338,EMPRESAS!$A$1:$I$342,9,0)</f>
        <v>#N/A</v>
      </c>
      <c r="L338" s="299" t="e">
        <f>VLOOKUP(A338,EMPRESAS!$A$1:$J$342,10,0)</f>
        <v>#N/A</v>
      </c>
    </row>
    <row r="339" spans="1:12" s="2" customFormat="1">
      <c r="A339" s="299">
        <v>8460014734</v>
      </c>
      <c r="B339" s="306" t="str">
        <f>VLOOKUP(A339,EMPRESAS!$A$1:$B$342,2,0)</f>
        <v>EMPRESA DE TRANSPORTE FLUVIAL DEL PUTUMAYO LTDA</v>
      </c>
      <c r="C339" s="306" t="str">
        <f>VLOOKUP(A339,EMPRESAS!$A$1:$C$342,3,0)</f>
        <v>Pasajeros</v>
      </c>
      <c r="D339" s="311">
        <v>966</v>
      </c>
      <c r="E339" s="64">
        <v>16</v>
      </c>
      <c r="F339" s="64">
        <v>3</v>
      </c>
      <c r="G339" s="64">
        <v>2006</v>
      </c>
      <c r="H339" s="64" t="s">
        <v>977</v>
      </c>
      <c r="I339" s="299" t="s">
        <v>14</v>
      </c>
      <c r="J339" s="299"/>
      <c r="K339" s="299" t="str">
        <f>VLOOKUP(A339,EMPRESAS!$A$1:$I$342,9,0)</f>
        <v>PUTUMAYO</v>
      </c>
      <c r="L339" s="299" t="str">
        <f>VLOOKUP(A339,EMPRESAS!$A$1:$J$342,10,0)</f>
        <v>RIO PUTUMAYO SECTOR HONG KONG  - PUERTO VEGA</v>
      </c>
    </row>
    <row r="340" spans="1:12" s="2" customFormat="1">
      <c r="A340" s="299">
        <v>8460014734</v>
      </c>
      <c r="B340" s="306" t="str">
        <f>VLOOKUP(A340,EMPRESAS!$A$1:$B$342,2,0)</f>
        <v>EMPRESA DE TRANSPORTE FLUVIAL DEL PUTUMAYO LTDA</v>
      </c>
      <c r="C340" s="306" t="str">
        <f>VLOOKUP(A340,EMPRESAS!$A$1:$C$342,3,0)</f>
        <v>Pasajeros</v>
      </c>
      <c r="D340" s="311">
        <v>966</v>
      </c>
      <c r="E340" s="64">
        <v>16</v>
      </c>
      <c r="F340" s="64">
        <v>3</v>
      </c>
      <c r="G340" s="64">
        <v>2006</v>
      </c>
      <c r="H340" s="64" t="s">
        <v>979</v>
      </c>
      <c r="I340" s="319"/>
      <c r="J340" s="319"/>
      <c r="K340" s="299" t="str">
        <f>VLOOKUP(A340,EMPRESAS!$A$1:$I$342,9,0)</f>
        <v>PUTUMAYO</v>
      </c>
      <c r="L340" s="299" t="str">
        <f>VLOOKUP(A340,EMPRESAS!$A$1:$J$342,10,0)</f>
        <v>RIO PUTUMAYO SECTOR HONG KONG  - PUERTO VEGA</v>
      </c>
    </row>
    <row r="341" spans="1:12" s="2" customFormat="1">
      <c r="A341" s="334">
        <v>8460014734</v>
      </c>
      <c r="B341" s="306" t="str">
        <f>VLOOKUP(A341,EMPRESAS!$A$1:$B$342,2,0)</f>
        <v>EMPRESA DE TRANSPORTE FLUVIAL DEL PUTUMAYO LTDA</v>
      </c>
      <c r="C341" s="306" t="str">
        <f>VLOOKUP(A341,EMPRESAS!$A$1:$C$342,3,0)</f>
        <v>Pasajeros</v>
      </c>
      <c r="D341" s="311">
        <v>744</v>
      </c>
      <c r="E341" s="64">
        <v>18</v>
      </c>
      <c r="F341" s="64">
        <v>3</v>
      </c>
      <c r="G341" s="64">
        <v>2011</v>
      </c>
      <c r="H341" s="64" t="s">
        <v>982</v>
      </c>
      <c r="I341" s="299"/>
      <c r="J341" s="299"/>
      <c r="K341" s="299" t="str">
        <f>VLOOKUP(A341,EMPRESAS!$A$1:$I$342,9,0)</f>
        <v>PUTUMAYO</v>
      </c>
      <c r="L341" s="299" t="str">
        <f>VLOOKUP(A341,EMPRESAS!$A$1:$J$342,10,0)</f>
        <v>RIO PUTUMAYO SECTOR HONG KONG  - PUERTO VEGA</v>
      </c>
    </row>
    <row r="342" spans="1:12" s="2" customFormat="1">
      <c r="A342" s="334">
        <v>8460014734</v>
      </c>
      <c r="B342" s="306" t="str">
        <f>VLOOKUP(A342,EMPRESAS!$A$1:$B$342,2,0)</f>
        <v>EMPRESA DE TRANSPORTE FLUVIAL DEL PUTUMAYO LTDA</v>
      </c>
      <c r="C342" s="306" t="str">
        <f>VLOOKUP(A342,EMPRESAS!$A$1:$C$342,3,0)</f>
        <v>Pasajeros</v>
      </c>
      <c r="D342" s="303">
        <v>3795</v>
      </c>
      <c r="E342" s="309">
        <v>23</v>
      </c>
      <c r="F342" s="309">
        <v>8</v>
      </c>
      <c r="G342" s="309">
        <v>2018</v>
      </c>
      <c r="H342" s="309" t="s">
        <v>983</v>
      </c>
      <c r="I342" s="299" t="s">
        <v>14</v>
      </c>
      <c r="J342" s="313"/>
      <c r="K342" s="299" t="str">
        <f>VLOOKUP(A342,EMPRESAS!$A$1:$I$342,9,0)</f>
        <v>PUTUMAYO</v>
      </c>
      <c r="L342" s="299" t="str">
        <f>VLOOKUP(A342,EMPRESAS!$A$1:$J$342,10,0)</f>
        <v>RIO PUTUMAYO SECTOR HONG KONG  - PUERTO VEGA</v>
      </c>
    </row>
    <row r="343" spans="1:12" s="2" customFormat="1">
      <c r="A343" s="299">
        <v>9002024069</v>
      </c>
      <c r="B343" s="306" t="str">
        <f>VLOOKUP(A343,EMPRESAS!$A$1:$B$342,2,0)</f>
        <v>TRANSFLUVIAL EL PUERTO S.A.S.</v>
      </c>
      <c r="C343" s="306" t="str">
        <f>VLOOKUP(A343,EMPRESAS!$A$1:$C$342,3,0)</f>
        <v>Mixto</v>
      </c>
      <c r="D343" s="311">
        <v>1010</v>
      </c>
      <c r="E343" s="64">
        <v>22</v>
      </c>
      <c r="F343" s="64">
        <v>3</v>
      </c>
      <c r="G343" s="64">
        <v>2006</v>
      </c>
      <c r="H343" s="64" t="s">
        <v>977</v>
      </c>
      <c r="I343" s="313" t="s">
        <v>200</v>
      </c>
      <c r="J343" s="313"/>
      <c r="K343" s="299" t="str">
        <f>VLOOKUP(A343,EMPRESAS!$A$1:$I$342,9,0)</f>
        <v>CAUCA</v>
      </c>
      <c r="L343" s="299" t="str">
        <f>VLOOKUP(A343,EMPRESAS!$A$1:$J$342,10,0)</f>
        <v>RIO CAUCA Y SUS AFLUENTES</v>
      </c>
    </row>
    <row r="344" spans="1:12" s="2" customFormat="1">
      <c r="A344" s="299">
        <v>9002024069</v>
      </c>
      <c r="B344" s="306" t="str">
        <f>VLOOKUP(A344,EMPRESAS!$A$1:$B$342,2,0)</f>
        <v>TRANSFLUVIAL EL PUERTO S.A.S.</v>
      </c>
      <c r="C344" s="306" t="str">
        <f>VLOOKUP(A344,EMPRESAS!$A$1:$C$342,3,0)</f>
        <v>Mixto</v>
      </c>
      <c r="D344" s="311">
        <v>1010</v>
      </c>
      <c r="E344" s="64">
        <v>22</v>
      </c>
      <c r="F344" s="64">
        <v>3</v>
      </c>
      <c r="G344" s="64">
        <v>2006</v>
      </c>
      <c r="H344" s="64" t="s">
        <v>979</v>
      </c>
      <c r="I344" s="299"/>
      <c r="J344" s="299"/>
      <c r="K344" s="299" t="str">
        <f>VLOOKUP(A344,EMPRESAS!$A$1:$I$342,9,0)</f>
        <v>CAUCA</v>
      </c>
      <c r="L344" s="299" t="str">
        <f>VLOOKUP(A344,EMPRESAS!$A$1:$J$342,10,0)</f>
        <v>RIO CAUCA Y SUS AFLUENTES</v>
      </c>
    </row>
    <row r="345" spans="1:12" s="2" customFormat="1">
      <c r="A345" s="299">
        <v>9002024069</v>
      </c>
      <c r="B345" s="306" t="str">
        <f>VLOOKUP(A345,EMPRESAS!$A$1:$B$342,2,0)</f>
        <v>TRANSFLUVIAL EL PUERTO S.A.S.</v>
      </c>
      <c r="C345" s="306" t="str">
        <f>VLOOKUP(A345,EMPRESAS!$A$1:$C$342,3,0)</f>
        <v>Mixto</v>
      </c>
      <c r="D345" s="311">
        <v>1613</v>
      </c>
      <c r="E345" s="64">
        <v>29</v>
      </c>
      <c r="F345" s="64">
        <v>4</v>
      </c>
      <c r="G345" s="64">
        <v>2009</v>
      </c>
      <c r="H345" s="64" t="s">
        <v>982</v>
      </c>
      <c r="I345" s="299"/>
      <c r="J345" s="299"/>
      <c r="K345" s="299" t="str">
        <f>VLOOKUP(A345,EMPRESAS!$A$1:$I$342,9,0)</f>
        <v>CAUCA</v>
      </c>
      <c r="L345" s="299" t="str">
        <f>VLOOKUP(A345,EMPRESAS!$A$1:$J$342,10,0)</f>
        <v>RIO CAUCA Y SUS AFLUENTES</v>
      </c>
    </row>
    <row r="346" spans="1:12" s="2" customFormat="1">
      <c r="A346" s="299">
        <v>9002024069</v>
      </c>
      <c r="B346" s="306" t="str">
        <f>VLOOKUP(A346,EMPRESAS!$A$1:$B$342,2,0)</f>
        <v>TRANSFLUVIAL EL PUERTO S.A.S.</v>
      </c>
      <c r="C346" s="306" t="str">
        <f>VLOOKUP(A346,EMPRESAS!$A$1:$C$342,3,0)</f>
        <v>Mixto</v>
      </c>
      <c r="D346" s="311">
        <v>12266</v>
      </c>
      <c r="E346" s="64">
        <v>26</v>
      </c>
      <c r="F346" s="64">
        <v>12</v>
      </c>
      <c r="G346" s="102">
        <v>2012</v>
      </c>
      <c r="H346" s="102" t="s">
        <v>983</v>
      </c>
      <c r="I346" s="299"/>
      <c r="J346" s="299"/>
      <c r="K346" s="299" t="str">
        <f>VLOOKUP(A346,EMPRESAS!$A$1:$I$342,9,0)</f>
        <v>CAUCA</v>
      </c>
      <c r="L346" s="299" t="str">
        <f>VLOOKUP(A346,EMPRESAS!$A$1:$J$342,10,0)</f>
        <v>RIO CAUCA Y SUS AFLUENTES</v>
      </c>
    </row>
    <row r="347" spans="1:12" s="2" customFormat="1">
      <c r="A347" s="299">
        <v>9002024069</v>
      </c>
      <c r="B347" s="306" t="str">
        <f>VLOOKUP(A347,EMPRESAS!$A$1:$B$342,2,0)</f>
        <v>TRANSFLUVIAL EL PUERTO S.A.S.</v>
      </c>
      <c r="C347" s="306" t="str">
        <f>VLOOKUP(A347,EMPRESAS!$A$1:$C$342,3,0)</f>
        <v>Mixto</v>
      </c>
      <c r="D347" s="311">
        <v>3292</v>
      </c>
      <c r="E347" s="64">
        <v>30</v>
      </c>
      <c r="F347" s="64">
        <v>10</v>
      </c>
      <c r="G347" s="102">
        <v>2014</v>
      </c>
      <c r="H347" s="102" t="s">
        <v>987</v>
      </c>
      <c r="I347" s="64"/>
      <c r="J347" s="299"/>
      <c r="K347" s="299" t="str">
        <f>VLOOKUP(A347,EMPRESAS!$A$1:$I$342,9,0)</f>
        <v>CAUCA</v>
      </c>
      <c r="L347" s="299" t="str">
        <f>VLOOKUP(A347,EMPRESAS!$A$1:$J$342,10,0)</f>
        <v>RIO CAUCA Y SUS AFLUENTES</v>
      </c>
    </row>
    <row r="348" spans="1:12" s="2" customFormat="1">
      <c r="A348" s="330">
        <v>9002024069</v>
      </c>
      <c r="B348" s="306" t="str">
        <f>VLOOKUP(A348,EMPRESAS!$A$1:$B$342,2,0)</f>
        <v>TRANSFLUVIAL EL PUERTO S.A.S.</v>
      </c>
      <c r="C348" s="306" t="str">
        <f>VLOOKUP(A348,EMPRESAS!$A$1:$C$342,3,0)</f>
        <v>Mixto</v>
      </c>
      <c r="D348" s="311">
        <v>1535</v>
      </c>
      <c r="E348" s="64">
        <v>22</v>
      </c>
      <c r="F348" s="64">
        <v>5</v>
      </c>
      <c r="G348" s="102">
        <v>2015</v>
      </c>
      <c r="H348" s="102" t="s">
        <v>1020</v>
      </c>
      <c r="I348" s="299"/>
      <c r="J348" s="299" t="s">
        <v>1036</v>
      </c>
      <c r="K348" s="299" t="str">
        <f>VLOOKUP(A348,EMPRESAS!$A$1:$I$342,9,0)</f>
        <v>CAUCA</v>
      </c>
      <c r="L348" s="299" t="str">
        <f>VLOOKUP(A348,EMPRESAS!$A$1:$J$342,10,0)</f>
        <v>RIO CAUCA Y SUS AFLUENTES</v>
      </c>
    </row>
    <row r="349" spans="1:12" s="8" customFormat="1">
      <c r="A349" s="331">
        <v>9002024069</v>
      </c>
      <c r="B349" s="306" t="str">
        <f>VLOOKUP(A349,EMPRESAS!$A$1:$B$342,2,0)</f>
        <v>TRANSFLUVIAL EL PUERTO S.A.S.</v>
      </c>
      <c r="C349" s="306" t="str">
        <f>VLOOKUP(A349,EMPRESAS!$A$1:$C$342,3,0)</f>
        <v>Mixto</v>
      </c>
      <c r="D349" s="475">
        <v>1533</v>
      </c>
      <c r="E349" s="361">
        <v>22</v>
      </c>
      <c r="F349" s="361">
        <v>5</v>
      </c>
      <c r="G349" s="361">
        <v>2015</v>
      </c>
      <c r="H349" s="361" t="s">
        <v>984</v>
      </c>
      <c r="I349" s="64" t="s">
        <v>200</v>
      </c>
      <c r="J349" s="64" t="s">
        <v>1026</v>
      </c>
      <c r="K349" s="299" t="str">
        <f>VLOOKUP(A349,EMPRESAS!$A$1:$I$342,9,0)</f>
        <v>CAUCA</v>
      </c>
      <c r="L349" s="299" t="str">
        <f>VLOOKUP(A349,EMPRESAS!$A$1:$J$342,10,0)</f>
        <v>RIO CAUCA Y SUS AFLUENTES</v>
      </c>
    </row>
    <row r="350" spans="1:12" s="2" customFormat="1">
      <c r="A350" s="330">
        <v>9002024069</v>
      </c>
      <c r="B350" s="306" t="str">
        <f>VLOOKUP(A350,EMPRESAS!$A$1:$B$342,2,0)</f>
        <v>TRANSFLUVIAL EL PUERTO S.A.S.</v>
      </c>
      <c r="C350" s="306" t="str">
        <f>VLOOKUP(A350,EMPRESAS!$A$1:$C$342,3,0)</f>
        <v>Mixto</v>
      </c>
      <c r="D350" s="311">
        <v>2599</v>
      </c>
      <c r="E350" s="64">
        <v>29</v>
      </c>
      <c r="F350" s="64">
        <v>7</v>
      </c>
      <c r="G350" s="102">
        <v>2015</v>
      </c>
      <c r="H350" s="102" t="s">
        <v>1037</v>
      </c>
      <c r="I350" s="299"/>
      <c r="J350" s="299"/>
      <c r="K350" s="299" t="str">
        <f>VLOOKUP(A350,EMPRESAS!$A$1:$I$342,9,0)</f>
        <v>CAUCA</v>
      </c>
      <c r="L350" s="299" t="str">
        <f>VLOOKUP(A350,EMPRESAS!$A$1:$J$342,10,0)</f>
        <v>RIO CAUCA Y SUS AFLUENTES</v>
      </c>
    </row>
    <row r="351" spans="1:12" s="2" customFormat="1">
      <c r="A351" s="299">
        <v>9000445653</v>
      </c>
      <c r="B351" s="306" t="str">
        <f>VLOOKUP(A351,EMPRESAS!$A$1:$B$342,2,0)</f>
        <v>MAGDALENA TOURS E.U.</v>
      </c>
      <c r="C351" s="306" t="str">
        <f>VLOOKUP(A351,EMPRESAS!$A$1:$C$342,3,0)</f>
        <v>Turismo</v>
      </c>
      <c r="D351" s="311">
        <v>3980</v>
      </c>
      <c r="E351" s="102">
        <v>15</v>
      </c>
      <c r="F351" s="102">
        <v>12</v>
      </c>
      <c r="G351" s="102">
        <v>2005</v>
      </c>
      <c r="H351" s="102" t="s">
        <v>1038</v>
      </c>
      <c r="I351" s="64"/>
      <c r="J351" s="299"/>
      <c r="K351" s="299" t="str">
        <f>VLOOKUP(A351,EMPRESAS!$A$1:$I$342,9,0)</f>
        <v>MAGDALENA</v>
      </c>
      <c r="L351" s="299" t="str">
        <f>VLOOKUP(A351,EMPRESAS!$A$1:$J$342,10,0)</f>
        <v>RIO MAGDALENA ENTRE LOS MUNICIPIOS DE GIRARDOT - FLANDES - RICAURTE</v>
      </c>
    </row>
    <row r="352" spans="1:12" s="2" customFormat="1">
      <c r="A352" s="299">
        <v>9000445653</v>
      </c>
      <c r="B352" s="306" t="str">
        <f>VLOOKUP(A352,EMPRESAS!$A$1:$B$342,2,0)</f>
        <v>MAGDALENA TOURS E.U.</v>
      </c>
      <c r="C352" s="306" t="str">
        <f>VLOOKUP(A352,EMPRESAS!$A$1:$C$342,3,0)</f>
        <v>Turismo</v>
      </c>
      <c r="D352" s="311">
        <v>1541</v>
      </c>
      <c r="E352" s="64">
        <v>20</v>
      </c>
      <c r="F352" s="64">
        <v>4</v>
      </c>
      <c r="G352" s="64">
        <v>2006</v>
      </c>
      <c r="H352" s="64" t="s">
        <v>977</v>
      </c>
      <c r="I352" s="299" t="s">
        <v>43</v>
      </c>
      <c r="J352" s="299"/>
      <c r="K352" s="299" t="str">
        <f>VLOOKUP(A352,EMPRESAS!$A$1:$I$342,9,0)</f>
        <v>MAGDALENA</v>
      </c>
      <c r="L352" s="299" t="str">
        <f>VLOOKUP(A352,EMPRESAS!$A$1:$J$342,10,0)</f>
        <v>RIO MAGDALENA ENTRE LOS MUNICIPIOS DE GIRARDOT - FLANDES - RICAURTE</v>
      </c>
    </row>
    <row r="353" spans="1:12" s="2" customFormat="1">
      <c r="A353" s="299">
        <v>9000445653</v>
      </c>
      <c r="B353" s="306" t="str">
        <f>VLOOKUP(A353,EMPRESAS!$A$1:$B$342,2,0)</f>
        <v>MAGDALENA TOURS E.U.</v>
      </c>
      <c r="C353" s="306" t="str">
        <f>VLOOKUP(A353,EMPRESAS!$A$1:$C$342,3,0)</f>
        <v>Turismo</v>
      </c>
      <c r="D353" s="311">
        <v>1541</v>
      </c>
      <c r="E353" s="64">
        <v>20</v>
      </c>
      <c r="F353" s="64">
        <v>4</v>
      </c>
      <c r="G353" s="64">
        <v>2006</v>
      </c>
      <c r="H353" s="64" t="s">
        <v>979</v>
      </c>
      <c r="I353" s="299"/>
      <c r="J353" s="299"/>
      <c r="K353" s="299" t="str">
        <f>VLOOKUP(A353,EMPRESAS!$A$1:$I$342,9,0)</f>
        <v>MAGDALENA</v>
      </c>
      <c r="L353" s="299" t="str">
        <f>VLOOKUP(A353,EMPRESAS!$A$1:$J$342,10,0)</f>
        <v>RIO MAGDALENA ENTRE LOS MUNICIPIOS DE GIRARDOT - FLANDES - RICAURTE</v>
      </c>
    </row>
    <row r="354" spans="1:12" s="2" customFormat="1">
      <c r="A354" s="299">
        <v>9000445653</v>
      </c>
      <c r="B354" s="306" t="str">
        <f>VLOOKUP(A354,EMPRESAS!$A$1:$B$342,2,0)</f>
        <v>MAGDALENA TOURS E.U.</v>
      </c>
      <c r="C354" s="306" t="str">
        <f>VLOOKUP(A354,EMPRESAS!$A$1:$C$342,3,0)</f>
        <v>Turismo</v>
      </c>
      <c r="D354" s="311">
        <v>3234</v>
      </c>
      <c r="E354" s="64">
        <v>6</v>
      </c>
      <c r="F354" s="64">
        <v>8</v>
      </c>
      <c r="G354" s="64">
        <v>2008</v>
      </c>
      <c r="H354" s="64" t="s">
        <v>980</v>
      </c>
      <c r="I354" s="299"/>
      <c r="J354" s="299"/>
      <c r="K354" s="299" t="str">
        <f>VLOOKUP(A354,EMPRESAS!$A$1:$I$342,9,0)</f>
        <v>MAGDALENA</v>
      </c>
      <c r="L354" s="299" t="str">
        <f>VLOOKUP(A354,EMPRESAS!$A$1:$J$342,10,0)</f>
        <v>RIO MAGDALENA ENTRE LOS MUNICIPIOS DE GIRARDOT - FLANDES - RICAURTE</v>
      </c>
    </row>
    <row r="355" spans="1:12" s="2" customFormat="1">
      <c r="A355" s="299">
        <v>9000445653</v>
      </c>
      <c r="B355" s="306" t="str">
        <f>VLOOKUP(A355,EMPRESAS!$A$1:$B$342,2,0)</f>
        <v>MAGDALENA TOURS E.U.</v>
      </c>
      <c r="C355" s="306" t="str">
        <f>VLOOKUP(A355,EMPRESAS!$A$1:$C$342,3,0)</f>
        <v>Turismo</v>
      </c>
      <c r="D355" s="311">
        <v>4469</v>
      </c>
      <c r="E355" s="64">
        <v>13</v>
      </c>
      <c r="F355" s="64">
        <v>10</v>
      </c>
      <c r="G355" s="64">
        <v>2010</v>
      </c>
      <c r="H355" s="64" t="s">
        <v>982</v>
      </c>
      <c r="I355" s="299"/>
      <c r="J355" s="299"/>
      <c r="K355" s="299" t="str">
        <f>VLOOKUP(A355,EMPRESAS!$A$1:$I$342,9,0)</f>
        <v>MAGDALENA</v>
      </c>
      <c r="L355" s="299" t="str">
        <f>VLOOKUP(A355,EMPRESAS!$A$1:$J$342,10,0)</f>
        <v>RIO MAGDALENA ENTRE LOS MUNICIPIOS DE GIRARDOT - FLANDES - RICAURTE</v>
      </c>
    </row>
    <row r="356" spans="1:12" s="2" customFormat="1">
      <c r="A356" s="299">
        <v>9000445653</v>
      </c>
      <c r="B356" s="306" t="str">
        <f>VLOOKUP(A356,EMPRESAS!$A$1:$B$342,2,0)</f>
        <v>MAGDALENA TOURS E.U.</v>
      </c>
      <c r="C356" s="306" t="str">
        <f>VLOOKUP(A356,EMPRESAS!$A$1:$C$342,3,0)</f>
        <v>Turismo</v>
      </c>
      <c r="D356" s="311">
        <v>4567</v>
      </c>
      <c r="E356" s="64">
        <v>6</v>
      </c>
      <c r="F356" s="64">
        <v>11</v>
      </c>
      <c r="G356" s="64">
        <v>2013</v>
      </c>
      <c r="H356" s="64" t="s">
        <v>983</v>
      </c>
      <c r="I356" s="299"/>
      <c r="J356" s="299"/>
      <c r="K356" s="299" t="str">
        <f>VLOOKUP(A356,EMPRESAS!$A$1:$I$342,9,0)</f>
        <v>MAGDALENA</v>
      </c>
      <c r="L356" s="299" t="str">
        <f>VLOOKUP(A356,EMPRESAS!$A$1:$J$342,10,0)</f>
        <v>RIO MAGDALENA ENTRE LOS MUNICIPIOS DE GIRARDOT - FLANDES - RICAURTE</v>
      </c>
    </row>
    <row r="357" spans="1:12" s="2" customFormat="1">
      <c r="A357" s="299">
        <v>9000445653</v>
      </c>
      <c r="B357" s="306" t="str">
        <f>VLOOKUP(A357,EMPRESAS!$A$1:$B$342,2,0)</f>
        <v>MAGDALENA TOURS E.U.</v>
      </c>
      <c r="C357" s="306" t="str">
        <f>VLOOKUP(A357,EMPRESAS!$A$1:$C$342,3,0)</f>
        <v>Turismo</v>
      </c>
      <c r="D357" s="311">
        <v>5194</v>
      </c>
      <c r="E357" s="64">
        <v>7</v>
      </c>
      <c r="F357" s="64">
        <v>12</v>
      </c>
      <c r="G357" s="64">
        <v>2016</v>
      </c>
      <c r="H357" s="64" t="s">
        <v>984</v>
      </c>
      <c r="I357" s="299" t="s">
        <v>43</v>
      </c>
      <c r="J357" s="299"/>
      <c r="K357" s="299" t="str">
        <f>VLOOKUP(A357,EMPRESAS!$A$1:$I$342,9,0)</f>
        <v>MAGDALENA</v>
      </c>
      <c r="L357" s="299" t="str">
        <f>VLOOKUP(A357,EMPRESAS!$A$1:$J$342,10,0)</f>
        <v>RIO MAGDALENA ENTRE LOS MUNICIPIOS DE GIRARDOT - FLANDES - RICAURTE</v>
      </c>
    </row>
    <row r="358" spans="1:12" s="2" customFormat="1">
      <c r="A358" s="299">
        <v>9000445653</v>
      </c>
      <c r="B358" s="306" t="str">
        <f>VLOOKUP(A358,EMPRESAS!$A$1:$B$342,2,0)</f>
        <v>MAGDALENA TOURS E.U.</v>
      </c>
      <c r="C358" s="306" t="str">
        <f>VLOOKUP(A358,EMPRESAS!$A$1:$C$342,3,0)</f>
        <v>Turismo</v>
      </c>
      <c r="D358" s="303">
        <v>175</v>
      </c>
      <c r="E358" s="327">
        <v>31</v>
      </c>
      <c r="F358" s="327">
        <v>1</v>
      </c>
      <c r="G358" s="327">
        <v>2020</v>
      </c>
      <c r="H358" s="327" t="s">
        <v>985</v>
      </c>
      <c r="I358" s="299"/>
      <c r="J358" s="299"/>
      <c r="K358" s="299" t="str">
        <f>VLOOKUP(A358,EMPRESAS!$A$1:$I$342,9,0)</f>
        <v>MAGDALENA</v>
      </c>
      <c r="L358" s="299" t="str">
        <f>VLOOKUP(A358,EMPRESAS!$A$1:$J$342,10,0)</f>
        <v>RIO MAGDALENA ENTRE LOS MUNICIPIOS DE GIRARDOT - FLANDES - RICAURTE</v>
      </c>
    </row>
    <row r="359" spans="1:12" s="2" customFormat="1">
      <c r="A359" s="299">
        <v>8110430988</v>
      </c>
      <c r="B359" s="306" t="str">
        <f>VLOOKUP(A359,EMPRESAS!$A$1:$B$342,2,0)</f>
        <v>ASOCIACION DE BOTES DE GUATAPE "ABOGUA"</v>
      </c>
      <c r="C359" s="306" t="str">
        <f>VLOOKUP(A359,EMPRESAS!$A$1:$C$342,3,0)</f>
        <v>Turismo</v>
      </c>
      <c r="D359" s="311">
        <v>1540</v>
      </c>
      <c r="E359" s="64">
        <v>20</v>
      </c>
      <c r="F359" s="64">
        <v>4</v>
      </c>
      <c r="G359" s="64">
        <v>2006</v>
      </c>
      <c r="H359" s="64" t="s">
        <v>977</v>
      </c>
      <c r="I359" s="299" t="s">
        <v>43</v>
      </c>
      <c r="J359" s="299"/>
      <c r="K359" s="299" t="str">
        <f>VLOOKUP(A359,EMPRESAS!$A$1:$I$342,9,0)</f>
        <v>EMBALSE DEL PEÑOL</v>
      </c>
      <c r="L359" s="299" t="str">
        <f>VLOOKUP(A359,EMPRESAS!$A$1:$J$342,10,0)</f>
        <v>EMBALSE PEÑOL SECTOR NAVEGABLE</v>
      </c>
    </row>
    <row r="360" spans="1:12" s="2" customFormat="1">
      <c r="A360" s="299">
        <v>8110430988</v>
      </c>
      <c r="B360" s="306" t="str">
        <f>VLOOKUP(A360,EMPRESAS!$A$1:$B$342,2,0)</f>
        <v>ASOCIACION DE BOTES DE GUATAPE "ABOGUA"</v>
      </c>
      <c r="C360" s="306" t="str">
        <f>VLOOKUP(A360,EMPRESAS!$A$1:$C$342,3,0)</f>
        <v>Turismo</v>
      </c>
      <c r="D360" s="311">
        <v>1540</v>
      </c>
      <c r="E360" s="64">
        <v>20</v>
      </c>
      <c r="F360" s="64">
        <v>4</v>
      </c>
      <c r="G360" s="64">
        <v>2006</v>
      </c>
      <c r="H360" s="64" t="s">
        <v>979</v>
      </c>
      <c r="I360" s="299"/>
      <c r="J360" s="299"/>
      <c r="K360" s="299" t="str">
        <f>VLOOKUP(A360,EMPRESAS!$A$1:$I$342,9,0)</f>
        <v>EMBALSE DEL PEÑOL</v>
      </c>
      <c r="L360" s="299" t="str">
        <f>VLOOKUP(A360,EMPRESAS!$A$1:$J$342,10,0)</f>
        <v>EMBALSE PEÑOL SECTOR NAVEGABLE</v>
      </c>
    </row>
    <row r="361" spans="1:12" s="2" customFormat="1">
      <c r="A361" s="299">
        <v>8110430988</v>
      </c>
      <c r="B361" s="306" t="str">
        <f>VLOOKUP(A361,EMPRESAS!$A$1:$B$342,2,0)</f>
        <v>ASOCIACION DE BOTES DE GUATAPE "ABOGUA"</v>
      </c>
      <c r="C361" s="306" t="str">
        <f>VLOOKUP(A361,EMPRESAS!$A$1:$C$342,3,0)</f>
        <v>Turismo</v>
      </c>
      <c r="D361" s="311">
        <v>3462</v>
      </c>
      <c r="E361" s="64">
        <v>31</v>
      </c>
      <c r="F361" s="64">
        <v>7</v>
      </c>
      <c r="G361" s="64">
        <v>2009</v>
      </c>
      <c r="H361" s="64" t="s">
        <v>982</v>
      </c>
      <c r="I361" s="299"/>
      <c r="J361" s="299"/>
      <c r="K361" s="299" t="str">
        <f>VLOOKUP(A361,EMPRESAS!$A$1:$I$342,9,0)</f>
        <v>EMBALSE DEL PEÑOL</v>
      </c>
      <c r="L361" s="299" t="str">
        <f>VLOOKUP(A361,EMPRESAS!$A$1:$J$342,10,0)</f>
        <v>EMBALSE PEÑOL SECTOR NAVEGABLE</v>
      </c>
    </row>
    <row r="362" spans="1:12" s="2" customFormat="1">
      <c r="A362" s="299">
        <v>8110430988</v>
      </c>
      <c r="B362" s="306" t="str">
        <f>VLOOKUP(A362,EMPRESAS!$A$1:$B$342,2,0)</f>
        <v>ASOCIACION DE BOTES DE GUATAPE "ABOGUA"</v>
      </c>
      <c r="C362" s="306" t="str">
        <f>VLOOKUP(A362,EMPRESAS!$A$1:$C$342,3,0)</f>
        <v>Turismo</v>
      </c>
      <c r="D362" s="311">
        <v>3218</v>
      </c>
      <c r="E362" s="64">
        <v>24</v>
      </c>
      <c r="F362" s="64">
        <v>5</v>
      </c>
      <c r="G362" s="102">
        <v>2012</v>
      </c>
      <c r="H362" s="64" t="s">
        <v>983</v>
      </c>
      <c r="I362" s="299"/>
      <c r="J362" s="299"/>
      <c r="K362" s="299" t="str">
        <f>VLOOKUP(A362,EMPRESAS!$A$1:$I$342,9,0)</f>
        <v>EMBALSE DEL PEÑOL</v>
      </c>
      <c r="L362" s="299" t="str">
        <f>VLOOKUP(A362,EMPRESAS!$A$1:$J$342,10,0)</f>
        <v>EMBALSE PEÑOL SECTOR NAVEGABLE</v>
      </c>
    </row>
    <row r="363" spans="1:12" s="2" customFormat="1">
      <c r="A363" s="330">
        <v>8110430988</v>
      </c>
      <c r="B363" s="306" t="str">
        <f>VLOOKUP(A363,EMPRESAS!$A$1:$B$342,2,0)</f>
        <v>ASOCIACION DE BOTES DE GUATAPE "ABOGUA"</v>
      </c>
      <c r="C363" s="306" t="str">
        <f>VLOOKUP(A363,EMPRESAS!$A$1:$C$342,3,0)</f>
        <v>Turismo</v>
      </c>
      <c r="D363" s="311">
        <v>3602</v>
      </c>
      <c r="E363" s="64">
        <v>29</v>
      </c>
      <c r="F363" s="64">
        <v>9</v>
      </c>
      <c r="G363" s="102">
        <v>2015</v>
      </c>
      <c r="H363" s="64" t="s">
        <v>984</v>
      </c>
      <c r="I363" s="299"/>
      <c r="J363" s="299"/>
      <c r="K363" s="299" t="str">
        <f>VLOOKUP(A363,EMPRESAS!$A$1:$I$342,9,0)</f>
        <v>EMBALSE DEL PEÑOL</v>
      </c>
      <c r="L363" s="299" t="str">
        <f>VLOOKUP(A363,EMPRESAS!$A$1:$J$342,10,0)</f>
        <v>EMBALSE PEÑOL SECTOR NAVEGABLE</v>
      </c>
    </row>
    <row r="364" spans="1:12" s="2" customFormat="1">
      <c r="A364" s="330">
        <v>8110430988</v>
      </c>
      <c r="B364" s="306" t="str">
        <f>VLOOKUP(A364,EMPRESAS!$A$1:$B$342,2,0)</f>
        <v>ASOCIACION DE BOTES DE GUATAPE "ABOGUA"</v>
      </c>
      <c r="C364" s="306" t="str">
        <f>VLOOKUP(A364,EMPRESAS!$A$1:$C$342,3,0)</f>
        <v>Turismo</v>
      </c>
      <c r="D364" s="311">
        <v>1789</v>
      </c>
      <c r="E364" s="64">
        <v>10</v>
      </c>
      <c r="F364" s="64">
        <v>5</v>
      </c>
      <c r="G364" s="102">
        <v>2016</v>
      </c>
      <c r="H364" s="64" t="s">
        <v>988</v>
      </c>
      <c r="I364" s="299"/>
      <c r="J364" s="299"/>
      <c r="K364" s="299" t="str">
        <f>VLOOKUP(A364,EMPRESAS!$A$1:$I$342,9,0)</f>
        <v>EMBALSE DEL PEÑOL</v>
      </c>
      <c r="L364" s="299" t="str">
        <f>VLOOKUP(A364,EMPRESAS!$A$1:$J$342,10,0)</f>
        <v>EMBALSE PEÑOL SECTOR NAVEGABLE</v>
      </c>
    </row>
    <row r="365" spans="1:12" s="2" customFormat="1">
      <c r="A365" s="330">
        <v>8110430988</v>
      </c>
      <c r="B365" s="306" t="str">
        <f>VLOOKUP(A365,EMPRESAS!$A$1:$B$342,2,0)</f>
        <v>ASOCIACION DE BOTES DE GUATAPE "ABOGUA"</v>
      </c>
      <c r="C365" s="306" t="str">
        <f>VLOOKUP(A365,EMPRESAS!$A$1:$C$342,3,0)</f>
        <v>Turismo</v>
      </c>
      <c r="D365" s="501">
        <v>796</v>
      </c>
      <c r="E365" s="453">
        <v>10</v>
      </c>
      <c r="F365" s="453">
        <v>4</v>
      </c>
      <c r="G365" s="453">
        <v>2018</v>
      </c>
      <c r="H365" s="453" t="s">
        <v>985</v>
      </c>
      <c r="I365" s="299" t="s">
        <v>43</v>
      </c>
      <c r="J365" s="299" t="s">
        <v>1032</v>
      </c>
      <c r="K365" s="299" t="str">
        <f>VLOOKUP(A365,EMPRESAS!$A$1:$I$342,9,0)</f>
        <v>EMBALSE DEL PEÑOL</v>
      </c>
      <c r="L365" s="299" t="str">
        <f>VLOOKUP(A365,EMPRESAS!$A$1:$J$342,10,0)</f>
        <v>EMBALSE PEÑOL SECTOR NAVEGABLE</v>
      </c>
    </row>
    <row r="366" spans="1:12" s="2" customFormat="1">
      <c r="A366" s="330">
        <v>8110430988</v>
      </c>
      <c r="B366" s="306" t="str">
        <f>VLOOKUP(A366,EMPRESAS!$A$1:$B$342,2,0)</f>
        <v>ASOCIACION DE BOTES DE GUATAPE "ABOGUA"</v>
      </c>
      <c r="C366" s="306" t="str">
        <f>VLOOKUP(A366,EMPRESAS!$A$1:$C$342,3,0)</f>
        <v>Turismo</v>
      </c>
      <c r="D366" s="311">
        <v>1882</v>
      </c>
      <c r="E366" s="64">
        <v>13</v>
      </c>
      <c r="F366" s="64">
        <v>6</v>
      </c>
      <c r="G366" s="102">
        <v>2018</v>
      </c>
      <c r="H366" s="64" t="s">
        <v>1020</v>
      </c>
      <c r="I366" s="299"/>
      <c r="J366" s="299"/>
      <c r="K366" s="299" t="str">
        <f>VLOOKUP(A366,EMPRESAS!$A$1:$I$342,9,0)</f>
        <v>EMBALSE DEL PEÑOL</v>
      </c>
      <c r="L366" s="299" t="str">
        <f>VLOOKUP(A366,EMPRESAS!$A$1:$J$342,10,0)</f>
        <v>EMBALSE PEÑOL SECTOR NAVEGABLE</v>
      </c>
    </row>
    <row r="367" spans="1:12" s="2" customFormat="1">
      <c r="A367" s="330">
        <v>8110430988</v>
      </c>
      <c r="B367" s="306" t="str">
        <f>VLOOKUP(A367,EMPRESAS!$A$1:$B$342,2,0)</f>
        <v>ASOCIACION DE BOTES DE GUATAPE "ABOGUA"</v>
      </c>
      <c r="C367" s="306" t="str">
        <f>VLOOKUP(A367,EMPRESAS!$A$1:$C$342,3,0)</f>
        <v>Turismo</v>
      </c>
      <c r="D367" s="311">
        <v>2738</v>
      </c>
      <c r="E367" s="64">
        <v>28</v>
      </c>
      <c r="F367" s="64">
        <v>6</v>
      </c>
      <c r="G367" s="102">
        <v>2019</v>
      </c>
      <c r="H367" s="64" t="s">
        <v>986</v>
      </c>
      <c r="I367" s="299" t="s">
        <v>1039</v>
      </c>
      <c r="J367" s="299"/>
      <c r="K367" s="299" t="str">
        <f>VLOOKUP(A367,EMPRESAS!$A$1:$I$342,9,0)</f>
        <v>EMBALSE DEL PEÑOL</v>
      </c>
      <c r="L367" s="299" t="str">
        <f>VLOOKUP(A367,EMPRESAS!$A$1:$J$342,10,0)</f>
        <v>EMBALSE PEÑOL SECTOR NAVEGABLE</v>
      </c>
    </row>
    <row r="368" spans="1:12" s="2" customFormat="1">
      <c r="A368" s="330">
        <v>8110430988</v>
      </c>
      <c r="B368" s="488" t="str">
        <f>VLOOKUP(A368,EMPRESAS!$A$1:$B$342,2,0)</f>
        <v>ASOCIACION DE BOTES DE GUATAPE "ABOGUA"</v>
      </c>
      <c r="C368" s="488" t="str">
        <f>VLOOKUP(A368,EMPRESAS!$A$1:$C$342,3,0)</f>
        <v>Turismo</v>
      </c>
      <c r="D368" s="437">
        <v>3040057715</v>
      </c>
      <c r="E368" s="64">
        <v>1</v>
      </c>
      <c r="F368" s="64">
        <v>12</v>
      </c>
      <c r="G368" s="102">
        <v>2021</v>
      </c>
      <c r="H368" s="64" t="s">
        <v>986</v>
      </c>
      <c r="I368" s="299" t="s">
        <v>1039</v>
      </c>
      <c r="J368" s="299"/>
      <c r="K368" s="299" t="str">
        <f>VLOOKUP(A368,EMPRESAS!$A$1:$I$342,9,0)</f>
        <v>EMBALSE DEL PEÑOL</v>
      </c>
      <c r="L368" s="299" t="str">
        <f>VLOOKUP(A368,EMPRESAS!$A$1:$J$342,10,0)</f>
        <v>EMBALSE PEÑOL SECTOR NAVEGABLE</v>
      </c>
    </row>
    <row r="369" spans="1:12" s="2" customFormat="1">
      <c r="A369" s="299">
        <v>8280018835</v>
      </c>
      <c r="B369" s="306" t="str">
        <f>VLOOKUP(A369,EMPRESAS!$A$1:$B$342,2,0)</f>
        <v>TRANSFLUVIAL DEL SUR LTDA</v>
      </c>
      <c r="C369" s="306" t="str">
        <f>VLOOKUP(A369,EMPRESAS!$A$1:$C$342,3,0)</f>
        <v>Pasajeros</v>
      </c>
      <c r="D369" s="311">
        <v>1017</v>
      </c>
      <c r="E369" s="64">
        <v>23</v>
      </c>
      <c r="F369" s="64">
        <v>3</v>
      </c>
      <c r="G369" s="64">
        <v>2006</v>
      </c>
      <c r="H369" s="64" t="s">
        <v>977</v>
      </c>
      <c r="I369" s="299" t="s">
        <v>14</v>
      </c>
      <c r="J369" s="299"/>
      <c r="K369" s="299" t="str">
        <f>VLOOKUP(A369,EMPRESAS!$A$1:$I$342,9,0)</f>
        <v>CAQUETA</v>
      </c>
      <c r="L369" s="299" t="str">
        <f>VLOOKUP(A369,EMPRESAS!$A$1:$J$342,10,0)</f>
        <v>RIO CAQUETA Y AFLUENTES</v>
      </c>
    </row>
    <row r="370" spans="1:12" s="2" customFormat="1">
      <c r="A370" s="299">
        <v>8280018835</v>
      </c>
      <c r="B370" s="306" t="str">
        <f>VLOOKUP(A370,EMPRESAS!$A$1:$B$342,2,0)</f>
        <v>TRANSFLUVIAL DEL SUR LTDA</v>
      </c>
      <c r="C370" s="306" t="str">
        <f>VLOOKUP(A370,EMPRESAS!$A$1:$C$342,3,0)</f>
        <v>Pasajeros</v>
      </c>
      <c r="D370" s="311">
        <v>1017</v>
      </c>
      <c r="E370" s="64">
        <v>23</v>
      </c>
      <c r="F370" s="64">
        <v>3</v>
      </c>
      <c r="G370" s="64">
        <v>2006</v>
      </c>
      <c r="H370" s="64" t="s">
        <v>979</v>
      </c>
      <c r="I370" s="299"/>
      <c r="J370" s="299"/>
      <c r="K370" s="299" t="str">
        <f>VLOOKUP(A370,EMPRESAS!$A$1:$I$342,9,0)</f>
        <v>CAQUETA</v>
      </c>
      <c r="L370" s="299" t="str">
        <f>VLOOKUP(A370,EMPRESAS!$A$1:$J$342,10,0)</f>
        <v>RIO CAQUETA Y AFLUENTES</v>
      </c>
    </row>
    <row r="371" spans="1:12" s="2" customFormat="1">
      <c r="A371" s="299">
        <v>8280018835</v>
      </c>
      <c r="B371" s="306" t="str">
        <f>VLOOKUP(A371,EMPRESAS!$A$1:$B$342,2,0)</f>
        <v>TRANSFLUVIAL DEL SUR LTDA</v>
      </c>
      <c r="C371" s="306" t="str">
        <f>VLOOKUP(A371,EMPRESAS!$A$1:$C$342,3,0)</f>
        <v>Pasajeros</v>
      </c>
      <c r="D371" s="323">
        <v>1263</v>
      </c>
      <c r="E371" s="64">
        <v>28</v>
      </c>
      <c r="F371" s="64">
        <v>3</v>
      </c>
      <c r="G371" s="102">
        <v>2012</v>
      </c>
      <c r="H371" s="64" t="s">
        <v>982</v>
      </c>
      <c r="I371" s="299"/>
      <c r="J371" s="299"/>
      <c r="K371" s="299" t="str">
        <f>VLOOKUP(A371,EMPRESAS!$A$1:$I$342,9,0)</f>
        <v>CAQUETA</v>
      </c>
      <c r="L371" s="299" t="str">
        <f>VLOOKUP(A371,EMPRESAS!$A$1:$J$342,10,0)</f>
        <v>RIO CAQUETA Y AFLUENTES</v>
      </c>
    </row>
    <row r="372" spans="1:12" s="2" customFormat="1">
      <c r="A372" s="299">
        <v>8280018835</v>
      </c>
      <c r="B372" s="306" t="str">
        <f>VLOOKUP(A372,EMPRESAS!$A$1:$B$342,2,0)</f>
        <v>TRANSFLUVIAL DEL SUR LTDA</v>
      </c>
      <c r="C372" s="306" t="str">
        <f>VLOOKUP(A372,EMPRESAS!$A$1:$C$342,3,0)</f>
        <v>Pasajeros</v>
      </c>
      <c r="D372" s="311">
        <v>544</v>
      </c>
      <c r="E372" s="64">
        <v>7</v>
      </c>
      <c r="F372" s="64">
        <v>3</v>
      </c>
      <c r="G372" s="64">
        <v>2014</v>
      </c>
      <c r="H372" s="64" t="s">
        <v>986</v>
      </c>
      <c r="I372" s="299"/>
      <c r="J372" s="299"/>
      <c r="K372" s="299" t="str">
        <f>VLOOKUP(A372,EMPRESAS!$A$1:$I$342,9,0)</f>
        <v>CAQUETA</v>
      </c>
      <c r="L372" s="299" t="str">
        <f>VLOOKUP(A372,EMPRESAS!$A$1:$J$342,10,0)</f>
        <v>RIO CAQUETA Y AFLUENTES</v>
      </c>
    </row>
    <row r="373" spans="1:12" s="2" customFormat="1">
      <c r="A373" s="330">
        <v>8280018835</v>
      </c>
      <c r="B373" s="306" t="str">
        <f>VLOOKUP(A373,EMPRESAS!$A$1:$B$342,2,0)</f>
        <v>TRANSFLUVIAL DEL SUR LTDA</v>
      </c>
      <c r="C373" s="306" t="str">
        <f>VLOOKUP(A373,EMPRESAS!$A$1:$C$342,3,0)</f>
        <v>Pasajeros</v>
      </c>
      <c r="D373" s="311">
        <v>3538</v>
      </c>
      <c r="E373" s="64">
        <v>24</v>
      </c>
      <c r="F373" s="64">
        <v>9</v>
      </c>
      <c r="G373" s="64">
        <v>2015</v>
      </c>
      <c r="H373" s="64" t="s">
        <v>983</v>
      </c>
      <c r="I373" s="299"/>
      <c r="J373" s="299"/>
      <c r="K373" s="299" t="str">
        <f>VLOOKUP(A373,EMPRESAS!$A$1:$I$342,9,0)</f>
        <v>CAQUETA</v>
      </c>
      <c r="L373" s="299" t="str">
        <f>VLOOKUP(A373,EMPRESAS!$A$1:$J$342,10,0)</f>
        <v>RIO CAQUETA Y AFLUENTES</v>
      </c>
    </row>
    <row r="374" spans="1:12" s="2" customFormat="1">
      <c r="A374" s="330">
        <v>8280018835</v>
      </c>
      <c r="B374" s="306" t="str">
        <f>VLOOKUP(A374,EMPRESAS!$A$1:$B$342,2,0)</f>
        <v>TRANSFLUVIAL DEL SUR LTDA</v>
      </c>
      <c r="C374" s="306" t="str">
        <f>VLOOKUP(A374,EMPRESAS!$A$1:$C$342,3,0)</f>
        <v>Pasajeros</v>
      </c>
      <c r="D374" s="311">
        <v>4817</v>
      </c>
      <c r="E374" s="64">
        <v>15</v>
      </c>
      <c r="F374" s="64">
        <v>11</v>
      </c>
      <c r="G374" s="64">
        <v>2016</v>
      </c>
      <c r="H374" s="64" t="s">
        <v>1013</v>
      </c>
      <c r="I374" s="299"/>
      <c r="J374" s="299"/>
      <c r="K374" s="299" t="str">
        <f>VLOOKUP(A374,EMPRESAS!$A$1:$I$342,9,0)</f>
        <v>CAQUETA</v>
      </c>
      <c r="L374" s="299" t="str">
        <f>VLOOKUP(A374,EMPRESAS!$A$1:$J$342,10,0)</f>
        <v>RIO CAQUETA Y AFLUENTES</v>
      </c>
    </row>
    <row r="375" spans="1:12" s="2" customFormat="1">
      <c r="A375" s="330">
        <v>8280018835</v>
      </c>
      <c r="B375" s="306" t="str">
        <f>VLOOKUP(A375,EMPRESAS!$A$1:$B$342,2,0)</f>
        <v>TRANSFLUVIAL DEL SUR LTDA</v>
      </c>
      <c r="C375" s="306" t="str">
        <f>VLOOKUP(A375,EMPRESAS!$A$1:$C$342,3,0)</f>
        <v>Pasajeros</v>
      </c>
      <c r="D375" s="311">
        <v>1628</v>
      </c>
      <c r="E375" s="64">
        <v>31</v>
      </c>
      <c r="F375" s="64">
        <v>5</v>
      </c>
      <c r="G375" s="64">
        <v>2017</v>
      </c>
      <c r="H375" s="64" t="s">
        <v>986</v>
      </c>
      <c r="I375" s="299"/>
      <c r="J375" s="299"/>
      <c r="K375" s="299" t="str">
        <f>VLOOKUP(A375,EMPRESAS!$A$1:$I$342,9,0)</f>
        <v>CAQUETA</v>
      </c>
      <c r="L375" s="299" t="str">
        <f>VLOOKUP(A375,EMPRESAS!$A$1:$J$342,10,0)</f>
        <v>RIO CAQUETA Y AFLUENTES</v>
      </c>
    </row>
    <row r="376" spans="1:12" s="2" customFormat="1">
      <c r="A376" s="330">
        <v>8280018835</v>
      </c>
      <c r="B376" s="306" t="str">
        <f>VLOOKUP(A376,EMPRESAS!$A$1:$B$342,2,0)</f>
        <v>TRANSFLUVIAL DEL SUR LTDA</v>
      </c>
      <c r="C376" s="306" t="str">
        <f>VLOOKUP(A376,EMPRESAS!$A$1:$C$342,3,0)</f>
        <v>Pasajeros</v>
      </c>
      <c r="D376" s="311">
        <v>3642</v>
      </c>
      <c r="E376" s="64">
        <v>13</v>
      </c>
      <c r="F376" s="64">
        <v>9</v>
      </c>
      <c r="G376" s="64">
        <v>2017</v>
      </c>
      <c r="H376" s="64" t="s">
        <v>986</v>
      </c>
      <c r="I376" s="299"/>
      <c r="J376" s="299"/>
      <c r="K376" s="299" t="str">
        <f>VLOOKUP(A376,EMPRESAS!$A$1:$I$342,9,0)</f>
        <v>CAQUETA</v>
      </c>
      <c r="L376" s="299" t="str">
        <f>VLOOKUP(A376,EMPRESAS!$A$1:$J$342,10,0)</f>
        <v>RIO CAQUETA Y AFLUENTES</v>
      </c>
    </row>
    <row r="377" spans="1:12" s="2" customFormat="1">
      <c r="A377" s="330">
        <v>8280018835</v>
      </c>
      <c r="B377" s="306" t="str">
        <f>VLOOKUP(A377,EMPRESAS!$A$1:$B$342,2,0)</f>
        <v>TRANSFLUVIAL DEL SUR LTDA</v>
      </c>
      <c r="C377" s="306" t="str">
        <f>VLOOKUP(A377,EMPRESAS!$A$1:$C$342,3,0)</f>
        <v>Pasajeros</v>
      </c>
      <c r="D377" s="303">
        <v>4708</v>
      </c>
      <c r="E377" s="309">
        <v>11</v>
      </c>
      <c r="F377" s="309">
        <v>10</v>
      </c>
      <c r="G377" s="309">
        <v>2018</v>
      </c>
      <c r="H377" s="309" t="s">
        <v>984</v>
      </c>
      <c r="I377" s="299" t="s">
        <v>14</v>
      </c>
      <c r="J377" s="299"/>
      <c r="K377" s="299" t="str">
        <f>VLOOKUP(A377,EMPRESAS!$A$1:$I$342,9,0)</f>
        <v>CAQUETA</v>
      </c>
      <c r="L377" s="299" t="str">
        <f>VLOOKUP(A377,EMPRESAS!$A$1:$J$342,10,0)</f>
        <v>RIO CAQUETA Y AFLUENTES</v>
      </c>
    </row>
    <row r="378" spans="1:12" s="2" customFormat="1">
      <c r="A378" s="330">
        <v>8280018835</v>
      </c>
      <c r="B378" s="306" t="str">
        <f>VLOOKUP(A378,EMPRESAS!$A$1:$B$342,2,0)</f>
        <v>TRANSFLUVIAL DEL SUR LTDA</v>
      </c>
      <c r="C378" s="306" t="str">
        <f>VLOOKUP(A378,EMPRESAS!$A$1:$C$342,3,0)</f>
        <v>Pasajeros</v>
      </c>
      <c r="D378" s="27">
        <v>5043</v>
      </c>
      <c r="E378" s="64">
        <v>7</v>
      </c>
      <c r="F378" s="64">
        <v>11</v>
      </c>
      <c r="G378" s="64">
        <v>2018</v>
      </c>
      <c r="H378" s="64" t="s">
        <v>993</v>
      </c>
      <c r="I378" s="299"/>
      <c r="J378" s="299" t="s">
        <v>1040</v>
      </c>
      <c r="K378" s="299" t="str">
        <f>VLOOKUP(A378,EMPRESAS!$A$1:$I$342,9,0)</f>
        <v>CAQUETA</v>
      </c>
      <c r="L378" s="299" t="str">
        <f>VLOOKUP(A378,EMPRESAS!$A$1:$J$342,10,0)</f>
        <v>RIO CAQUETA Y AFLUENTES</v>
      </c>
    </row>
    <row r="379" spans="1:12" s="2" customFormat="1">
      <c r="A379" s="330" t="s">
        <v>220</v>
      </c>
      <c r="B379" s="306" t="str">
        <f>VLOOKUP(A379,EMPRESAS!$A$1:$B$342,2,0)</f>
        <v>TRANSFLUVIAL DEL SUR LTDA</v>
      </c>
      <c r="C379" s="306" t="str">
        <f>VLOOKUP(A379,EMPRESAS!$A$1:$C$342,3,0)</f>
        <v>Especial y Turismo</v>
      </c>
      <c r="D379" s="441">
        <v>356</v>
      </c>
      <c r="E379" s="376">
        <v>24</v>
      </c>
      <c r="F379" s="376">
        <v>2</v>
      </c>
      <c r="G379" s="376">
        <v>2020</v>
      </c>
      <c r="H379" s="376" t="s">
        <v>986</v>
      </c>
      <c r="I379" s="299" t="s">
        <v>56</v>
      </c>
      <c r="K379" s="299" t="str">
        <f>VLOOKUP(A379,EMPRESAS!$A$1:$I$342,9,0)</f>
        <v>CAQUETA</v>
      </c>
      <c r="L379" s="299" t="str">
        <f>VLOOKUP(A379,EMPRESAS!$A$1:$J$342,10,0)</f>
        <v>RIO CAQUETA Y SUS AFLUENTES</v>
      </c>
    </row>
    <row r="380" spans="1:12" s="2" customFormat="1">
      <c r="A380" s="330">
        <v>8280018835</v>
      </c>
      <c r="B380" s="306" t="str">
        <f>VLOOKUP(A380,EMPRESAS!$A$1:$B$342,2,0)</f>
        <v>TRANSFLUVIAL DEL SUR LTDA</v>
      </c>
      <c r="C380" s="306" t="str">
        <f>VLOOKUP(A380,EMPRESAS!$A$1:$C$342,3,0)</f>
        <v>Pasajeros</v>
      </c>
      <c r="D380" s="441">
        <v>381</v>
      </c>
      <c r="E380" s="376">
        <v>25</v>
      </c>
      <c r="F380" s="376">
        <v>2</v>
      </c>
      <c r="G380" s="376">
        <v>2020</v>
      </c>
      <c r="H380" s="376" t="s">
        <v>986</v>
      </c>
      <c r="I380" s="299" t="s">
        <v>14</v>
      </c>
      <c r="J380" s="299"/>
      <c r="K380" s="299" t="str">
        <f>VLOOKUP(A380,EMPRESAS!$A$1:$I$342,9,0)</f>
        <v>CAQUETA</v>
      </c>
      <c r="L380" s="299" t="str">
        <f>VLOOKUP(A380,EMPRESAS!$A$1:$J$342,10,0)</f>
        <v>RIO CAQUETA Y AFLUENTES</v>
      </c>
    </row>
    <row r="381" spans="1:12" s="2" customFormat="1">
      <c r="A381" s="330"/>
      <c r="B381" s="306" t="e">
        <f>VLOOKUP(A381,EMPRESAS!$A$1:$B$342,2,0)</f>
        <v>#N/A</v>
      </c>
      <c r="C381" s="306" t="e">
        <f>VLOOKUP(A381,EMPRESAS!$A$1:$C$342,3,0)</f>
        <v>#N/A</v>
      </c>
      <c r="D381" s="437">
        <v>3040047825</v>
      </c>
      <c r="E381" s="376">
        <v>12</v>
      </c>
      <c r="F381" s="376">
        <v>10</v>
      </c>
      <c r="G381" s="376">
        <v>2021</v>
      </c>
      <c r="H381" s="376" t="s">
        <v>986</v>
      </c>
      <c r="I381" s="299"/>
      <c r="J381" s="299"/>
      <c r="K381" s="299"/>
      <c r="L381" s="299"/>
    </row>
    <row r="382" spans="1:12" s="2" customFormat="1">
      <c r="A382" s="299">
        <v>8917016903</v>
      </c>
      <c r="B382" s="306" t="str">
        <f>VLOOKUP(A382,EMPRESAS!$A$1:$B$342,2,0)</f>
        <v>COOPERATRIVA DE TRANSPORTADORES FLUVIALES DEL RIO MAGDALENA LTDA "COOTRAFLURMAG"</v>
      </c>
      <c r="C382" s="306" t="str">
        <f>VLOOKUP(A382,EMPRESAS!$A$1:$C$342,3,0)</f>
        <v>Pasajeros</v>
      </c>
      <c r="D382" s="311">
        <v>4410</v>
      </c>
      <c r="E382" s="64">
        <v>3</v>
      </c>
      <c r="F382" s="64">
        <v>10</v>
      </c>
      <c r="G382" s="64">
        <v>2006</v>
      </c>
      <c r="H382" s="64" t="s">
        <v>977</v>
      </c>
      <c r="I382" s="299" t="s">
        <v>14</v>
      </c>
      <c r="J382" s="299"/>
      <c r="K382" s="299" t="str">
        <f>VLOOKUP(A382,EMPRESAS!$A$1:$I$342,9,0)</f>
        <v>MAGDALENA</v>
      </c>
      <c r="L382" s="299" t="str">
        <f>VLOOKUP(A382,EMPRESAS!$A$1:$J$342,10,0)</f>
        <v>RIO MAGDALENA Y SUS AFLUENTES</v>
      </c>
    </row>
    <row r="383" spans="1:12" s="2" customFormat="1">
      <c r="A383" s="299">
        <v>8917016903</v>
      </c>
      <c r="B383" s="306" t="str">
        <f>VLOOKUP(A383,EMPRESAS!$A$1:$B$342,2,0)</f>
        <v>COOPERATRIVA DE TRANSPORTADORES FLUVIALES DEL RIO MAGDALENA LTDA "COOTRAFLURMAG"</v>
      </c>
      <c r="C383" s="306" t="str">
        <f>VLOOKUP(A383,EMPRESAS!$A$1:$C$342,3,0)</f>
        <v>Pasajeros</v>
      </c>
      <c r="D383" s="311">
        <v>4410</v>
      </c>
      <c r="E383" s="64">
        <v>3</v>
      </c>
      <c r="F383" s="64">
        <v>10</v>
      </c>
      <c r="G383" s="64">
        <v>2006</v>
      </c>
      <c r="H383" s="64" t="s">
        <v>979</v>
      </c>
      <c r="I383" s="319"/>
      <c r="J383" s="319"/>
      <c r="K383" s="299" t="str">
        <f>VLOOKUP(A383,EMPRESAS!$A$1:$I$342,9,0)</f>
        <v>MAGDALENA</v>
      </c>
      <c r="L383" s="299" t="str">
        <f>VLOOKUP(A383,EMPRESAS!$A$1:$J$342,10,0)</f>
        <v>RIO MAGDALENA Y SUS AFLUENTES</v>
      </c>
    </row>
    <row r="384" spans="1:12" s="2" customFormat="1">
      <c r="A384" s="299">
        <v>8917016903</v>
      </c>
      <c r="B384" s="306" t="str">
        <f>VLOOKUP(A384,EMPRESAS!$A$1:$B$342,2,0)</f>
        <v>COOPERATRIVA DE TRANSPORTADORES FLUVIALES DEL RIO MAGDALENA LTDA "COOTRAFLURMAG"</v>
      </c>
      <c r="C384" s="306" t="str">
        <f>VLOOKUP(A384,EMPRESAS!$A$1:$C$342,3,0)</f>
        <v>Pasajeros</v>
      </c>
      <c r="D384" s="311">
        <v>2161</v>
      </c>
      <c r="E384" s="64">
        <v>4</v>
      </c>
      <c r="F384" s="64">
        <v>6</v>
      </c>
      <c r="G384" s="102">
        <v>2010</v>
      </c>
      <c r="H384" s="64" t="s">
        <v>982</v>
      </c>
      <c r="I384" s="299"/>
      <c r="J384" s="299"/>
      <c r="K384" s="299" t="str">
        <f>VLOOKUP(A384,EMPRESAS!$A$1:$I$342,9,0)</f>
        <v>MAGDALENA</v>
      </c>
      <c r="L384" s="299" t="str">
        <f>VLOOKUP(A384,EMPRESAS!$A$1:$J$342,10,0)</f>
        <v>RIO MAGDALENA Y SUS AFLUENTES</v>
      </c>
    </row>
    <row r="385" spans="1:12" s="2" customFormat="1">
      <c r="A385" s="299">
        <v>8917016903</v>
      </c>
      <c r="B385" s="306" t="str">
        <f>VLOOKUP(A385,EMPRESAS!$A$1:$B$342,2,0)</f>
        <v>COOPERATRIVA DE TRANSPORTADORES FLUVIALES DEL RIO MAGDALENA LTDA "COOTRAFLURMAG"</v>
      </c>
      <c r="C385" s="306" t="str">
        <f>VLOOKUP(A385,EMPRESAS!$A$1:$C$342,3,0)</f>
        <v>Pasajeros</v>
      </c>
      <c r="D385" s="311">
        <v>742</v>
      </c>
      <c r="E385" s="64">
        <v>23</v>
      </c>
      <c r="F385" s="64">
        <v>2</v>
      </c>
      <c r="G385" s="102">
        <v>2016</v>
      </c>
      <c r="H385" s="64" t="s">
        <v>983</v>
      </c>
      <c r="I385" s="313"/>
      <c r="J385" s="313"/>
      <c r="K385" s="299" t="str">
        <f>VLOOKUP(A385,EMPRESAS!$A$1:$I$342,9,0)</f>
        <v>MAGDALENA</v>
      </c>
      <c r="L385" s="299" t="str">
        <f>VLOOKUP(A385,EMPRESAS!$A$1:$J$342,10,0)</f>
        <v>RIO MAGDALENA Y SUS AFLUENTES</v>
      </c>
    </row>
    <row r="386" spans="1:12" s="2" customFormat="1">
      <c r="A386" s="299">
        <v>8917016903</v>
      </c>
      <c r="B386" s="306" t="str">
        <f>VLOOKUP(A386,EMPRESAS!$A$1:$B$342,2,0)</f>
        <v>COOPERATRIVA DE TRANSPORTADORES FLUVIALES DEL RIO MAGDALENA LTDA "COOTRAFLURMAG"</v>
      </c>
      <c r="C386" s="306" t="str">
        <f>VLOOKUP(A386,EMPRESAS!$A$1:$C$342,3,0)</f>
        <v>Pasajeros</v>
      </c>
      <c r="D386" s="340">
        <v>2693</v>
      </c>
      <c r="E386" s="327">
        <v>21</v>
      </c>
      <c r="F386" s="327">
        <v>6</v>
      </c>
      <c r="G386" s="327">
        <v>2019</v>
      </c>
      <c r="H386" s="327" t="s">
        <v>984</v>
      </c>
      <c r="I386" s="313" t="s">
        <v>14</v>
      </c>
      <c r="J386" s="313"/>
      <c r="K386" s="299" t="str">
        <f>VLOOKUP(A386,EMPRESAS!$A$1:$I$342,9,0)</f>
        <v>MAGDALENA</v>
      </c>
      <c r="L386" s="299" t="str">
        <f>VLOOKUP(A386,EMPRESAS!$A$1:$J$342,10,0)</f>
        <v>RIO MAGDALENA Y SUS AFLUENTES</v>
      </c>
    </row>
    <row r="387" spans="1:12" s="2" customFormat="1">
      <c r="A387" s="299">
        <v>9001124009</v>
      </c>
      <c r="B387" s="306" t="str">
        <f>VLOOKUP(A387,EMPRESAS!$A$1:$B$342,2,0)</f>
        <v>TRANSPORTE FLUVIAL DE ORIENTE S.A.S.</v>
      </c>
      <c r="C387" s="306" t="str">
        <f>VLOOKUP(A387,EMPRESAS!$A$1:$C$342,3,0)</f>
        <v>Pasajeros</v>
      </c>
      <c r="D387" s="311">
        <v>2518</v>
      </c>
      <c r="E387" s="64">
        <v>15</v>
      </c>
      <c r="F387" s="64">
        <v>6</v>
      </c>
      <c r="G387" s="64">
        <v>2006</v>
      </c>
      <c r="H387" s="64" t="s">
        <v>977</v>
      </c>
      <c r="I387" s="313" t="s">
        <v>14</v>
      </c>
      <c r="J387" s="313"/>
      <c r="K387" s="299" t="str">
        <f>VLOOKUP(A387,EMPRESAS!$A$1:$I$342,9,0)</f>
        <v>META</v>
      </c>
      <c r="L387" s="299" t="str">
        <f>VLOOKUP(A387,EMPRESAS!$A$1:$J$342,10,0)</f>
        <v>RIO META Y SUS AFLUENTES EN PUERTOS COLOMBIANOS</v>
      </c>
    </row>
    <row r="388" spans="1:12" s="2" customFormat="1">
      <c r="A388" s="299">
        <v>9001124009</v>
      </c>
      <c r="B388" s="306" t="str">
        <f>VLOOKUP(A388,EMPRESAS!$A$1:$B$342,2,0)</f>
        <v>TRANSPORTE FLUVIAL DE ORIENTE S.A.S.</v>
      </c>
      <c r="C388" s="306" t="str">
        <f>VLOOKUP(A388,EMPRESAS!$A$1:$C$342,3,0)</f>
        <v>Pasajeros</v>
      </c>
      <c r="D388" s="311">
        <v>2518</v>
      </c>
      <c r="E388" s="64">
        <v>15</v>
      </c>
      <c r="F388" s="64">
        <v>6</v>
      </c>
      <c r="G388" s="64">
        <v>2006</v>
      </c>
      <c r="H388" s="64" t="s">
        <v>979</v>
      </c>
      <c r="I388" s="299"/>
      <c r="J388" s="299"/>
      <c r="K388" s="299" t="str">
        <f>VLOOKUP(A388,EMPRESAS!$A$1:$I$342,9,0)</f>
        <v>META</v>
      </c>
      <c r="L388" s="299" t="str">
        <f>VLOOKUP(A388,EMPRESAS!$A$1:$J$342,10,0)</f>
        <v>RIO META Y SUS AFLUENTES EN PUERTOS COLOMBIANOS</v>
      </c>
    </row>
    <row r="389" spans="1:12" s="2" customFormat="1">
      <c r="A389" s="299">
        <v>9001124009</v>
      </c>
      <c r="B389" s="306" t="str">
        <f>VLOOKUP(A389,EMPRESAS!$A$1:$B$342,2,0)</f>
        <v>TRANSPORTE FLUVIAL DE ORIENTE S.A.S.</v>
      </c>
      <c r="C389" s="306" t="str">
        <f>VLOOKUP(A389,EMPRESAS!$A$1:$C$342,3,0)</f>
        <v>Pasajeros</v>
      </c>
      <c r="D389" s="311">
        <v>4412</v>
      </c>
      <c r="E389" s="64">
        <v>3</v>
      </c>
      <c r="F389" s="64">
        <v>10</v>
      </c>
      <c r="G389" s="64">
        <v>2006</v>
      </c>
      <c r="H389" s="64" t="s">
        <v>986</v>
      </c>
      <c r="I389" s="299"/>
      <c r="J389" s="299"/>
      <c r="K389" s="299" t="str">
        <f>VLOOKUP(A389,EMPRESAS!$A$1:$I$342,9,0)</f>
        <v>META</v>
      </c>
      <c r="L389" s="299" t="str">
        <f>VLOOKUP(A389,EMPRESAS!$A$1:$J$342,10,0)</f>
        <v>RIO META Y SUS AFLUENTES EN PUERTOS COLOMBIANOS</v>
      </c>
    </row>
    <row r="390" spans="1:12" s="2" customFormat="1">
      <c r="A390" s="299">
        <v>9001124009</v>
      </c>
      <c r="B390" s="306" t="str">
        <f>VLOOKUP(A390,EMPRESAS!$A$1:$B$342,2,0)</f>
        <v>TRANSPORTE FLUVIAL DE ORIENTE S.A.S.</v>
      </c>
      <c r="C390" s="306" t="str">
        <f>VLOOKUP(A390,EMPRESAS!$A$1:$C$342,3,0)</f>
        <v>Pasajeros</v>
      </c>
      <c r="D390" s="311">
        <v>2975</v>
      </c>
      <c r="E390" s="64">
        <v>21</v>
      </c>
      <c r="F390" s="64">
        <v>7</v>
      </c>
      <c r="G390" s="64">
        <v>2010</v>
      </c>
      <c r="H390" s="64" t="s">
        <v>981</v>
      </c>
      <c r="I390" s="299"/>
      <c r="J390" s="299"/>
      <c r="K390" s="299" t="str">
        <f>VLOOKUP(A390,EMPRESAS!$A$1:$I$342,9,0)</f>
        <v>META</v>
      </c>
      <c r="L390" s="299" t="str">
        <f>VLOOKUP(A390,EMPRESAS!$A$1:$J$342,10,0)</f>
        <v>RIO META Y SUS AFLUENTES EN PUERTOS COLOMBIANOS</v>
      </c>
    </row>
    <row r="391" spans="1:12" s="2" customFormat="1">
      <c r="A391" s="299">
        <v>9001124009</v>
      </c>
      <c r="B391" s="306" t="str">
        <f>VLOOKUP(A391,EMPRESAS!$A$1:$B$342,2,0)</f>
        <v>TRANSPORTE FLUVIAL DE ORIENTE S.A.S.</v>
      </c>
      <c r="C391" s="306" t="str">
        <f>VLOOKUP(A391,EMPRESAS!$A$1:$C$342,3,0)</f>
        <v>Pasajeros</v>
      </c>
      <c r="D391" s="311">
        <v>5441</v>
      </c>
      <c r="E391" s="64">
        <v>4</v>
      </c>
      <c r="F391" s="64">
        <v>12</v>
      </c>
      <c r="G391" s="102">
        <v>2013</v>
      </c>
      <c r="H391" s="64" t="s">
        <v>982</v>
      </c>
      <c r="I391" s="299"/>
      <c r="J391" s="299"/>
      <c r="K391" s="299" t="str">
        <f>VLOOKUP(A391,EMPRESAS!$A$1:$I$342,9,0)</f>
        <v>META</v>
      </c>
      <c r="L391" s="299" t="str">
        <f>VLOOKUP(A391,EMPRESAS!$A$1:$J$342,10,0)</f>
        <v>RIO META Y SUS AFLUENTES EN PUERTOS COLOMBIANOS</v>
      </c>
    </row>
    <row r="392" spans="1:12" s="2" customFormat="1">
      <c r="A392" s="299">
        <v>9001124009</v>
      </c>
      <c r="B392" s="306" t="str">
        <f>VLOOKUP(A392,EMPRESAS!$A$1:$B$342,2,0)</f>
        <v>TRANSPORTE FLUVIAL DE ORIENTE S.A.S.</v>
      </c>
      <c r="C392" s="306" t="str">
        <f>VLOOKUP(A392,EMPRESAS!$A$1:$C$342,3,0)</f>
        <v>Pasajeros</v>
      </c>
      <c r="D392" s="377">
        <v>434</v>
      </c>
      <c r="E392" s="315">
        <v>27</v>
      </c>
      <c r="F392" s="315">
        <v>2</v>
      </c>
      <c r="G392" s="315">
        <v>2017</v>
      </c>
      <c r="H392" s="315" t="s">
        <v>983</v>
      </c>
      <c r="I392" s="299"/>
      <c r="J392" s="299"/>
      <c r="K392" s="299" t="str">
        <f>VLOOKUP(A392,EMPRESAS!$A$1:$I$342,9,0)</f>
        <v>META</v>
      </c>
      <c r="L392" s="299" t="str">
        <f>VLOOKUP(A392,EMPRESAS!$A$1:$J$342,10,0)</f>
        <v>RIO META Y SUS AFLUENTES EN PUERTOS COLOMBIANOS</v>
      </c>
    </row>
    <row r="393" spans="1:12" s="2" customFormat="1">
      <c r="A393" s="299">
        <v>9001124009</v>
      </c>
      <c r="B393" s="306" t="str">
        <f>VLOOKUP(A393,EMPRESAS!$A$1:$B$342,2,0)</f>
        <v>TRANSPORTE FLUVIAL DE ORIENTE S.A.S.</v>
      </c>
      <c r="C393" s="306" t="str">
        <f>VLOOKUP(A393,EMPRESAS!$A$1:$C$342,3,0)</f>
        <v>Pasajeros</v>
      </c>
      <c r="D393" s="439">
        <v>382</v>
      </c>
      <c r="E393" s="316">
        <v>25</v>
      </c>
      <c r="F393" s="316">
        <v>2</v>
      </c>
      <c r="G393" s="316">
        <v>2020</v>
      </c>
      <c r="H393" s="316" t="s">
        <v>984</v>
      </c>
      <c r="I393" s="299" t="s">
        <v>14</v>
      </c>
      <c r="J393" s="299"/>
      <c r="K393" s="299" t="str">
        <f>VLOOKUP(A393,EMPRESAS!$A$1:$I$342,9,0)</f>
        <v>META</v>
      </c>
      <c r="L393" s="299" t="str">
        <f>VLOOKUP(A393,EMPRESAS!$A$1:$J$342,10,0)</f>
        <v>RIO META Y SUS AFLUENTES EN PUERTOS COLOMBIANOS</v>
      </c>
    </row>
    <row r="394" spans="1:12" s="2" customFormat="1">
      <c r="A394" s="299">
        <v>8190015949</v>
      </c>
      <c r="B394" s="306" t="str">
        <f>VLOOKUP(A394,EMPRESAS!$A$1:$B$342,2,0)</f>
        <v>COOPERATIVA DE TRANSPORTE FLUVIAL Y TERRESTRE DE SITIO NUEVO COOTRANSFLUSI "COOTRANSFLUSI"</v>
      </c>
      <c r="C394" s="306" t="str">
        <f>VLOOKUP(A394,EMPRESAS!$A$1:$C$342,3,0)</f>
        <v>Pasajeros</v>
      </c>
      <c r="D394" s="311">
        <v>2407</v>
      </c>
      <c r="E394" s="64">
        <v>9</v>
      </c>
      <c r="F394" s="64">
        <v>6</v>
      </c>
      <c r="G394" s="64">
        <v>2006</v>
      </c>
      <c r="H394" s="64" t="s">
        <v>977</v>
      </c>
      <c r="I394" s="299" t="s">
        <v>14</v>
      </c>
      <c r="J394" s="299"/>
      <c r="K394" s="299" t="str">
        <f>VLOOKUP(A394,EMPRESAS!$A$1:$I$342,9,0)</f>
        <v>MAGDALENA</v>
      </c>
      <c r="L394" s="299" t="str">
        <f>VLOOKUP(A394,EMPRESAS!$A$1:$J$342,10,0)</f>
        <v>RIO MAGDALENA ENTRE LAS POBLACIONES DE SITIO NUEVO (MAGDALENA) Y SABANA GRANDE (ATLANTICO) Y VSA.</v>
      </c>
    </row>
    <row r="395" spans="1:12" s="2" customFormat="1">
      <c r="A395" s="299">
        <v>8190015949</v>
      </c>
      <c r="B395" s="306" t="str">
        <f>VLOOKUP(A395,EMPRESAS!$A$1:$B$342,2,0)</f>
        <v>COOPERATIVA DE TRANSPORTE FLUVIAL Y TERRESTRE DE SITIO NUEVO COOTRANSFLUSI "COOTRANSFLUSI"</v>
      </c>
      <c r="C395" s="306" t="str">
        <f>VLOOKUP(A395,EMPRESAS!$A$1:$C$342,3,0)</f>
        <v>Pasajeros</v>
      </c>
      <c r="D395" s="311">
        <v>2407</v>
      </c>
      <c r="E395" s="64">
        <v>9</v>
      </c>
      <c r="F395" s="64">
        <v>6</v>
      </c>
      <c r="G395" s="64">
        <v>2006</v>
      </c>
      <c r="H395" s="64" t="s">
        <v>979</v>
      </c>
      <c r="I395" s="299"/>
      <c r="J395" s="299"/>
      <c r="K395" s="299" t="str">
        <f>VLOOKUP(A395,EMPRESAS!$A$1:$I$342,9,0)</f>
        <v>MAGDALENA</v>
      </c>
      <c r="L395" s="299" t="str">
        <f>VLOOKUP(A395,EMPRESAS!$A$1:$J$342,10,0)</f>
        <v>RIO MAGDALENA ENTRE LAS POBLACIONES DE SITIO NUEVO (MAGDALENA) Y SABANA GRANDE (ATLANTICO) Y VSA.</v>
      </c>
    </row>
    <row r="396" spans="1:12" s="2" customFormat="1">
      <c r="A396" s="299">
        <v>8190015949</v>
      </c>
      <c r="B396" s="306" t="str">
        <f>VLOOKUP(A396,EMPRESAS!$A$1:$B$342,2,0)</f>
        <v>COOPERATIVA DE TRANSPORTE FLUVIAL Y TERRESTRE DE SITIO NUEVO COOTRANSFLUSI "COOTRANSFLUSI"</v>
      </c>
      <c r="C396" s="306" t="str">
        <f>VLOOKUP(A396,EMPRESAS!$A$1:$C$342,3,0)</f>
        <v>Pasajeros</v>
      </c>
      <c r="D396" s="311">
        <v>4435</v>
      </c>
      <c r="E396" s="64">
        <v>16</v>
      </c>
      <c r="F396" s="64">
        <v>9</v>
      </c>
      <c r="G396" s="64">
        <v>2009</v>
      </c>
      <c r="H396" s="64" t="s">
        <v>982</v>
      </c>
      <c r="I396" s="299"/>
      <c r="J396" s="299"/>
      <c r="K396" s="299" t="str">
        <f>VLOOKUP(A396,EMPRESAS!$A$1:$I$342,9,0)</f>
        <v>MAGDALENA</v>
      </c>
      <c r="L396" s="299" t="str">
        <f>VLOOKUP(A396,EMPRESAS!$A$1:$J$342,10,0)</f>
        <v>RIO MAGDALENA ENTRE LAS POBLACIONES DE SITIO NUEVO (MAGDALENA) Y SABANA GRANDE (ATLANTICO) Y VSA.</v>
      </c>
    </row>
    <row r="397" spans="1:12" s="2" customFormat="1">
      <c r="A397" s="299">
        <v>8190015949</v>
      </c>
      <c r="B397" s="306" t="str">
        <f>VLOOKUP(A397,EMPRESAS!$A$1:$B$342,2,0)</f>
        <v>COOPERATIVA DE TRANSPORTE FLUVIAL Y TERRESTRE DE SITIO NUEVO COOTRANSFLUSI "COOTRANSFLUSI"</v>
      </c>
      <c r="C397" s="306" t="str">
        <f>VLOOKUP(A397,EMPRESAS!$A$1:$C$342,3,0)</f>
        <v>Pasajeros</v>
      </c>
      <c r="D397" s="311">
        <v>2867</v>
      </c>
      <c r="E397" s="64">
        <v>18</v>
      </c>
      <c r="F397" s="64">
        <v>7</v>
      </c>
      <c r="G397" s="102">
        <v>2013</v>
      </c>
      <c r="H397" s="64" t="s">
        <v>983</v>
      </c>
      <c r="I397" s="299"/>
      <c r="J397" s="299"/>
      <c r="K397" s="299" t="str">
        <f>VLOOKUP(A397,EMPRESAS!$A$1:$I$342,9,0)</f>
        <v>MAGDALENA</v>
      </c>
      <c r="L397" s="299" t="str">
        <f>VLOOKUP(A397,EMPRESAS!$A$1:$J$342,10,0)</f>
        <v>RIO MAGDALENA ENTRE LAS POBLACIONES DE SITIO NUEVO (MAGDALENA) Y SABANA GRANDE (ATLANTICO) Y VSA.</v>
      </c>
    </row>
    <row r="398" spans="1:12" s="2" customFormat="1">
      <c r="A398" s="299">
        <v>8190015949</v>
      </c>
      <c r="B398" s="306" t="str">
        <f>VLOOKUP(A398,EMPRESAS!$A$1:$B$342,2,0)</f>
        <v>COOPERATIVA DE TRANSPORTE FLUVIAL Y TERRESTRE DE SITIO NUEVO COOTRANSFLUSI "COOTRANSFLUSI"</v>
      </c>
      <c r="C398" s="306" t="str">
        <f>VLOOKUP(A398,EMPRESAS!$A$1:$C$342,3,0)</f>
        <v>Pasajeros</v>
      </c>
      <c r="D398" s="311">
        <v>4718</v>
      </c>
      <c r="E398" s="64">
        <v>31</v>
      </c>
      <c r="F398" s="64">
        <v>10</v>
      </c>
      <c r="G398" s="102">
        <v>2016</v>
      </c>
      <c r="H398" s="64" t="s">
        <v>984</v>
      </c>
      <c r="I398" s="299"/>
      <c r="J398" s="299"/>
      <c r="K398" s="299" t="str">
        <f>VLOOKUP(A398,EMPRESAS!$A$1:$I$342,9,0)</f>
        <v>MAGDALENA</v>
      </c>
      <c r="L398" s="299" t="str">
        <f>VLOOKUP(A398,EMPRESAS!$A$1:$J$342,10,0)</f>
        <v>RIO MAGDALENA ENTRE LAS POBLACIONES DE SITIO NUEVO (MAGDALENA) Y SABANA GRANDE (ATLANTICO) Y VSA.</v>
      </c>
    </row>
    <row r="399" spans="1:12" s="2" customFormat="1">
      <c r="A399" s="299">
        <v>8190015949</v>
      </c>
      <c r="B399" s="306" t="str">
        <f>VLOOKUP(A399,EMPRESAS!$A$1:$B$342,2,0)</f>
        <v>COOPERATIVA DE TRANSPORTE FLUVIAL Y TERRESTRE DE SITIO NUEVO COOTRANSFLUSI "COOTRANSFLUSI"</v>
      </c>
      <c r="C399" s="306" t="str">
        <f>VLOOKUP(A399,EMPRESAS!$A$1:$C$342,3,0)</f>
        <v>Pasajeros</v>
      </c>
      <c r="D399" s="303">
        <v>155</v>
      </c>
      <c r="E399" s="327">
        <v>29</v>
      </c>
      <c r="F399" s="327">
        <v>1</v>
      </c>
      <c r="G399" s="327">
        <v>2020</v>
      </c>
      <c r="H399" s="327" t="s">
        <v>985</v>
      </c>
      <c r="I399" s="299" t="s">
        <v>14</v>
      </c>
      <c r="J399" s="299"/>
      <c r="K399" s="299" t="str">
        <f>VLOOKUP(A399,EMPRESAS!$A$1:$I$342,9,0)</f>
        <v>MAGDALENA</v>
      </c>
      <c r="L399" s="299" t="str">
        <f>VLOOKUP(A399,EMPRESAS!$A$1:$J$342,10,0)</f>
        <v>RIO MAGDALENA ENTRE LAS POBLACIONES DE SITIO NUEVO (MAGDALENA) Y SABANA GRANDE (ATLANTICO) Y VSA.</v>
      </c>
    </row>
    <row r="400" spans="1:12" s="2" customFormat="1">
      <c r="A400" s="299">
        <v>8001956133</v>
      </c>
      <c r="B400" s="306" t="str">
        <f>VLOOKUP(A400,EMPRESAS!$A$1:$B$342,2,0)</f>
        <v>TRANSPORTE Y MENSAJERIA LAS MERCEDES S.A.S. ANTES TRANSPORTE  Y MENSAJERIA LAS MERCEDES LTDA</v>
      </c>
      <c r="C400" s="306" t="str">
        <f>VLOOKUP(A400,EMPRESAS!$A$1:$C$342,3,0)</f>
        <v>Pasajeros</v>
      </c>
      <c r="D400" s="311">
        <v>5034</v>
      </c>
      <c r="E400" s="64">
        <v>15</v>
      </c>
      <c r="F400" s="64">
        <v>11</v>
      </c>
      <c r="G400" s="64">
        <v>2006</v>
      </c>
      <c r="H400" s="64" t="s">
        <v>977</v>
      </c>
      <c r="I400" s="299" t="s">
        <v>14</v>
      </c>
      <c r="J400" s="299"/>
      <c r="K400" s="299" t="str">
        <f>VLOOKUP(A400,EMPRESAS!$A$1:$I$342,9,0)</f>
        <v>ATRATO</v>
      </c>
      <c r="L400" s="299" t="str">
        <f>VLOOKUP(A400,EMPRESAS!$A$1:$J$342,10,0)</f>
        <v>RIO ATRATO AFLUENTES Y EN TRANSITO POR BAHIA COLOMBIA</v>
      </c>
    </row>
    <row r="401" spans="1:12" s="2" customFormat="1">
      <c r="A401" s="299">
        <v>8001956133</v>
      </c>
      <c r="B401" s="306" t="str">
        <f>VLOOKUP(A401,EMPRESAS!$A$1:$B$342,2,0)</f>
        <v>TRANSPORTE Y MENSAJERIA LAS MERCEDES S.A.S. ANTES TRANSPORTE  Y MENSAJERIA LAS MERCEDES LTDA</v>
      </c>
      <c r="C401" s="306" t="str">
        <f>VLOOKUP(A401,EMPRESAS!$A$1:$C$342,3,0)</f>
        <v>Pasajeros</v>
      </c>
      <c r="D401" s="311">
        <v>5034</v>
      </c>
      <c r="E401" s="64">
        <v>15</v>
      </c>
      <c r="F401" s="64">
        <v>11</v>
      </c>
      <c r="G401" s="64">
        <v>2006</v>
      </c>
      <c r="H401" s="64" t="s">
        <v>979</v>
      </c>
      <c r="I401" s="299"/>
      <c r="J401" s="299"/>
      <c r="K401" s="299" t="str">
        <f>VLOOKUP(A401,EMPRESAS!$A$1:$I$342,9,0)</f>
        <v>ATRATO</v>
      </c>
      <c r="L401" s="299" t="str">
        <f>VLOOKUP(A401,EMPRESAS!$A$1:$J$342,10,0)</f>
        <v>RIO ATRATO AFLUENTES Y EN TRANSITO POR BAHIA COLOMBIA</v>
      </c>
    </row>
    <row r="402" spans="1:12" s="2" customFormat="1">
      <c r="A402" s="299">
        <v>8001956133</v>
      </c>
      <c r="B402" s="306" t="str">
        <f>VLOOKUP(A402,EMPRESAS!$A$1:$B$342,2,0)</f>
        <v>TRANSPORTE Y MENSAJERIA LAS MERCEDES S.A.S. ANTES TRANSPORTE  Y MENSAJERIA LAS MERCEDES LTDA</v>
      </c>
      <c r="C402" s="306" t="str">
        <f>VLOOKUP(A402,EMPRESAS!$A$1:$C$342,3,0)</f>
        <v>Pasajeros</v>
      </c>
      <c r="D402" s="311">
        <v>559</v>
      </c>
      <c r="E402" s="64">
        <v>10</v>
      </c>
      <c r="F402" s="64">
        <v>3</v>
      </c>
      <c r="G402" s="64">
        <v>2014</v>
      </c>
      <c r="H402" s="64" t="s">
        <v>981</v>
      </c>
      <c r="I402" s="299"/>
      <c r="J402" s="299"/>
      <c r="K402" s="299" t="str">
        <f>VLOOKUP(A402,EMPRESAS!$A$1:$I$342,9,0)</f>
        <v>ATRATO</v>
      </c>
      <c r="L402" s="299" t="str">
        <f>VLOOKUP(A402,EMPRESAS!$A$1:$J$342,10,0)</f>
        <v>RIO ATRATO AFLUENTES Y EN TRANSITO POR BAHIA COLOMBIA</v>
      </c>
    </row>
    <row r="403" spans="1:12" s="2" customFormat="1">
      <c r="A403" s="299">
        <v>8001956133</v>
      </c>
      <c r="B403" s="306" t="str">
        <f>VLOOKUP(A403,EMPRESAS!$A$1:$B$342,2,0)</f>
        <v>TRANSPORTE Y MENSAJERIA LAS MERCEDES S.A.S. ANTES TRANSPORTE  Y MENSAJERIA LAS MERCEDES LTDA</v>
      </c>
      <c r="C403" s="306" t="str">
        <f>VLOOKUP(A403,EMPRESAS!$A$1:$C$342,3,0)</f>
        <v>Pasajeros</v>
      </c>
      <c r="D403" s="311">
        <v>559</v>
      </c>
      <c r="E403" s="64">
        <v>10</v>
      </c>
      <c r="F403" s="64">
        <v>3</v>
      </c>
      <c r="G403" s="102">
        <v>2014</v>
      </c>
      <c r="H403" s="64" t="s">
        <v>982</v>
      </c>
      <c r="I403" s="299"/>
      <c r="J403" s="299"/>
      <c r="K403" s="299" t="str">
        <f>VLOOKUP(A403,EMPRESAS!$A$1:$I$342,9,0)</f>
        <v>ATRATO</v>
      </c>
      <c r="L403" s="299" t="str">
        <f>VLOOKUP(A403,EMPRESAS!$A$1:$J$342,10,0)</f>
        <v>RIO ATRATO AFLUENTES Y EN TRANSITO POR BAHIA COLOMBIA</v>
      </c>
    </row>
    <row r="404" spans="1:12" s="2" customFormat="1">
      <c r="A404" s="299">
        <v>8001956133</v>
      </c>
      <c r="B404" s="306" t="str">
        <f>VLOOKUP(A404,EMPRESAS!$A$1:$B$342,2,0)</f>
        <v>TRANSPORTE Y MENSAJERIA LAS MERCEDES S.A.S. ANTES TRANSPORTE  Y MENSAJERIA LAS MERCEDES LTDA</v>
      </c>
      <c r="C404" s="306" t="str">
        <f>VLOOKUP(A404,EMPRESAS!$A$1:$C$342,3,0)</f>
        <v>Pasajeros</v>
      </c>
      <c r="D404" s="311">
        <v>3328</v>
      </c>
      <c r="E404" s="64">
        <v>6</v>
      </c>
      <c r="F404" s="64">
        <v>11</v>
      </c>
      <c r="G404" s="102">
        <v>2014</v>
      </c>
      <c r="H404" s="102" t="s">
        <v>987</v>
      </c>
      <c r="I404" s="319"/>
      <c r="J404" s="319"/>
      <c r="K404" s="299" t="str">
        <f>VLOOKUP(A404,EMPRESAS!$A$1:$I$342,9,0)</f>
        <v>ATRATO</v>
      </c>
      <c r="L404" s="299" t="str">
        <f>VLOOKUP(A404,EMPRESAS!$A$1:$J$342,10,0)</f>
        <v>RIO ATRATO AFLUENTES Y EN TRANSITO POR BAHIA COLOMBIA</v>
      </c>
    </row>
    <row r="405" spans="1:12" s="2" customFormat="1">
      <c r="A405" s="330">
        <v>8001956133</v>
      </c>
      <c r="B405" s="306" t="str">
        <f>VLOOKUP(A405,EMPRESAS!$A$1:$B$342,2,0)</f>
        <v>TRANSPORTE Y MENSAJERIA LAS MERCEDES S.A.S. ANTES TRANSPORTE  Y MENSAJERIA LAS MERCEDES LTDA</v>
      </c>
      <c r="C405" s="306" t="str">
        <f>VLOOKUP(A405,EMPRESAS!$A$1:$C$342,3,0)</f>
        <v>Pasajeros</v>
      </c>
      <c r="D405" s="311">
        <v>25</v>
      </c>
      <c r="E405" s="64">
        <v>13</v>
      </c>
      <c r="F405" s="64">
        <v>1</v>
      </c>
      <c r="G405" s="102">
        <v>2015</v>
      </c>
      <c r="H405" s="102" t="s">
        <v>980</v>
      </c>
      <c r="I405" s="319"/>
      <c r="J405" s="319"/>
      <c r="K405" s="299" t="str">
        <f>VLOOKUP(A405,EMPRESAS!$A$1:$I$342,9,0)</f>
        <v>ATRATO</v>
      </c>
      <c r="L405" s="299" t="str">
        <f>VLOOKUP(A405,EMPRESAS!$A$1:$J$342,10,0)</f>
        <v>RIO ATRATO AFLUENTES Y EN TRANSITO POR BAHIA COLOMBIA</v>
      </c>
    </row>
    <row r="406" spans="1:12" s="2" customFormat="1">
      <c r="A406" s="330">
        <v>8001956133</v>
      </c>
      <c r="B406" s="306" t="str">
        <f>VLOOKUP(A406,EMPRESAS!$A$1:$B$342,2,0)</f>
        <v>TRANSPORTE Y MENSAJERIA LAS MERCEDES S.A.S. ANTES TRANSPORTE  Y MENSAJERIA LAS MERCEDES LTDA</v>
      </c>
      <c r="C406" s="306" t="str">
        <f>VLOOKUP(A406,EMPRESAS!$A$1:$C$342,3,0)</f>
        <v>Pasajeros</v>
      </c>
      <c r="D406" s="311">
        <v>795</v>
      </c>
      <c r="E406" s="64">
        <v>31</v>
      </c>
      <c r="F406" s="64">
        <v>3</v>
      </c>
      <c r="G406" s="102">
        <v>2017</v>
      </c>
      <c r="H406" s="102" t="s">
        <v>983</v>
      </c>
      <c r="I406" s="299" t="s">
        <v>14</v>
      </c>
      <c r="J406" s="319"/>
      <c r="K406" s="299" t="str">
        <f>VLOOKUP(A406,EMPRESAS!$A$1:$I$342,9,0)</f>
        <v>ATRATO</v>
      </c>
      <c r="L406" s="299" t="str">
        <f>VLOOKUP(A406,EMPRESAS!$A$1:$J$342,10,0)</f>
        <v>RIO ATRATO AFLUENTES Y EN TRANSITO POR BAHIA COLOMBIA</v>
      </c>
    </row>
    <row r="407" spans="1:12" s="2" customFormat="1">
      <c r="A407" s="330">
        <v>8001956133</v>
      </c>
      <c r="B407" s="306" t="str">
        <f>VLOOKUP(A407,EMPRESAS!$A$1:$B$342,2,0)</f>
        <v>TRANSPORTE Y MENSAJERIA LAS MERCEDES S.A.S. ANTES TRANSPORTE  Y MENSAJERIA LAS MERCEDES LTDA</v>
      </c>
      <c r="C407" s="306" t="str">
        <f>VLOOKUP(A407,EMPRESAS!$A$1:$C$342,3,0)</f>
        <v>Pasajeros</v>
      </c>
      <c r="D407" s="27">
        <v>3040003225</v>
      </c>
      <c r="E407" s="329">
        <v>18</v>
      </c>
      <c r="F407" s="329">
        <v>5</v>
      </c>
      <c r="G407" s="329">
        <v>2020</v>
      </c>
      <c r="H407" s="329" t="s">
        <v>987</v>
      </c>
      <c r="I407" s="299"/>
      <c r="J407" s="319"/>
      <c r="K407" s="299" t="str">
        <f>VLOOKUP(A407,EMPRESAS!$A$1:$I$342,9,0)</f>
        <v>ATRATO</v>
      </c>
      <c r="L407" s="299" t="str">
        <f>VLOOKUP(A407,EMPRESAS!$A$1:$J$342,10,0)</f>
        <v>RIO ATRATO AFLUENTES Y EN TRANSITO POR BAHIA COLOMBIA</v>
      </c>
    </row>
    <row r="408" spans="1:12" s="2" customFormat="1">
      <c r="A408" s="330">
        <v>8001956133</v>
      </c>
      <c r="B408" s="306" t="str">
        <f>VLOOKUP(A408,EMPRESAS!$A$1:$B$342,2,0)</f>
        <v>TRANSPORTE Y MENSAJERIA LAS MERCEDES S.A.S. ANTES TRANSPORTE  Y MENSAJERIA LAS MERCEDES LTDA</v>
      </c>
      <c r="C408" s="306" t="str">
        <f>VLOOKUP(A408,EMPRESAS!$A$1:$C$342,3,0)</f>
        <v>Pasajeros</v>
      </c>
      <c r="D408" s="303">
        <v>3040006295</v>
      </c>
      <c r="E408" s="309">
        <v>17</v>
      </c>
      <c r="F408" s="309">
        <v>6</v>
      </c>
      <c r="G408" s="309">
        <v>2020</v>
      </c>
      <c r="H408" s="309" t="s">
        <v>984</v>
      </c>
      <c r="I408" s="299" t="s">
        <v>14</v>
      </c>
      <c r="J408" s="319"/>
      <c r="K408" s="299" t="str">
        <f>VLOOKUP(A408,EMPRESAS!$A$1:$I$342,9,0)</f>
        <v>ATRATO</v>
      </c>
      <c r="L408" s="299" t="str">
        <f>VLOOKUP(A408,EMPRESAS!$A$1:$J$342,10,0)</f>
        <v>RIO ATRATO AFLUENTES Y EN TRANSITO POR BAHIA COLOMBIA</v>
      </c>
    </row>
    <row r="409" spans="1:12" s="2" customFormat="1">
      <c r="A409" s="299">
        <v>8060161518</v>
      </c>
      <c r="B409" s="306" t="str">
        <f>VLOOKUP(A409,EMPRESAS!$A$1:$B$342,2,0)</f>
        <v>TRANSPORTADORA FLUVIAL MARY E.U.</v>
      </c>
      <c r="C409" s="306" t="str">
        <f>VLOOKUP(A409,EMPRESAS!$A$1:$C$342,3,0)</f>
        <v>Pasajeros</v>
      </c>
      <c r="D409" s="311">
        <v>4924</v>
      </c>
      <c r="E409" s="64">
        <v>7</v>
      </c>
      <c r="F409" s="64">
        <v>11</v>
      </c>
      <c r="G409" s="329">
        <v>2006</v>
      </c>
      <c r="H409" s="329" t="s">
        <v>977</v>
      </c>
      <c r="I409" s="319" t="s">
        <v>14</v>
      </c>
      <c r="J409" s="319"/>
      <c r="K409" s="299" t="str">
        <f>VLOOKUP(A409,EMPRESAS!$A$1:$I$342,9,0)</f>
        <v>MAGDALENA</v>
      </c>
      <c r="L409" s="299" t="str">
        <f>VLOOKUP(A409,EMPRESAS!$A$1:$J$342,10,0)</f>
        <v>RIO MAGDALENA ENTRE  MAGANGUE-PALENQUITO</v>
      </c>
    </row>
    <row r="410" spans="1:12" s="2" customFormat="1">
      <c r="A410" s="299">
        <v>8060161518</v>
      </c>
      <c r="B410" s="306" t="str">
        <f>VLOOKUP(A410,EMPRESAS!$A$1:$B$342,2,0)</f>
        <v>TRANSPORTADORA FLUVIAL MARY E.U.</v>
      </c>
      <c r="C410" s="306" t="str">
        <f>VLOOKUP(A410,EMPRESAS!$A$1:$C$342,3,0)</f>
        <v>Pasajeros</v>
      </c>
      <c r="D410" s="363">
        <v>4924</v>
      </c>
      <c r="E410" s="359">
        <v>7</v>
      </c>
      <c r="F410" s="359">
        <v>11</v>
      </c>
      <c r="G410" s="359">
        <v>2006</v>
      </c>
      <c r="H410" s="359" t="s">
        <v>979</v>
      </c>
      <c r="I410" s="360" t="s">
        <v>14</v>
      </c>
      <c r="J410" s="299" t="s">
        <v>1026</v>
      </c>
      <c r="K410" s="299" t="str">
        <f>VLOOKUP(A410,EMPRESAS!$A$1:$I$342,9,0)</f>
        <v>MAGDALENA</v>
      </c>
      <c r="L410" s="299" t="str">
        <f>VLOOKUP(A410,EMPRESAS!$A$1:$J$342,10,0)</f>
        <v>RIO MAGDALENA ENTRE  MAGANGUE-PALENQUITO</v>
      </c>
    </row>
    <row r="411" spans="1:12" s="2" customFormat="1">
      <c r="A411" s="299">
        <v>9000770195</v>
      </c>
      <c r="B411" s="306" t="str">
        <f>VLOOKUP(A411,EMPRESAS!$A$1:$B$342,2,0)</f>
        <v>TRANSMARINOS S.A.S. ANTES TRANSMARINOS  LTDA.</v>
      </c>
      <c r="C411" s="306" t="str">
        <f>VLOOKUP(A411,EMPRESAS!$A$1:$C$342,3,0)</f>
        <v>Turismo</v>
      </c>
      <c r="D411" s="311">
        <v>5143</v>
      </c>
      <c r="E411" s="64">
        <v>24</v>
      </c>
      <c r="F411" s="64">
        <v>11</v>
      </c>
      <c r="G411" s="64">
        <v>2006</v>
      </c>
      <c r="H411" s="64" t="s">
        <v>977</v>
      </c>
      <c r="I411" s="299" t="s">
        <v>43</v>
      </c>
      <c r="J411" s="313"/>
      <c r="K411" s="299" t="str">
        <f>VLOOKUP(A411,EMPRESAS!$A$1:$I$342,9,0)</f>
        <v>REPRESA DE PRADO</v>
      </c>
      <c r="L411" s="299" t="str">
        <f>VLOOKUP(A411,EMPRESAS!$A$1:$J$342,10,0)</f>
        <v>REPRESA DE HIDROPRADO -TOLIMA-</v>
      </c>
    </row>
    <row r="412" spans="1:12" s="2" customFormat="1">
      <c r="A412" s="299">
        <v>9000770195</v>
      </c>
      <c r="B412" s="306" t="str">
        <f>VLOOKUP(A412,EMPRESAS!$A$1:$B$342,2,0)</f>
        <v>TRANSMARINOS S.A.S. ANTES TRANSMARINOS  LTDA.</v>
      </c>
      <c r="C412" s="306" t="str">
        <f>VLOOKUP(A412,EMPRESAS!$A$1:$C$342,3,0)</f>
        <v>Turismo</v>
      </c>
      <c r="D412" s="311">
        <v>5143</v>
      </c>
      <c r="E412" s="64">
        <v>24</v>
      </c>
      <c r="F412" s="64">
        <v>11</v>
      </c>
      <c r="G412" s="64">
        <v>2006</v>
      </c>
      <c r="H412" s="64" t="s">
        <v>979</v>
      </c>
      <c r="I412" s="299"/>
      <c r="J412" s="299"/>
      <c r="K412" s="299" t="str">
        <f>VLOOKUP(A412,EMPRESAS!$A$1:$I$342,9,0)</f>
        <v>REPRESA DE PRADO</v>
      </c>
      <c r="L412" s="299" t="str">
        <f>VLOOKUP(A412,EMPRESAS!$A$1:$J$342,10,0)</f>
        <v>REPRESA DE HIDROPRADO -TOLIMA-</v>
      </c>
    </row>
    <row r="413" spans="1:12" s="2" customFormat="1">
      <c r="A413" s="299">
        <v>9000770195</v>
      </c>
      <c r="B413" s="306" t="str">
        <f>VLOOKUP(A413,EMPRESAS!$A$1:$B$342,2,0)</f>
        <v>TRANSMARINOS S.A.S. ANTES TRANSMARINOS  LTDA.</v>
      </c>
      <c r="C413" s="306" t="str">
        <f>VLOOKUP(A413,EMPRESAS!$A$1:$C$342,3,0)</f>
        <v>Turismo</v>
      </c>
      <c r="D413" s="323">
        <v>3982</v>
      </c>
      <c r="E413" s="64">
        <v>25</v>
      </c>
      <c r="F413" s="64">
        <v>9</v>
      </c>
      <c r="G413" s="64">
        <v>2007</v>
      </c>
      <c r="H413" s="64" t="s">
        <v>980</v>
      </c>
      <c r="I413" s="299"/>
      <c r="J413" s="299"/>
      <c r="K413" s="299" t="str">
        <f>VLOOKUP(A413,EMPRESAS!$A$1:$I$342,9,0)</f>
        <v>REPRESA DE PRADO</v>
      </c>
      <c r="L413" s="299" t="str">
        <f>VLOOKUP(A413,EMPRESAS!$A$1:$J$342,10,0)</f>
        <v>REPRESA DE HIDROPRADO -TOLIMA-</v>
      </c>
    </row>
    <row r="414" spans="1:12" s="2" customFormat="1">
      <c r="A414" s="299">
        <v>9000770195</v>
      </c>
      <c r="B414" s="306" t="str">
        <f>VLOOKUP(A414,EMPRESAS!$A$1:$B$342,2,0)</f>
        <v>TRANSMARINOS S.A.S. ANTES TRANSMARINOS  LTDA.</v>
      </c>
      <c r="C414" s="306" t="str">
        <f>VLOOKUP(A414,EMPRESAS!$A$1:$C$342,3,0)</f>
        <v>Turismo</v>
      </c>
      <c r="D414" s="311">
        <v>1115</v>
      </c>
      <c r="E414" s="64">
        <v>5</v>
      </c>
      <c r="F414" s="64">
        <v>4</v>
      </c>
      <c r="G414" s="64">
        <v>2010</v>
      </c>
      <c r="H414" s="64" t="s">
        <v>982</v>
      </c>
      <c r="I414" s="299"/>
      <c r="J414" s="299"/>
      <c r="K414" s="299" t="str">
        <f>VLOOKUP(A414,EMPRESAS!$A$1:$I$342,9,0)</f>
        <v>REPRESA DE PRADO</v>
      </c>
      <c r="L414" s="299" t="str">
        <f>VLOOKUP(A414,EMPRESAS!$A$1:$J$342,10,0)</f>
        <v>REPRESA DE HIDROPRADO -TOLIMA-</v>
      </c>
    </row>
    <row r="415" spans="1:12" s="2" customFormat="1">
      <c r="A415" s="299">
        <v>9000770195</v>
      </c>
      <c r="B415" s="306" t="str">
        <f>VLOOKUP(A415,EMPRESAS!$A$1:$B$342,2,0)</f>
        <v>TRANSMARINOS S.A.S. ANTES TRANSMARINOS  LTDA.</v>
      </c>
      <c r="C415" s="306" t="str">
        <f>VLOOKUP(A415,EMPRESAS!$A$1:$C$342,3,0)</f>
        <v>Turismo</v>
      </c>
      <c r="D415" s="311">
        <v>9217</v>
      </c>
      <c r="E415" s="64">
        <v>26</v>
      </c>
      <c r="F415" s="64">
        <v>9</v>
      </c>
      <c r="G415" s="64">
        <v>2012</v>
      </c>
      <c r="H415" s="64" t="s">
        <v>986</v>
      </c>
      <c r="I415" s="299"/>
      <c r="J415" s="299"/>
      <c r="K415" s="299" t="str">
        <f>VLOOKUP(A415,EMPRESAS!$A$1:$I$342,9,0)</f>
        <v>REPRESA DE PRADO</v>
      </c>
      <c r="L415" s="299" t="str">
        <f>VLOOKUP(A415,EMPRESAS!$A$1:$J$342,10,0)</f>
        <v>REPRESA DE HIDROPRADO -TOLIMA-</v>
      </c>
    </row>
    <row r="416" spans="1:12" s="2" customFormat="1">
      <c r="A416" s="299">
        <v>9000770195</v>
      </c>
      <c r="B416" s="306" t="str">
        <f>VLOOKUP(A416,EMPRESAS!$A$1:$B$342,2,0)</f>
        <v>TRANSMARINOS S.A.S. ANTES TRANSMARINOS  LTDA.</v>
      </c>
      <c r="C416" s="306" t="str">
        <f>VLOOKUP(A416,EMPRESAS!$A$1:$C$342,3,0)</f>
        <v>Turismo</v>
      </c>
      <c r="D416" s="311">
        <v>3293</v>
      </c>
      <c r="E416" s="64">
        <v>21</v>
      </c>
      <c r="F416" s="64">
        <v>8</v>
      </c>
      <c r="G416" s="64">
        <v>2013</v>
      </c>
      <c r="H416" s="64" t="s">
        <v>981</v>
      </c>
      <c r="I416" s="299"/>
      <c r="J416" s="299"/>
      <c r="K416" s="299" t="str">
        <f>VLOOKUP(A416,EMPRESAS!$A$1:$I$342,9,0)</f>
        <v>REPRESA DE PRADO</v>
      </c>
      <c r="L416" s="299" t="str">
        <f>VLOOKUP(A416,EMPRESAS!$A$1:$J$342,10,0)</f>
        <v>REPRESA DE HIDROPRADO -TOLIMA-</v>
      </c>
    </row>
    <row r="417" spans="1:12" s="2" customFormat="1">
      <c r="A417" s="299">
        <v>9000770195</v>
      </c>
      <c r="B417" s="306" t="str">
        <f>VLOOKUP(A417,EMPRESAS!$A$1:$B$342,2,0)</f>
        <v>TRANSMARINOS S.A.S. ANTES TRANSMARINOS  LTDA.</v>
      </c>
      <c r="C417" s="306" t="str">
        <f>VLOOKUP(A417,EMPRESAS!$A$1:$C$342,3,0)</f>
        <v>Turismo</v>
      </c>
      <c r="D417" s="311">
        <v>3293</v>
      </c>
      <c r="E417" s="64">
        <v>21</v>
      </c>
      <c r="F417" s="64">
        <v>8</v>
      </c>
      <c r="G417" s="102">
        <v>2013</v>
      </c>
      <c r="H417" s="64" t="s">
        <v>983</v>
      </c>
      <c r="I417" s="299"/>
      <c r="J417" s="299"/>
      <c r="K417" s="299" t="str">
        <f>VLOOKUP(A417,EMPRESAS!$A$1:$I$342,9,0)</f>
        <v>REPRESA DE PRADO</v>
      </c>
      <c r="L417" s="299" t="str">
        <f>VLOOKUP(A417,EMPRESAS!$A$1:$J$342,10,0)</f>
        <v>REPRESA DE HIDROPRADO -TOLIMA-</v>
      </c>
    </row>
    <row r="418" spans="1:12" s="2" customFormat="1">
      <c r="A418" s="299">
        <v>9000770195</v>
      </c>
      <c r="B418" s="306" t="str">
        <f>VLOOKUP(A418,EMPRESAS!$A$1:$B$342,2,0)</f>
        <v>TRANSMARINOS S.A.S. ANTES TRANSMARINOS  LTDA.</v>
      </c>
      <c r="C418" s="306" t="str">
        <f>VLOOKUP(A418,EMPRESAS!$A$1:$C$342,3,0)</f>
        <v>Turismo</v>
      </c>
      <c r="D418" s="311">
        <v>2151</v>
      </c>
      <c r="E418" s="64">
        <v>23</v>
      </c>
      <c r="F418" s="64">
        <v>7</v>
      </c>
      <c r="G418" s="64">
        <v>2014</v>
      </c>
      <c r="H418" s="64" t="s">
        <v>988</v>
      </c>
      <c r="I418" s="299"/>
      <c r="J418" s="299"/>
      <c r="K418" s="299" t="str">
        <f>VLOOKUP(A418,EMPRESAS!$A$1:$I$342,9,0)</f>
        <v>REPRESA DE PRADO</v>
      </c>
      <c r="L418" s="299" t="str">
        <f>VLOOKUP(A418,EMPRESAS!$A$1:$J$342,10,0)</f>
        <v>REPRESA DE HIDROPRADO -TOLIMA-</v>
      </c>
    </row>
    <row r="419" spans="1:12" s="2" customFormat="1">
      <c r="A419" s="299">
        <v>9000770195</v>
      </c>
      <c r="B419" s="306" t="str">
        <f>VLOOKUP(A419,EMPRESAS!$A$1:$B$342,2,0)</f>
        <v>TRANSMARINOS S.A.S. ANTES TRANSMARINOS  LTDA.</v>
      </c>
      <c r="C419" s="306" t="str">
        <f>VLOOKUP(A419,EMPRESAS!$A$1:$C$342,3,0)</f>
        <v>Turismo</v>
      </c>
      <c r="D419" s="311">
        <v>945</v>
      </c>
      <c r="E419" s="64">
        <v>11</v>
      </c>
      <c r="F419" s="64">
        <v>3</v>
      </c>
      <c r="G419" s="64">
        <v>2016</v>
      </c>
      <c r="H419" s="64" t="s">
        <v>986</v>
      </c>
      <c r="I419" s="299"/>
      <c r="J419" s="299"/>
      <c r="K419" s="299" t="str">
        <f>VLOOKUP(A419,EMPRESAS!$A$1:$I$342,9,0)</f>
        <v>REPRESA DE PRADO</v>
      </c>
      <c r="L419" s="299" t="str">
        <f>VLOOKUP(A419,EMPRESAS!$A$1:$J$342,10,0)</f>
        <v>REPRESA DE HIDROPRADO -TOLIMA-</v>
      </c>
    </row>
    <row r="420" spans="1:12" s="2" customFormat="1">
      <c r="A420" s="299">
        <v>9000770195</v>
      </c>
      <c r="B420" s="306" t="str">
        <f>VLOOKUP(A420,EMPRESAS!$A$1:$B$342,2,0)</f>
        <v>TRANSMARINOS S.A.S. ANTES TRANSMARINOS  LTDA.</v>
      </c>
      <c r="C420" s="306" t="str">
        <f>VLOOKUP(A420,EMPRESAS!$A$1:$C$342,3,0)</f>
        <v>Turismo</v>
      </c>
      <c r="D420" s="311">
        <v>5051</v>
      </c>
      <c r="E420" s="64">
        <v>25</v>
      </c>
      <c r="F420" s="64">
        <v>11</v>
      </c>
      <c r="G420" s="64">
        <v>2016</v>
      </c>
      <c r="H420" s="64" t="s">
        <v>984</v>
      </c>
      <c r="I420" s="299"/>
      <c r="J420" s="299"/>
      <c r="K420" s="299" t="str">
        <f>VLOOKUP(A420,EMPRESAS!$A$1:$I$342,9,0)</f>
        <v>REPRESA DE PRADO</v>
      </c>
      <c r="L420" s="299" t="str">
        <f>VLOOKUP(A420,EMPRESAS!$A$1:$J$342,10,0)</f>
        <v>REPRESA DE HIDROPRADO -TOLIMA-</v>
      </c>
    </row>
    <row r="421" spans="1:12" s="2" customFormat="1">
      <c r="A421" s="299">
        <v>9000770195</v>
      </c>
      <c r="B421" s="306" t="str">
        <f>VLOOKUP(A421,EMPRESAS!$A$1:$B$342,2,0)</f>
        <v>TRANSMARINOS S.A.S. ANTES TRANSMARINOS  LTDA.</v>
      </c>
      <c r="C421" s="306" t="str">
        <f>VLOOKUP(A421,EMPRESAS!$A$1:$C$342,3,0)</f>
        <v>Turismo</v>
      </c>
      <c r="D421" s="311">
        <v>310</v>
      </c>
      <c r="E421" s="64">
        <v>31</v>
      </c>
      <c r="F421" s="64">
        <v>1</v>
      </c>
      <c r="G421" s="64">
        <v>2018</v>
      </c>
      <c r="H421" s="64" t="s">
        <v>986</v>
      </c>
      <c r="I421" s="299"/>
      <c r="J421" s="299"/>
      <c r="K421" s="299" t="str">
        <f>VLOOKUP(A421,EMPRESAS!$A$1:$I$342,9,0)</f>
        <v>REPRESA DE PRADO</v>
      </c>
      <c r="L421" s="299" t="str">
        <f>VLOOKUP(A421,EMPRESAS!$A$1:$J$342,10,0)</f>
        <v>REPRESA DE HIDROPRADO -TOLIMA-</v>
      </c>
    </row>
    <row r="422" spans="1:12" s="2" customFormat="1">
      <c r="A422" s="299">
        <v>9000770195</v>
      </c>
      <c r="B422" s="306" t="str">
        <f>VLOOKUP(A422,EMPRESAS!$A$1:$B$342,2,0)</f>
        <v>TRANSMARINOS S.A.S. ANTES TRANSMARINOS  LTDA.</v>
      </c>
      <c r="C422" s="306" t="str">
        <f>VLOOKUP(A422,EMPRESAS!$A$1:$C$342,3,0)</f>
        <v>Turismo</v>
      </c>
      <c r="D422" s="303">
        <v>4251</v>
      </c>
      <c r="E422" s="327">
        <v>12</v>
      </c>
      <c r="F422" s="327">
        <v>9</v>
      </c>
      <c r="G422" s="327">
        <v>2019</v>
      </c>
      <c r="H422" s="327" t="s">
        <v>985</v>
      </c>
      <c r="I422" s="299" t="s">
        <v>43</v>
      </c>
      <c r="J422" s="299"/>
      <c r="K422" s="299" t="str">
        <f>VLOOKUP(A422,EMPRESAS!$A$1:$I$342,9,0)</f>
        <v>REPRESA DE PRADO</v>
      </c>
      <c r="L422" s="299" t="str">
        <f>VLOOKUP(A422,EMPRESAS!$A$1:$J$342,10,0)</f>
        <v>REPRESA DE HIDROPRADO -TOLIMA-</v>
      </c>
    </row>
    <row r="423" spans="1:12" s="2" customFormat="1">
      <c r="A423" s="379">
        <v>2123399001</v>
      </c>
      <c r="B423" s="306" t="str">
        <f>VLOOKUP(A423,EMPRESAS!$A$1:$B$342,2,0)</f>
        <v xml:space="preserve">JAIRO LEON ROJAS MUÑOZ </v>
      </c>
      <c r="C423" s="306" t="str">
        <f>VLOOKUP(A423,EMPRESAS!$A$1:$C$342,3,0)</f>
        <v>Turismo</v>
      </c>
      <c r="D423" s="311">
        <v>5388</v>
      </c>
      <c r="E423" s="64">
        <v>7</v>
      </c>
      <c r="F423" s="64">
        <v>12</v>
      </c>
      <c r="G423" s="64">
        <v>2006</v>
      </c>
      <c r="H423" s="329" t="s">
        <v>977</v>
      </c>
      <c r="I423" s="299" t="s">
        <v>43</v>
      </c>
      <c r="J423" s="299"/>
      <c r="K423" s="299" t="str">
        <f>VLOOKUP(A423,EMPRESAS!$A$1:$I$342,9,0)</f>
        <v>EMBALSE DEL PEÑOL</v>
      </c>
      <c r="L423" s="299" t="str">
        <f>VLOOKUP(A423,EMPRESAS!$A$1:$J$342,10,0)</f>
        <v>EMBALSE EL PEÑOL</v>
      </c>
    </row>
    <row r="424" spans="1:12" s="2" customFormat="1">
      <c r="A424" s="379">
        <v>2123399001</v>
      </c>
      <c r="B424" s="306" t="str">
        <f>VLOOKUP(A424,EMPRESAS!$A$1:$B$342,2,0)</f>
        <v xml:space="preserve">JAIRO LEON ROJAS MUÑOZ </v>
      </c>
      <c r="C424" s="306" t="str">
        <f>VLOOKUP(A424,EMPRESAS!$A$1:$C$342,3,0)</f>
        <v>Turismo</v>
      </c>
      <c r="D424" s="311">
        <v>5388</v>
      </c>
      <c r="E424" s="64">
        <v>7</v>
      </c>
      <c r="F424" s="64">
        <v>12</v>
      </c>
      <c r="G424" s="64">
        <v>2006</v>
      </c>
      <c r="H424" s="64" t="s">
        <v>979</v>
      </c>
      <c r="I424" s="299"/>
      <c r="J424" s="319"/>
      <c r="K424" s="299" t="str">
        <f>VLOOKUP(A424,EMPRESAS!$A$1:$I$342,9,0)</f>
        <v>EMBALSE DEL PEÑOL</v>
      </c>
      <c r="L424" s="299" t="str">
        <f>VLOOKUP(A424,EMPRESAS!$A$1:$J$342,10,0)</f>
        <v>EMBALSE EL PEÑOL</v>
      </c>
    </row>
    <row r="425" spans="1:12" s="2" customFormat="1">
      <c r="A425" s="379">
        <v>2123399001</v>
      </c>
      <c r="B425" s="306" t="str">
        <f>VLOOKUP(A425,EMPRESAS!$A$1:$B$342,2,0)</f>
        <v xml:space="preserve">JAIRO LEON ROJAS MUÑOZ </v>
      </c>
      <c r="C425" s="306" t="str">
        <f>VLOOKUP(A425,EMPRESAS!$A$1:$C$342,3,0)</f>
        <v>Turismo</v>
      </c>
      <c r="D425" s="433">
        <v>2160</v>
      </c>
      <c r="E425" s="359">
        <v>4</v>
      </c>
      <c r="F425" s="359">
        <v>6</v>
      </c>
      <c r="G425" s="359">
        <v>2010</v>
      </c>
      <c r="H425" s="359" t="s">
        <v>982</v>
      </c>
      <c r="I425" s="360" t="s">
        <v>43</v>
      </c>
      <c r="J425" s="313" t="s">
        <v>1026</v>
      </c>
      <c r="K425" s="299" t="str">
        <f>VLOOKUP(A425,EMPRESAS!$A$1:$I$342,9,0)</f>
        <v>EMBALSE DEL PEÑOL</v>
      </c>
      <c r="L425" s="299" t="str">
        <f>VLOOKUP(A425,EMPRESAS!$A$1:$J$342,10,0)</f>
        <v>EMBALSE EL PEÑOL</v>
      </c>
    </row>
    <row r="426" spans="1:12" s="2" customFormat="1">
      <c r="A426" s="299">
        <v>9001300731</v>
      </c>
      <c r="B426" s="306" t="str">
        <f>VLOOKUP(A426,EMPRESAS!$A$1:$B$342,2,0)</f>
        <v>EXPRESO SAN JUAN LTDA.</v>
      </c>
      <c r="C426" s="306" t="str">
        <f>VLOOKUP(A426,EMPRESAS!$A$1:$C$342,3,0)</f>
        <v>Pasajeros</v>
      </c>
      <c r="D426" s="311">
        <v>280</v>
      </c>
      <c r="E426" s="64">
        <v>7</v>
      </c>
      <c r="F426" s="64">
        <v>2</v>
      </c>
      <c r="G426" s="64">
        <v>2007</v>
      </c>
      <c r="H426" s="64" t="s">
        <v>977</v>
      </c>
      <c r="I426" s="313" t="s">
        <v>14</v>
      </c>
      <c r="J426" s="313"/>
      <c r="K426" s="299" t="str">
        <f>VLOOKUP(A426,EMPRESAS!$A$1:$I$342,9,0)</f>
        <v>SAN JUAN</v>
      </c>
      <c r="L426" s="299" t="str">
        <f>VLOOKUP(A426,EMPRESAS!$A$1:$J$342,10,0)</f>
        <v>RIOS: SAN JUAN, BAUDO Y AFLUENTES</v>
      </c>
    </row>
    <row r="427" spans="1:12" s="2" customFormat="1">
      <c r="A427" s="299">
        <v>9001300731</v>
      </c>
      <c r="B427" s="306" t="str">
        <f>VLOOKUP(A427,EMPRESAS!$A$1:$B$342,2,0)</f>
        <v>EXPRESO SAN JUAN LTDA.</v>
      </c>
      <c r="C427" s="306" t="str">
        <f>VLOOKUP(A427,EMPRESAS!$A$1:$C$342,3,0)</f>
        <v>Pasajeros</v>
      </c>
      <c r="D427" s="311">
        <v>280</v>
      </c>
      <c r="E427" s="64">
        <v>7</v>
      </c>
      <c r="F427" s="64">
        <v>2</v>
      </c>
      <c r="G427" s="64">
        <v>2007</v>
      </c>
      <c r="H427" s="64" t="s">
        <v>979</v>
      </c>
      <c r="I427" s="299"/>
      <c r="J427" s="299"/>
      <c r="K427" s="299" t="str">
        <f>VLOOKUP(A427,EMPRESAS!$A$1:$I$342,9,0)</f>
        <v>SAN JUAN</v>
      </c>
      <c r="L427" s="299" t="str">
        <f>VLOOKUP(A427,EMPRESAS!$A$1:$J$342,10,0)</f>
        <v>RIOS: SAN JUAN, BAUDO Y AFLUENTES</v>
      </c>
    </row>
    <row r="428" spans="1:12" s="2" customFormat="1">
      <c r="A428" s="299">
        <v>9001300731</v>
      </c>
      <c r="B428" s="306" t="str">
        <f>VLOOKUP(A428,EMPRESAS!$A$1:$B$342,2,0)</f>
        <v>EXPRESO SAN JUAN LTDA.</v>
      </c>
      <c r="C428" s="306" t="str">
        <f>VLOOKUP(A428,EMPRESAS!$A$1:$C$342,3,0)</f>
        <v>Pasajeros</v>
      </c>
      <c r="D428" s="311">
        <v>1335</v>
      </c>
      <c r="E428" s="64">
        <v>16</v>
      </c>
      <c r="F428" s="64">
        <v>4</v>
      </c>
      <c r="G428" s="64">
        <v>2010</v>
      </c>
      <c r="H428" s="64" t="s">
        <v>982</v>
      </c>
      <c r="I428" s="299"/>
      <c r="J428" s="299"/>
      <c r="K428" s="299" t="str">
        <f>VLOOKUP(A428,EMPRESAS!$A$1:$I$342,9,0)</f>
        <v>SAN JUAN</v>
      </c>
      <c r="L428" s="299" t="str">
        <f>VLOOKUP(A428,EMPRESAS!$A$1:$J$342,10,0)</f>
        <v>RIOS: SAN JUAN, BAUDO Y AFLUENTES</v>
      </c>
    </row>
    <row r="429" spans="1:12" s="2" customFormat="1">
      <c r="A429" s="299">
        <v>9001300731</v>
      </c>
      <c r="B429" s="306" t="str">
        <f>VLOOKUP(A429,EMPRESAS!$A$1:$B$342,2,0)</f>
        <v>EXPRESO SAN JUAN LTDA.</v>
      </c>
      <c r="C429" s="306" t="str">
        <f>VLOOKUP(A429,EMPRESAS!$A$1:$C$342,3,0)</f>
        <v>Pasajeros</v>
      </c>
      <c r="D429" s="311">
        <v>3160</v>
      </c>
      <c r="E429" s="64">
        <v>12</v>
      </c>
      <c r="F429" s="64">
        <v>8</v>
      </c>
      <c r="G429" s="102">
        <v>2013</v>
      </c>
      <c r="H429" s="64" t="s">
        <v>983</v>
      </c>
      <c r="I429" s="299"/>
      <c r="J429" s="299"/>
      <c r="K429" s="299" t="str">
        <f>VLOOKUP(A429,EMPRESAS!$A$1:$I$342,9,0)</f>
        <v>SAN JUAN</v>
      </c>
      <c r="L429" s="299" t="str">
        <f>VLOOKUP(A429,EMPRESAS!$A$1:$J$342,10,0)</f>
        <v>RIOS: SAN JUAN, BAUDO Y AFLUENTES</v>
      </c>
    </row>
    <row r="430" spans="1:12" s="2" customFormat="1">
      <c r="A430" s="299">
        <v>9001300731</v>
      </c>
      <c r="B430" s="306" t="str">
        <f>VLOOKUP(A430,EMPRESAS!$A$1:$B$342,2,0)</f>
        <v>EXPRESO SAN JUAN LTDA.</v>
      </c>
      <c r="C430" s="306" t="str">
        <f>VLOOKUP(A430,EMPRESAS!$A$1:$C$342,3,0)</f>
        <v>Pasajeros</v>
      </c>
      <c r="D430" s="311">
        <v>4816</v>
      </c>
      <c r="E430" s="64">
        <v>15</v>
      </c>
      <c r="F430" s="64">
        <v>11</v>
      </c>
      <c r="G430" s="102">
        <v>2016</v>
      </c>
      <c r="H430" s="64" t="s">
        <v>984</v>
      </c>
      <c r="I430" s="299"/>
      <c r="J430" s="319"/>
      <c r="K430" s="299" t="str">
        <f>VLOOKUP(A430,EMPRESAS!$A$1:$I$342,9,0)</f>
        <v>SAN JUAN</v>
      </c>
      <c r="L430" s="299" t="str">
        <f>VLOOKUP(A430,EMPRESAS!$A$1:$J$342,10,0)</f>
        <v>RIOS: SAN JUAN, BAUDO Y AFLUENTES</v>
      </c>
    </row>
    <row r="431" spans="1:12" s="2" customFormat="1">
      <c r="A431" s="299">
        <v>9001300731</v>
      </c>
      <c r="B431" s="306" t="str">
        <f>VLOOKUP(A431,EMPRESAS!$A$1:$B$342,2,0)</f>
        <v>EXPRESO SAN JUAN LTDA.</v>
      </c>
      <c r="C431" s="306" t="str">
        <f>VLOOKUP(A431,EMPRESAS!$A$1:$C$342,3,0)</f>
        <v>Pasajeros</v>
      </c>
      <c r="D431" s="303">
        <v>3992</v>
      </c>
      <c r="E431" s="327">
        <v>2</v>
      </c>
      <c r="F431" s="327">
        <v>9</v>
      </c>
      <c r="G431" s="327">
        <v>2019</v>
      </c>
      <c r="H431" s="327" t="s">
        <v>985</v>
      </c>
      <c r="I431" s="299" t="s">
        <v>14</v>
      </c>
      <c r="J431" s="319"/>
      <c r="K431" s="299" t="str">
        <f>VLOOKUP(A431,EMPRESAS!$A$1:$I$342,9,0)</f>
        <v>SAN JUAN</v>
      </c>
      <c r="L431" s="299" t="str">
        <f>VLOOKUP(A431,EMPRESAS!$A$1:$J$342,10,0)</f>
        <v>RIOS: SAN JUAN, BAUDO Y AFLUENTES</v>
      </c>
    </row>
    <row r="432" spans="1:12" s="2" customFormat="1">
      <c r="A432" s="379">
        <v>83055142</v>
      </c>
      <c r="B432" s="306" t="str">
        <f>VLOOKUP(A432,EMPRESAS!$A$1:$B$342,2,0)</f>
        <v>BERMEO ROJAS LUIS ORLANDO</v>
      </c>
      <c r="C432" s="306" t="str">
        <f>VLOOKUP(A432,EMPRESAS!$A$1:$C$342,3,0)</f>
        <v>Pasajeros</v>
      </c>
      <c r="D432" s="357">
        <v>914</v>
      </c>
      <c r="E432" s="64">
        <v>26</v>
      </c>
      <c r="F432" s="64">
        <v>3</v>
      </c>
      <c r="G432" s="64">
        <v>2007</v>
      </c>
      <c r="H432" s="329" t="s">
        <v>977</v>
      </c>
      <c r="I432" s="319" t="s">
        <v>14</v>
      </c>
      <c r="J432" s="319"/>
      <c r="K432" s="299" t="str">
        <f>VLOOKUP(A432,EMPRESAS!$A$1:$I$342,9,0)</f>
        <v>ORTEGUAZA</v>
      </c>
      <c r="L432" s="299" t="str">
        <f>VLOOKUP(A432,EMPRESAS!$A$1:$J$342,10,0)</f>
        <v>RIO ORTEGUAZA EN PUERTOS COLOMBIANOS EN LA RUTA: PUERTO ARANGO - MILAN - LA RASTRA - SAN ANTONIO</v>
      </c>
    </row>
    <row r="433" spans="1:12" s="2" customFormat="1">
      <c r="A433" s="379">
        <v>83055142</v>
      </c>
      <c r="B433" s="306" t="str">
        <f>VLOOKUP(A433,EMPRESAS!$A$1:$B$342,2,0)</f>
        <v>BERMEO ROJAS LUIS ORLANDO</v>
      </c>
      <c r="C433" s="306" t="str">
        <f>VLOOKUP(A433,EMPRESAS!$A$1:$C$342,3,0)</f>
        <v>Pasajeros</v>
      </c>
      <c r="D433" s="357">
        <v>914</v>
      </c>
      <c r="E433" s="359">
        <v>26</v>
      </c>
      <c r="F433" s="359">
        <v>3</v>
      </c>
      <c r="G433" s="359">
        <v>2007</v>
      </c>
      <c r="H433" s="359" t="s">
        <v>979</v>
      </c>
      <c r="I433" s="360" t="s">
        <v>14</v>
      </c>
      <c r="J433" s="299" t="s">
        <v>1026</v>
      </c>
      <c r="K433" s="299" t="str">
        <f>VLOOKUP(A433,EMPRESAS!$A$1:$I$342,9,0)</f>
        <v>ORTEGUAZA</v>
      </c>
      <c r="L433" s="299" t="str">
        <f>VLOOKUP(A433,EMPRESAS!$A$1:$J$342,10,0)</f>
        <v>RIO ORTEGUAZA EN PUERTOS COLOMBIANOS EN LA RUTA: PUERTO ARANGO - MILAN - LA RASTRA - SAN ANTONIO</v>
      </c>
    </row>
    <row r="434" spans="1:12" s="2" customFormat="1">
      <c r="A434" s="299">
        <v>8130068256</v>
      </c>
      <c r="B434" s="306" t="str">
        <f>VLOOKUP(A434,EMPRESAS!$A$1:$B$342,2,0)</f>
        <v>EMPRESA ASOCIATIVA DE TRABAJO NAVIERA DE TRANSPORTE Y  SERVICIOS TURISTICOS DEL HUILA  "NAVITUR"</v>
      </c>
      <c r="C434" s="306" t="str">
        <f>VLOOKUP(A434,EMPRESAS!$A$1:$C$342,3,0)</f>
        <v>Turismo</v>
      </c>
      <c r="D434" s="323">
        <v>1198</v>
      </c>
      <c r="E434" s="64">
        <v>16</v>
      </c>
      <c r="F434" s="64">
        <v>4</v>
      </c>
      <c r="G434" s="64">
        <v>2007</v>
      </c>
      <c r="H434" s="64" t="s">
        <v>977</v>
      </c>
      <c r="I434" s="313" t="s">
        <v>43</v>
      </c>
      <c r="J434" s="313"/>
      <c r="K434" s="299" t="str">
        <f>VLOOKUP(A434,EMPRESAS!$A$1:$I$342,9,0)</f>
        <v>REPRESA DE BETANIA</v>
      </c>
      <c r="L434" s="299" t="str">
        <f>VLOOKUP(A434,EMPRESAS!$A$1:$J$342,10,0)</f>
        <v>EMBALSE DE BETANIA HUILA DENTRO DE LAS ZONAS PERMITIDAS PARA NAVEGACION</v>
      </c>
    </row>
    <row r="435" spans="1:12" s="2" customFormat="1">
      <c r="A435" s="299">
        <v>8130068256</v>
      </c>
      <c r="B435" s="306" t="str">
        <f>VLOOKUP(A435,EMPRESAS!$A$1:$B$342,2,0)</f>
        <v>EMPRESA ASOCIATIVA DE TRABAJO NAVIERA DE TRANSPORTE Y  SERVICIOS TURISTICOS DEL HUILA  "NAVITUR"</v>
      </c>
      <c r="C435" s="306" t="str">
        <f>VLOOKUP(A435,EMPRESAS!$A$1:$C$342,3,0)</f>
        <v>Turismo</v>
      </c>
      <c r="D435" s="323">
        <v>1198</v>
      </c>
      <c r="E435" s="64">
        <v>16</v>
      </c>
      <c r="F435" s="64">
        <v>4</v>
      </c>
      <c r="G435" s="64">
        <v>2007</v>
      </c>
      <c r="H435" s="64" t="s">
        <v>979</v>
      </c>
      <c r="I435" s="299"/>
      <c r="J435" s="299"/>
      <c r="K435" s="299" t="str">
        <f>VLOOKUP(A435,EMPRESAS!$A$1:$I$342,9,0)</f>
        <v>REPRESA DE BETANIA</v>
      </c>
      <c r="L435" s="299" t="str">
        <f>VLOOKUP(A435,EMPRESAS!$A$1:$J$342,10,0)</f>
        <v>EMBALSE DE BETANIA HUILA DENTRO DE LAS ZONAS PERMITIDAS PARA NAVEGACION</v>
      </c>
    </row>
    <row r="436" spans="1:12" s="2" customFormat="1">
      <c r="A436" s="299">
        <v>8130068256</v>
      </c>
      <c r="B436" s="306" t="str">
        <f>VLOOKUP(A436,EMPRESAS!$A$1:$B$342,2,0)</f>
        <v>EMPRESA ASOCIATIVA DE TRABAJO NAVIERA DE TRANSPORTE Y  SERVICIOS TURISTICOS DEL HUILA  "NAVITUR"</v>
      </c>
      <c r="C436" s="306" t="str">
        <f>VLOOKUP(A436,EMPRESAS!$A$1:$C$342,3,0)</f>
        <v>Turismo</v>
      </c>
      <c r="D436" s="311">
        <v>3883</v>
      </c>
      <c r="E436" s="64">
        <v>6</v>
      </c>
      <c r="F436" s="64">
        <v>10</v>
      </c>
      <c r="G436" s="102">
        <v>2011</v>
      </c>
      <c r="H436" s="64" t="s">
        <v>982</v>
      </c>
      <c r="I436" s="299"/>
      <c r="J436" s="299"/>
      <c r="K436" s="299" t="str">
        <f>VLOOKUP(A436,EMPRESAS!$A$1:$I$342,9,0)</f>
        <v>REPRESA DE BETANIA</v>
      </c>
      <c r="L436" s="299" t="str">
        <f>VLOOKUP(A436,EMPRESAS!$A$1:$J$342,10,0)</f>
        <v>EMBALSE DE BETANIA HUILA DENTRO DE LAS ZONAS PERMITIDAS PARA NAVEGACION</v>
      </c>
    </row>
    <row r="437" spans="1:12" s="2" customFormat="1">
      <c r="A437" s="299">
        <v>8130068256</v>
      </c>
      <c r="B437" s="306" t="str">
        <f>VLOOKUP(A437,EMPRESAS!$A$1:$B$342,2,0)</f>
        <v>EMPRESA ASOCIATIVA DE TRABAJO NAVIERA DE TRANSPORTE Y  SERVICIOS TURISTICOS DEL HUILA  "NAVITUR"</v>
      </c>
      <c r="C437" s="306" t="str">
        <f>VLOOKUP(A437,EMPRESAS!$A$1:$C$342,3,0)</f>
        <v>Turismo</v>
      </c>
      <c r="D437" s="311">
        <v>1663</v>
      </c>
      <c r="E437" s="64">
        <v>20</v>
      </c>
      <c r="F437" s="64">
        <v>4</v>
      </c>
      <c r="G437" s="64">
        <v>2012</v>
      </c>
      <c r="H437" s="64" t="s">
        <v>986</v>
      </c>
      <c r="I437" s="299"/>
      <c r="J437" s="299"/>
      <c r="K437" s="299" t="str">
        <f>VLOOKUP(A437,EMPRESAS!$A$1:$I$342,9,0)</f>
        <v>REPRESA DE BETANIA</v>
      </c>
      <c r="L437" s="299" t="str">
        <f>VLOOKUP(A437,EMPRESAS!$A$1:$J$342,10,0)</f>
        <v>EMBALSE DE BETANIA HUILA DENTRO DE LAS ZONAS PERMITIDAS PARA NAVEGACION</v>
      </c>
    </row>
    <row r="438" spans="1:12" s="2" customFormat="1">
      <c r="A438" s="299">
        <v>8130068256</v>
      </c>
      <c r="B438" s="306" t="str">
        <f>VLOOKUP(A438,EMPRESAS!$A$1:$B$342,2,0)</f>
        <v>EMPRESA ASOCIATIVA DE TRABAJO NAVIERA DE TRANSPORTE Y  SERVICIOS TURISTICOS DEL HUILA  "NAVITUR"</v>
      </c>
      <c r="C438" s="306" t="str">
        <f>VLOOKUP(A438,EMPRESAS!$A$1:$C$342,3,0)</f>
        <v>Turismo</v>
      </c>
      <c r="D438" s="311">
        <v>976</v>
      </c>
      <c r="E438" s="64">
        <v>15</v>
      </c>
      <c r="F438" s="64">
        <v>4</v>
      </c>
      <c r="G438" s="64">
        <v>2015</v>
      </c>
      <c r="H438" s="102" t="s">
        <v>987</v>
      </c>
      <c r="I438" s="299"/>
      <c r="J438" s="299"/>
      <c r="K438" s="299" t="str">
        <f>VLOOKUP(A438,EMPRESAS!$A$1:$I$342,9,0)</f>
        <v>REPRESA DE BETANIA</v>
      </c>
      <c r="L438" s="299" t="str">
        <f>VLOOKUP(A438,EMPRESAS!$A$1:$J$342,10,0)</f>
        <v>EMBALSE DE BETANIA HUILA DENTRO DE LAS ZONAS PERMITIDAS PARA NAVEGACION</v>
      </c>
    </row>
    <row r="439" spans="1:12" s="2" customFormat="1">
      <c r="A439" s="299">
        <v>8130068256</v>
      </c>
      <c r="B439" s="306" t="str">
        <f>VLOOKUP(A439,EMPRESAS!$A$1:$B$342,2,0)</f>
        <v>EMPRESA ASOCIATIVA DE TRABAJO NAVIERA DE TRANSPORTE Y  SERVICIOS TURISTICOS DEL HUILA  "NAVITUR"</v>
      </c>
      <c r="C439" s="306" t="str">
        <f>VLOOKUP(A439,EMPRESAS!$A$1:$C$342,3,0)</f>
        <v>Turismo</v>
      </c>
      <c r="D439" s="311">
        <v>1257</v>
      </c>
      <c r="E439" s="64">
        <v>6</v>
      </c>
      <c r="F439" s="64">
        <v>4</v>
      </c>
      <c r="G439" s="64">
        <v>2016</v>
      </c>
      <c r="H439" s="102" t="s">
        <v>983</v>
      </c>
      <c r="I439" s="299"/>
      <c r="J439" s="299"/>
      <c r="K439" s="299" t="str">
        <f>VLOOKUP(A439,EMPRESAS!$A$1:$I$342,9,0)</f>
        <v>REPRESA DE BETANIA</v>
      </c>
      <c r="L439" s="299" t="str">
        <f>VLOOKUP(A439,EMPRESAS!$A$1:$J$342,10,0)</f>
        <v>EMBALSE DE BETANIA HUILA DENTRO DE LAS ZONAS PERMITIDAS PARA NAVEGACION</v>
      </c>
    </row>
    <row r="440" spans="1:12" s="2" customFormat="1">
      <c r="A440" s="299">
        <v>8130068256</v>
      </c>
      <c r="B440" s="306" t="str">
        <f>VLOOKUP(A440,EMPRESAS!$A$1:$B$342,2,0)</f>
        <v>EMPRESA ASOCIATIVA DE TRABAJO NAVIERA DE TRANSPORTE Y  SERVICIOS TURISTICOS DEL HUILA  "NAVITUR"</v>
      </c>
      <c r="C440" s="306" t="str">
        <f>VLOOKUP(A440,EMPRESAS!$A$1:$C$342,3,0)</f>
        <v>Turismo</v>
      </c>
      <c r="D440" s="311">
        <v>1824</v>
      </c>
      <c r="E440" s="64">
        <v>7</v>
      </c>
      <c r="F440" s="64">
        <v>6</v>
      </c>
      <c r="G440" s="64">
        <v>2018</v>
      </c>
      <c r="H440" s="102" t="s">
        <v>1041</v>
      </c>
      <c r="I440" s="299"/>
      <c r="J440" s="299"/>
      <c r="K440" s="299" t="str">
        <f>VLOOKUP(A440,EMPRESAS!$A$1:$I$342,9,0)</f>
        <v>REPRESA DE BETANIA</v>
      </c>
      <c r="L440" s="299" t="str">
        <f>VLOOKUP(A440,EMPRESAS!$A$1:$J$342,10,0)</f>
        <v>EMBALSE DE BETANIA HUILA DENTRO DE LAS ZONAS PERMITIDAS PARA NAVEGACION</v>
      </c>
    </row>
    <row r="441" spans="1:12" s="2" customFormat="1">
      <c r="A441" s="299">
        <v>8130068256</v>
      </c>
      <c r="B441" s="306" t="str">
        <f>VLOOKUP(A441,EMPRESAS!$A$1:$B$342,2,0)</f>
        <v>EMPRESA ASOCIATIVA DE TRABAJO NAVIERA DE TRANSPORTE Y  SERVICIOS TURISTICOS DEL HUILA  "NAVITUR"</v>
      </c>
      <c r="C441" s="306" t="str">
        <f>VLOOKUP(A441,EMPRESAS!$A$1:$C$342,3,0)</f>
        <v>Turismo</v>
      </c>
      <c r="D441" s="303">
        <v>2737</v>
      </c>
      <c r="E441" s="309">
        <v>28</v>
      </c>
      <c r="F441" s="309">
        <v>6</v>
      </c>
      <c r="G441" s="309">
        <v>2019</v>
      </c>
      <c r="H441" s="309" t="s">
        <v>984</v>
      </c>
      <c r="I441" s="299" t="s">
        <v>43</v>
      </c>
      <c r="J441" s="299"/>
      <c r="K441" s="299" t="str">
        <f>VLOOKUP(A441,EMPRESAS!$A$1:$I$342,9,0)</f>
        <v>REPRESA DE BETANIA</v>
      </c>
      <c r="L441" s="299" t="str">
        <f>VLOOKUP(A441,EMPRESAS!$A$1:$J$342,10,0)</f>
        <v>EMBALSE DE BETANIA HUILA DENTRO DE LAS ZONAS PERMITIDAS PARA NAVEGACION</v>
      </c>
    </row>
    <row r="442" spans="1:12" s="2" customFormat="1">
      <c r="A442" s="299">
        <v>8130068256</v>
      </c>
      <c r="B442" s="306" t="str">
        <f>VLOOKUP(A442,EMPRESAS!$A$1:$B$342,2,0)</f>
        <v>EMPRESA ASOCIATIVA DE TRABAJO NAVIERA DE TRANSPORTE Y  SERVICIOS TURISTICOS DEL HUILA  "NAVITUR"</v>
      </c>
      <c r="C442" s="306" t="str">
        <f>VLOOKUP(A442,EMPRESAS!$A$1:$C$342,3,0)</f>
        <v>Turismo</v>
      </c>
      <c r="D442" s="27">
        <v>3990</v>
      </c>
      <c r="E442" s="64">
        <v>2</v>
      </c>
      <c r="F442" s="64">
        <v>9</v>
      </c>
      <c r="G442" s="64">
        <v>2019</v>
      </c>
      <c r="H442" s="102" t="s">
        <v>986</v>
      </c>
      <c r="I442" s="299"/>
      <c r="J442" s="299"/>
      <c r="K442" s="299" t="str">
        <f>VLOOKUP(A442,EMPRESAS!$A$1:$I$342,9,0)</f>
        <v>REPRESA DE BETANIA</v>
      </c>
      <c r="L442" s="299" t="str">
        <f>VLOOKUP(A442,EMPRESAS!$A$1:$J$342,10,0)</f>
        <v>EMBALSE DE BETANIA HUILA DENTRO DE LAS ZONAS PERMITIDAS PARA NAVEGACION</v>
      </c>
    </row>
    <row r="443" spans="1:12" s="2" customFormat="1">
      <c r="A443" s="299">
        <v>8130068256</v>
      </c>
      <c r="B443" s="306" t="str">
        <f>VLOOKUP(A443,EMPRESAS!$A$1:$B$342,2,0)</f>
        <v>EMPRESA ASOCIATIVA DE TRABAJO NAVIERA DE TRANSPORTE Y  SERVICIOS TURISTICOS DEL HUILA  "NAVITUR"</v>
      </c>
      <c r="C443" s="306" t="str">
        <f>VLOOKUP(A443,EMPRESAS!$A$1:$C$342,3,0)</f>
        <v>Turismo</v>
      </c>
      <c r="D443" s="27">
        <v>5295</v>
      </c>
      <c r="E443" s="329">
        <v>23</v>
      </c>
      <c r="F443" s="329">
        <v>10</v>
      </c>
      <c r="G443" s="329">
        <v>2019</v>
      </c>
      <c r="H443" s="329" t="s">
        <v>986</v>
      </c>
      <c r="I443" s="299"/>
      <c r="J443" s="299"/>
      <c r="K443" s="299" t="str">
        <f>VLOOKUP(A443,EMPRESAS!$A$1:$I$342,9,0)</f>
        <v>REPRESA DE BETANIA</v>
      </c>
      <c r="L443" s="299" t="str">
        <f>VLOOKUP(A443,EMPRESAS!$A$1:$J$342,10,0)</f>
        <v>EMBALSE DE BETANIA HUILA DENTRO DE LAS ZONAS PERMITIDAS PARA NAVEGACION</v>
      </c>
    </row>
    <row r="444" spans="1:12" s="2" customFormat="1">
      <c r="A444" s="299">
        <v>8130068256</v>
      </c>
      <c r="B444" s="306" t="str">
        <f>VLOOKUP(A444,EMPRESAS!$A$1:$B$342,2,0)</f>
        <v>EMPRESA ASOCIATIVA DE TRABAJO NAVIERA DE TRANSPORTE Y  SERVICIOS TURISTICOS DEL HUILA  "NAVITUR"</v>
      </c>
      <c r="C444" s="306" t="str">
        <f>VLOOKUP(A444,EMPRESAS!$A$1:$C$342,3,0)</f>
        <v>Turismo</v>
      </c>
      <c r="D444" s="27">
        <v>3040018085</v>
      </c>
      <c r="E444" s="329">
        <v>29</v>
      </c>
      <c r="F444" s="329">
        <v>4</v>
      </c>
      <c r="G444" s="329">
        <v>2021</v>
      </c>
      <c r="H444" s="329" t="s">
        <v>987</v>
      </c>
      <c r="I444" s="299"/>
      <c r="J444" s="299" t="s">
        <v>1042</v>
      </c>
      <c r="K444" s="299" t="str">
        <f>VLOOKUP(A444,EMPRESAS!$A$1:$I$342,9,0)</f>
        <v>REPRESA DE BETANIA</v>
      </c>
      <c r="L444" s="299" t="str">
        <f>VLOOKUP(A444,EMPRESAS!$A$1:$J$342,10,0)</f>
        <v>EMBALSE DE BETANIA HUILA DENTRO DE LAS ZONAS PERMITIDAS PARA NAVEGACION</v>
      </c>
    </row>
    <row r="445" spans="1:12" s="2" customFormat="1">
      <c r="A445" s="299">
        <v>8130068256</v>
      </c>
      <c r="B445" s="306" t="str">
        <f>VLOOKUP(A445,EMPRESAS!$A$1:$B$342,2,0)</f>
        <v>EMPRESA ASOCIATIVA DE TRABAJO NAVIERA DE TRANSPORTE Y  SERVICIOS TURISTICOS DEL HUILA  "NAVITUR"</v>
      </c>
      <c r="C445" s="306" t="str">
        <f>VLOOKUP(A445,EMPRESAS!$A$1:$C$342,3,0)</f>
        <v>Turismo</v>
      </c>
      <c r="D445" s="27">
        <v>3040021225</v>
      </c>
      <c r="E445" s="329">
        <v>21</v>
      </c>
      <c r="F445" s="329">
        <v>5</v>
      </c>
      <c r="G445" s="329">
        <v>2021</v>
      </c>
      <c r="H445" s="329" t="s">
        <v>987</v>
      </c>
      <c r="I445" s="299"/>
      <c r="J445" s="299" t="s">
        <v>1042</v>
      </c>
      <c r="K445" s="299" t="str">
        <f>VLOOKUP(A445,EMPRESAS!$A$1:$I$342,9,0)</f>
        <v>REPRESA DE BETANIA</v>
      </c>
      <c r="L445" s="299" t="str">
        <f>VLOOKUP(A445,EMPRESAS!$A$1:$J$342,10,0)</f>
        <v>EMBALSE DE BETANIA HUILA DENTRO DE LAS ZONAS PERMITIDAS PARA NAVEGACION</v>
      </c>
    </row>
    <row r="446" spans="1:12" s="2" customFormat="1">
      <c r="A446" s="299"/>
      <c r="B446" s="306" t="e">
        <f>VLOOKUP(A446,EMPRESAS!$A$1:$B$342,2,0)</f>
        <v>#N/A</v>
      </c>
      <c r="C446" s="306" t="e">
        <f>VLOOKUP(A446,EMPRESAS!$A$1:$C$342,3,0)</f>
        <v>#N/A</v>
      </c>
      <c r="D446" s="27">
        <v>3040047895</v>
      </c>
      <c r="E446" s="329">
        <v>12</v>
      </c>
      <c r="F446" s="329">
        <v>10</v>
      </c>
      <c r="G446" s="329">
        <v>2021</v>
      </c>
      <c r="H446" s="329" t="s">
        <v>1008</v>
      </c>
      <c r="I446" s="299" t="s">
        <v>1043</v>
      </c>
      <c r="J446" s="299"/>
      <c r="K446" s="299"/>
      <c r="L446" s="299"/>
    </row>
    <row r="447" spans="1:12" s="2" customFormat="1">
      <c r="A447" s="379">
        <v>8020238881</v>
      </c>
      <c r="B447" s="306" t="str">
        <f>VLOOKUP(A447,EMPRESAS!$A$1:$B$342,2,0)</f>
        <v>COOPERATIVA DE TRANSPORTES FLUVIALES TERRESTRE DE REMOLINO  "COOTRANSFLUREMO"</v>
      </c>
      <c r="C447" s="306" t="str">
        <f>VLOOKUP(A447,EMPRESAS!$A$1:$C$342,3,0)</f>
        <v>Pasajeros</v>
      </c>
      <c r="D447" s="311">
        <v>1199</v>
      </c>
      <c r="E447" s="64">
        <v>16</v>
      </c>
      <c r="F447" s="64">
        <v>4</v>
      </c>
      <c r="G447" s="329">
        <v>2007</v>
      </c>
      <c r="H447" s="329" t="s">
        <v>977</v>
      </c>
      <c r="I447" s="299" t="s">
        <v>14</v>
      </c>
      <c r="J447" s="299"/>
      <c r="K447" s="299" t="str">
        <f>VLOOKUP(A447,EMPRESAS!$A$1:$I$342,9,0)</f>
        <v>MAGDALENA</v>
      </c>
      <c r="L447" s="299" t="str">
        <f>VLOOKUP(A447,EMPRESAS!$A$1:$J$342,10,0)</f>
        <v>RIO MAGADALENA ENTRE PUERTO SABANAGRANDE - REMOLINO</v>
      </c>
    </row>
    <row r="448" spans="1:12" s="2" customFormat="1">
      <c r="A448" s="379">
        <v>8020238881</v>
      </c>
      <c r="B448" s="306" t="str">
        <f>VLOOKUP(A448,EMPRESAS!$A$1:$B$342,2,0)</f>
        <v>COOPERATIVA DE TRANSPORTES FLUVIALES TERRESTRE DE REMOLINO  "COOTRANSFLUREMO"</v>
      </c>
      <c r="C448" s="306" t="str">
        <f>VLOOKUP(A448,EMPRESAS!$A$1:$C$342,3,0)</f>
        <v>Pasajeros</v>
      </c>
      <c r="D448" s="311">
        <v>1199</v>
      </c>
      <c r="E448" s="64">
        <v>16</v>
      </c>
      <c r="F448" s="64">
        <v>4</v>
      </c>
      <c r="G448" s="329">
        <v>2007</v>
      </c>
      <c r="H448" s="329" t="s">
        <v>979</v>
      </c>
      <c r="I448" s="319"/>
      <c r="J448" s="319"/>
      <c r="K448" s="299" t="str">
        <f>VLOOKUP(A448,EMPRESAS!$A$1:$I$342,9,0)</f>
        <v>MAGDALENA</v>
      </c>
      <c r="L448" s="299" t="str">
        <f>VLOOKUP(A448,EMPRESAS!$A$1:$J$342,10,0)</f>
        <v>RIO MAGADALENA ENTRE PUERTO SABANAGRANDE - REMOLINO</v>
      </c>
    </row>
    <row r="449" spans="1:12" s="2" customFormat="1">
      <c r="A449" s="379">
        <v>8020238881</v>
      </c>
      <c r="B449" s="306" t="str">
        <f>VLOOKUP(A449,EMPRESAS!$A$1:$B$342,2,0)</f>
        <v>COOPERATIVA DE TRANSPORTES FLUVIALES TERRESTRE DE REMOLINO  "COOTRANSFLUREMO"</v>
      </c>
      <c r="C449" s="306" t="str">
        <f>VLOOKUP(A449,EMPRESAS!$A$1:$C$342,3,0)</f>
        <v>Pasajeros</v>
      </c>
      <c r="D449" s="433">
        <v>2503</v>
      </c>
      <c r="E449" s="359">
        <v>27</v>
      </c>
      <c r="F449" s="359">
        <v>7</v>
      </c>
      <c r="G449" s="359">
        <v>2011</v>
      </c>
      <c r="H449" s="359" t="s">
        <v>982</v>
      </c>
      <c r="I449" s="360" t="s">
        <v>14</v>
      </c>
      <c r="J449" s="299" t="s">
        <v>1026</v>
      </c>
      <c r="K449" s="299" t="str">
        <f>VLOOKUP(A449,EMPRESAS!$A$1:$I$342,9,0)</f>
        <v>MAGDALENA</v>
      </c>
      <c r="L449" s="299" t="str">
        <f>VLOOKUP(A449,EMPRESAS!$A$1:$J$342,10,0)</f>
        <v>RIO MAGADALENA ENTRE PUERTO SABANAGRANDE - REMOLINO</v>
      </c>
    </row>
    <row r="450" spans="1:12" s="2" customFormat="1">
      <c r="A450" s="379">
        <v>9001307547</v>
      </c>
      <c r="B450" s="306" t="str">
        <f>VLOOKUP(A450,EMPRESAS!$A$1:$B$342,2,0)</f>
        <v>TRANSFLUVIALES SAN JUAN LTDA ANTES TRANSFLUVIALES SAN JUAN E.U.</v>
      </c>
      <c r="C450" s="306" t="str">
        <f>VLOOKUP(A450,EMPRESAS!$A$1:$C$342,3,0)</f>
        <v>Pasajeros</v>
      </c>
      <c r="D450" s="311">
        <v>1947</v>
      </c>
      <c r="E450" s="64">
        <v>22</v>
      </c>
      <c r="F450" s="64">
        <v>5</v>
      </c>
      <c r="G450" s="64">
        <v>2007</v>
      </c>
      <c r="H450" s="64" t="s">
        <v>977</v>
      </c>
      <c r="I450" s="313" t="s">
        <v>14</v>
      </c>
      <c r="J450" s="313"/>
      <c r="K450" s="299" t="str">
        <f>VLOOKUP(A450,EMPRESAS!$A$1:$I$342,9,0)</f>
        <v>SAN JUAN</v>
      </c>
      <c r="L450" s="299" t="str">
        <f>VLOOKUP(A450,EMPRESAS!$A$1:$J$342,10,0)</f>
        <v>RIO SAN JUAN DESDE PUERTO ISTMINIA BAJO CALIMA</v>
      </c>
    </row>
    <row r="451" spans="1:12" s="2" customFormat="1">
      <c r="A451" s="379">
        <v>9001307547</v>
      </c>
      <c r="B451" s="306" t="str">
        <f>VLOOKUP(A451,EMPRESAS!$A$1:$B$342,2,0)</f>
        <v>TRANSFLUVIALES SAN JUAN LTDA ANTES TRANSFLUVIALES SAN JUAN E.U.</v>
      </c>
      <c r="C451" s="306" t="str">
        <f>VLOOKUP(A451,EMPRESAS!$A$1:$C$342,3,0)</f>
        <v>Pasajeros</v>
      </c>
      <c r="D451" s="311">
        <v>1947</v>
      </c>
      <c r="E451" s="64">
        <v>22</v>
      </c>
      <c r="F451" s="64">
        <v>5</v>
      </c>
      <c r="G451" s="64">
        <v>2007</v>
      </c>
      <c r="H451" s="64" t="s">
        <v>979</v>
      </c>
      <c r="I451" s="299"/>
      <c r="J451" s="299"/>
      <c r="K451" s="299" t="str">
        <f>VLOOKUP(A451,EMPRESAS!$A$1:$I$342,9,0)</f>
        <v>SAN JUAN</v>
      </c>
      <c r="L451" s="299" t="str">
        <f>VLOOKUP(A451,EMPRESAS!$A$1:$J$342,10,0)</f>
        <v>RIO SAN JUAN DESDE PUERTO ISTMINIA BAJO CALIMA</v>
      </c>
    </row>
    <row r="452" spans="1:12" s="2" customFormat="1">
      <c r="A452" s="379">
        <v>9001307547</v>
      </c>
      <c r="B452" s="306" t="str">
        <f>VLOOKUP(A452,EMPRESAS!$A$1:$B$342,2,0)</f>
        <v>TRANSFLUVIALES SAN JUAN LTDA ANTES TRANSFLUVIALES SAN JUAN E.U.</v>
      </c>
      <c r="C452" s="306" t="str">
        <f>VLOOKUP(A452,EMPRESAS!$A$1:$C$342,3,0)</f>
        <v>Pasajeros</v>
      </c>
      <c r="D452" s="311">
        <v>4659</v>
      </c>
      <c r="E452" s="64">
        <v>28</v>
      </c>
      <c r="F452" s="64">
        <v>9</v>
      </c>
      <c r="G452" s="64">
        <v>2009</v>
      </c>
      <c r="H452" s="64" t="s">
        <v>981</v>
      </c>
      <c r="I452" s="299"/>
      <c r="J452" s="299"/>
      <c r="K452" s="299" t="str">
        <f>VLOOKUP(A452,EMPRESAS!$A$1:$I$342,9,0)</f>
        <v>SAN JUAN</v>
      </c>
      <c r="L452" s="299" t="str">
        <f>VLOOKUP(A452,EMPRESAS!$A$1:$J$342,10,0)</f>
        <v>RIO SAN JUAN DESDE PUERTO ISTMINIA BAJO CALIMA</v>
      </c>
    </row>
    <row r="453" spans="1:12" s="2" customFormat="1">
      <c r="A453" s="379">
        <v>9001307547</v>
      </c>
      <c r="B453" s="306" t="str">
        <f>VLOOKUP(A453,EMPRESAS!$A$1:$B$342,2,0)</f>
        <v>TRANSFLUVIALES SAN JUAN LTDA ANTES TRANSFLUVIALES SAN JUAN E.U.</v>
      </c>
      <c r="C453" s="306" t="str">
        <f>VLOOKUP(A453,EMPRESAS!$A$1:$C$342,3,0)</f>
        <v>Pasajeros</v>
      </c>
      <c r="D453" s="311">
        <v>3197</v>
      </c>
      <c r="E453" s="64">
        <v>3</v>
      </c>
      <c r="F453" s="64">
        <v>8</v>
      </c>
      <c r="G453" s="64">
        <v>2010</v>
      </c>
      <c r="H453" s="64" t="s">
        <v>982</v>
      </c>
      <c r="I453" s="299"/>
      <c r="J453" s="299"/>
      <c r="K453" s="299" t="str">
        <f>VLOOKUP(A453,EMPRESAS!$A$1:$I$342,9,0)</f>
        <v>SAN JUAN</v>
      </c>
      <c r="L453" s="299" t="str">
        <f>VLOOKUP(A453,EMPRESAS!$A$1:$J$342,10,0)</f>
        <v>RIO SAN JUAN DESDE PUERTO ISTMINIA BAJO CALIMA</v>
      </c>
    </row>
    <row r="454" spans="1:12" s="2" customFormat="1">
      <c r="A454" s="379">
        <v>9001307547</v>
      </c>
      <c r="B454" s="306" t="str">
        <f>VLOOKUP(A454,EMPRESAS!$A$1:$B$342,2,0)</f>
        <v>TRANSFLUVIALES SAN JUAN LTDA ANTES TRANSFLUVIALES SAN JUAN E.U.</v>
      </c>
      <c r="C454" s="306" t="str">
        <f>VLOOKUP(A454,EMPRESAS!$A$1:$C$342,3,0)</f>
        <v>Pasajeros</v>
      </c>
      <c r="D454" s="311">
        <v>4</v>
      </c>
      <c r="E454" s="64">
        <v>2</v>
      </c>
      <c r="F454" s="64">
        <v>1</v>
      </c>
      <c r="G454" s="102">
        <v>2014</v>
      </c>
      <c r="H454" s="64" t="s">
        <v>983</v>
      </c>
      <c r="I454" s="299"/>
      <c r="J454" s="299"/>
      <c r="K454" s="299" t="str">
        <f>VLOOKUP(A454,EMPRESAS!$A$1:$I$342,9,0)</f>
        <v>SAN JUAN</v>
      </c>
      <c r="L454" s="299" t="str">
        <f>VLOOKUP(A454,EMPRESAS!$A$1:$J$342,10,0)</f>
        <v>RIO SAN JUAN DESDE PUERTO ISTMINIA BAJO CALIMA</v>
      </c>
    </row>
    <row r="455" spans="1:12" s="2" customFormat="1">
      <c r="A455" s="379">
        <v>9001307547</v>
      </c>
      <c r="B455" s="306" t="str">
        <f>VLOOKUP(A455,EMPRESAS!$A$1:$B$342,2,0)</f>
        <v>TRANSFLUVIALES SAN JUAN LTDA ANTES TRANSFLUVIALES SAN JUAN E.U.</v>
      </c>
      <c r="C455" s="306" t="str">
        <f>VLOOKUP(A455,EMPRESAS!$A$1:$C$342,3,0)</f>
        <v>Pasajeros</v>
      </c>
      <c r="D455" s="475">
        <v>2883</v>
      </c>
      <c r="E455" s="361">
        <v>26</v>
      </c>
      <c r="F455" s="361">
        <v>7</v>
      </c>
      <c r="G455" s="361">
        <v>2017</v>
      </c>
      <c r="H455" s="361" t="s">
        <v>984</v>
      </c>
      <c r="I455" s="299" t="s">
        <v>14</v>
      </c>
      <c r="J455" s="299"/>
      <c r="K455" s="299" t="str">
        <f>VLOOKUP(A455,EMPRESAS!$A$1:$I$342,9,0)</f>
        <v>SAN JUAN</v>
      </c>
      <c r="L455" s="299" t="str">
        <f>VLOOKUP(A455,EMPRESAS!$A$1:$J$342,10,0)</f>
        <v>RIO SAN JUAN DESDE PUERTO ISTMINIA BAJO CALIMA</v>
      </c>
    </row>
    <row r="456" spans="1:12" s="2" customFormat="1">
      <c r="A456" s="299">
        <v>9001189590</v>
      </c>
      <c r="B456" s="306" t="str">
        <f>VLOOKUP(A456,EMPRESAS!$A$1:$B$342,2,0)</f>
        <v xml:space="preserve">MMICROEMPRESA DE TRANSPORTE FLUVIAL DE PROPIETARIOS DE CANOAS DE CARGA Y PASAJEROS S.A.S. "ASOCANOAS"  </v>
      </c>
      <c r="C456" s="306" t="str">
        <f>VLOOKUP(A456,EMPRESAS!$A$1:$C$342,3,0)</f>
        <v>Mixto</v>
      </c>
      <c r="D456" s="311">
        <v>2308</v>
      </c>
      <c r="E456" s="64">
        <v>8</v>
      </c>
      <c r="F456" s="64">
        <v>6</v>
      </c>
      <c r="G456" s="64">
        <v>2007</v>
      </c>
      <c r="H456" s="64" t="s">
        <v>977</v>
      </c>
      <c r="I456" s="299" t="s">
        <v>14</v>
      </c>
      <c r="J456" s="299"/>
      <c r="K456" s="299" t="str">
        <f>VLOOKUP(A456,EMPRESAS!$A$1:$I$342,9,0)</f>
        <v>CAGUAN</v>
      </c>
      <c r="L456" s="299" t="str">
        <f>VLOOKUP(A456,EMPRESAS!$A$1:$J$342,10,0)</f>
        <v>RIO CAGUAN AGUAS ARRIBA DESDE CARTAGENA DEL CHAIRA HASTA BETANIA, LA CHIPA Y CAIMAN, PUERTOS INTERMEDIOS Y VSA  RIO CAGUAN AGUAS ABAJO DESDE CARTAGENA DEL CHAIRA HASTA PORES, SANTA FE, PUERTOS INTERMEDIOS Y VSA</v>
      </c>
    </row>
    <row r="457" spans="1:12" s="2" customFormat="1">
      <c r="A457" s="299">
        <v>9001189590</v>
      </c>
      <c r="B457" s="306" t="str">
        <f>VLOOKUP(A457,EMPRESAS!$A$1:$B$342,2,0)</f>
        <v xml:space="preserve">MMICROEMPRESA DE TRANSPORTE FLUVIAL DE PROPIETARIOS DE CANOAS DE CARGA Y PASAJEROS S.A.S. "ASOCANOAS"  </v>
      </c>
      <c r="C457" s="306" t="str">
        <f>VLOOKUP(A457,EMPRESAS!$A$1:$C$342,3,0)</f>
        <v>Mixto</v>
      </c>
      <c r="D457" s="311">
        <v>2308</v>
      </c>
      <c r="E457" s="64">
        <v>8</v>
      </c>
      <c r="F457" s="64">
        <v>6</v>
      </c>
      <c r="G457" s="64">
        <v>2007</v>
      </c>
      <c r="H457" s="64" t="s">
        <v>979</v>
      </c>
      <c r="I457" s="299"/>
      <c r="J457" s="299"/>
      <c r="K457" s="299" t="str">
        <f>VLOOKUP(A457,EMPRESAS!$A$1:$I$342,9,0)</f>
        <v>CAGUAN</v>
      </c>
      <c r="L457" s="299" t="str">
        <f>VLOOKUP(A457,EMPRESAS!$A$1:$J$342,10,0)</f>
        <v>RIO CAGUAN AGUAS ARRIBA DESDE CARTAGENA DEL CHAIRA HASTA BETANIA, LA CHIPA Y CAIMAN, PUERTOS INTERMEDIOS Y VSA  RIO CAGUAN AGUAS ABAJO DESDE CARTAGENA DEL CHAIRA HASTA PORES, SANTA FE, PUERTOS INTERMEDIOS Y VSA</v>
      </c>
    </row>
    <row r="458" spans="1:12" s="2" customFormat="1">
      <c r="A458" s="299">
        <v>9001189590</v>
      </c>
      <c r="B458" s="306" t="str">
        <f>VLOOKUP(A458,EMPRESAS!$A$1:$B$342,2,0)</f>
        <v xml:space="preserve">MMICROEMPRESA DE TRANSPORTE FLUVIAL DE PROPIETARIOS DE CANOAS DE CARGA Y PASAJEROS S.A.S. "ASOCANOAS"  </v>
      </c>
      <c r="C458" s="306" t="str">
        <f>VLOOKUP(A458,EMPRESAS!$A$1:$C$342,3,0)</f>
        <v>Mixto</v>
      </c>
      <c r="D458" s="311">
        <v>1496</v>
      </c>
      <c r="E458" s="64">
        <v>30</v>
      </c>
      <c r="F458" s="64">
        <v>5</v>
      </c>
      <c r="G458" s="102">
        <v>2014</v>
      </c>
      <c r="H458" s="64" t="s">
        <v>982</v>
      </c>
      <c r="I458" s="299"/>
      <c r="J458" s="299"/>
      <c r="K458" s="299" t="str">
        <f>VLOOKUP(A458,EMPRESAS!$A$1:$I$342,9,0)</f>
        <v>CAGUAN</v>
      </c>
      <c r="L458" s="299" t="str">
        <f>VLOOKUP(A458,EMPRESAS!$A$1:$J$342,10,0)</f>
        <v>RIO CAGUAN AGUAS ARRIBA DESDE CARTAGENA DEL CHAIRA HASTA BETANIA, LA CHIPA Y CAIMAN, PUERTOS INTERMEDIOS Y VSA  RIO CAGUAN AGUAS ABAJO DESDE CARTAGENA DEL CHAIRA HASTA PORES, SANTA FE, PUERTOS INTERMEDIOS Y VSA</v>
      </c>
    </row>
    <row r="459" spans="1:12" s="2" customFormat="1">
      <c r="A459" s="299">
        <v>9001189590</v>
      </c>
      <c r="B459" s="306" t="str">
        <f>VLOOKUP(A459,EMPRESAS!$A$1:$B$342,2,0)</f>
        <v xml:space="preserve">MMICROEMPRESA DE TRANSPORTE FLUVIAL DE PROPIETARIOS DE CANOAS DE CARGA Y PASAJEROS S.A.S. "ASOCANOAS"  </v>
      </c>
      <c r="C459" s="306" t="str">
        <f>VLOOKUP(A459,EMPRESAS!$A$1:$C$342,3,0)</f>
        <v>Mixto</v>
      </c>
      <c r="D459" s="311">
        <v>5772</v>
      </c>
      <c r="E459" s="64">
        <v>29</v>
      </c>
      <c r="F459" s="64">
        <v>12</v>
      </c>
      <c r="G459" s="102">
        <v>2016</v>
      </c>
      <c r="H459" s="64" t="s">
        <v>989</v>
      </c>
      <c r="I459" s="319" t="s">
        <v>200</v>
      </c>
      <c r="J459" s="319"/>
      <c r="K459" s="299" t="str">
        <f>VLOOKUP(A459,EMPRESAS!$A$1:$I$342,9,0)</f>
        <v>CAGUAN</v>
      </c>
      <c r="L459" s="299" t="str">
        <f>VLOOKUP(A459,EMPRESAS!$A$1:$J$342,10,0)</f>
        <v>RIO CAGUAN AGUAS ARRIBA DESDE CARTAGENA DEL CHAIRA HASTA BETANIA, LA CHIPA Y CAIMAN, PUERTOS INTERMEDIOS Y VSA  RIO CAGUAN AGUAS ABAJO DESDE CARTAGENA DEL CHAIRA HASTA PORES, SANTA FE, PUERTOS INTERMEDIOS Y VSA</v>
      </c>
    </row>
    <row r="460" spans="1:12" s="2" customFormat="1">
      <c r="A460" s="299">
        <v>9001189590</v>
      </c>
      <c r="B460" s="306" t="str">
        <f>VLOOKUP(A460,EMPRESAS!$A$1:$B$342,2,0)</f>
        <v xml:space="preserve">MMICROEMPRESA DE TRANSPORTE FLUVIAL DE PROPIETARIOS DE CANOAS DE CARGA Y PASAJEROS S.A.S. "ASOCANOAS"  </v>
      </c>
      <c r="C460" s="306" t="str">
        <f>VLOOKUP(A460,EMPRESAS!$A$1:$C$342,3,0)</f>
        <v>Mixto</v>
      </c>
      <c r="D460" s="311">
        <v>5772</v>
      </c>
      <c r="E460" s="64">
        <v>29</v>
      </c>
      <c r="F460" s="64">
        <v>12</v>
      </c>
      <c r="G460" s="102">
        <v>2016</v>
      </c>
      <c r="H460" s="64" t="s">
        <v>983</v>
      </c>
      <c r="I460" s="319" t="s">
        <v>200</v>
      </c>
      <c r="J460" s="319"/>
      <c r="K460" s="299" t="str">
        <f>VLOOKUP(A460,EMPRESAS!$A$1:$I$342,9,0)</f>
        <v>CAGUAN</v>
      </c>
      <c r="L460" s="299" t="str">
        <f>VLOOKUP(A460,EMPRESAS!$A$1:$J$342,10,0)</f>
        <v>RIO CAGUAN AGUAS ARRIBA DESDE CARTAGENA DEL CHAIRA HASTA BETANIA, LA CHIPA Y CAIMAN, PUERTOS INTERMEDIOS Y VSA  RIO CAGUAN AGUAS ABAJO DESDE CARTAGENA DEL CHAIRA HASTA PORES, SANTA FE, PUERTOS INTERMEDIOS Y VSA</v>
      </c>
    </row>
    <row r="461" spans="1:12" s="2" customFormat="1">
      <c r="A461" s="299">
        <v>9001189590</v>
      </c>
      <c r="B461" s="306" t="str">
        <f>VLOOKUP(A461,EMPRESAS!$A$1:$B$342,2,0)</f>
        <v xml:space="preserve">MMICROEMPRESA DE TRANSPORTE FLUVIAL DE PROPIETARIOS DE CANOAS DE CARGA Y PASAJEROS S.A.S. "ASOCANOAS"  </v>
      </c>
      <c r="C461" s="306" t="str">
        <f>VLOOKUP(A461,EMPRESAS!$A$1:$C$342,3,0)</f>
        <v>Mixto</v>
      </c>
      <c r="D461" s="311">
        <v>4289</v>
      </c>
      <c r="E461" s="64">
        <v>11</v>
      </c>
      <c r="F461" s="64">
        <v>10</v>
      </c>
      <c r="G461" s="102">
        <v>2017</v>
      </c>
      <c r="H461" s="64" t="s">
        <v>1044</v>
      </c>
      <c r="I461" s="319"/>
      <c r="J461" s="319"/>
      <c r="K461" s="299" t="str">
        <f>VLOOKUP(A461,EMPRESAS!$A$1:$I$342,9,0)</f>
        <v>CAGUAN</v>
      </c>
      <c r="L461" s="299" t="str">
        <f>VLOOKUP(A461,EMPRESAS!$A$1:$J$342,10,0)</f>
        <v>RIO CAGUAN AGUAS ARRIBA DESDE CARTAGENA DEL CHAIRA HASTA BETANIA, LA CHIPA Y CAIMAN, PUERTOS INTERMEDIOS Y VSA  RIO CAGUAN AGUAS ABAJO DESDE CARTAGENA DEL CHAIRA HASTA PORES, SANTA FE, PUERTOS INTERMEDIOS Y VSA</v>
      </c>
    </row>
    <row r="462" spans="1:12" s="2" customFormat="1">
      <c r="A462" s="299">
        <v>9001189590</v>
      </c>
      <c r="B462" s="306" t="str">
        <f>VLOOKUP(A462,EMPRESAS!$A$1:$B$342,2,0)</f>
        <v xml:space="preserve">MMICROEMPRESA DE TRANSPORTE FLUVIAL DE PROPIETARIOS DE CANOAS DE CARGA Y PASAJEROS S.A.S. "ASOCANOAS"  </v>
      </c>
      <c r="C462" s="306" t="str">
        <f>VLOOKUP(A462,EMPRESAS!$A$1:$C$342,3,0)</f>
        <v>Mixto</v>
      </c>
      <c r="D462" s="311">
        <v>4289</v>
      </c>
      <c r="E462" s="458">
        <v>11</v>
      </c>
      <c r="F462" s="458">
        <v>10</v>
      </c>
      <c r="G462" s="458">
        <v>2017</v>
      </c>
      <c r="H462" s="458" t="s">
        <v>984</v>
      </c>
      <c r="I462" s="319"/>
      <c r="J462" s="319"/>
      <c r="K462" s="299" t="str">
        <f>VLOOKUP(A462,EMPRESAS!$A$1:$I$342,9,0)</f>
        <v>CAGUAN</v>
      </c>
      <c r="L462" s="299" t="str">
        <f>VLOOKUP(A462,EMPRESAS!$A$1:$J$342,10,0)</f>
        <v>RIO CAGUAN AGUAS ARRIBA DESDE CARTAGENA DEL CHAIRA HASTA BETANIA, LA CHIPA Y CAIMAN, PUERTOS INTERMEDIOS Y VSA  RIO CAGUAN AGUAS ABAJO DESDE CARTAGENA DEL CHAIRA HASTA PORES, SANTA FE, PUERTOS INTERMEDIOS Y VSA</v>
      </c>
    </row>
    <row r="463" spans="1:12" s="2" customFormat="1">
      <c r="A463" s="299">
        <v>9001189590</v>
      </c>
      <c r="B463" s="306" t="str">
        <f>VLOOKUP(A463,EMPRESAS!$A$1:$B$342,2,0)</f>
        <v xml:space="preserve">MMICROEMPRESA DE TRANSPORTE FLUVIAL DE PROPIETARIOS DE CANOAS DE CARGA Y PASAJEROS S.A.S. "ASOCANOAS"  </v>
      </c>
      <c r="C463" s="306" t="str">
        <f>VLOOKUP(A463,EMPRESAS!$A$1:$C$342,3,0)</f>
        <v>Mixto</v>
      </c>
      <c r="D463" s="303">
        <v>3040017845</v>
      </c>
      <c r="E463" s="431">
        <v>28</v>
      </c>
      <c r="F463" s="431">
        <v>4</v>
      </c>
      <c r="G463" s="431">
        <v>2021</v>
      </c>
      <c r="H463" s="431" t="s">
        <v>985</v>
      </c>
      <c r="I463" s="319" t="s">
        <v>200</v>
      </c>
      <c r="J463" s="319"/>
      <c r="K463" s="299" t="str">
        <f>VLOOKUP(A463,EMPRESAS!$A$1:$I$342,9,0)</f>
        <v>CAGUAN</v>
      </c>
      <c r="L463" s="299" t="str">
        <f>VLOOKUP(A463,EMPRESAS!$A$1:$J$342,10,0)</f>
        <v>RIO CAGUAN AGUAS ARRIBA DESDE CARTAGENA DEL CHAIRA HASTA BETANIA, LA CHIPA Y CAIMAN, PUERTOS INTERMEDIOS Y VSA  RIO CAGUAN AGUAS ABAJO DESDE CARTAGENA DEL CHAIRA HASTA PORES, SANTA FE, PUERTOS INTERMEDIOS Y VSA</v>
      </c>
    </row>
    <row r="464" spans="1:12" s="2" customFormat="1">
      <c r="A464" s="379">
        <v>9001129214</v>
      </c>
      <c r="B464" s="306" t="str">
        <f>VLOOKUP(A464,EMPRESAS!$A$1:$B$342,2,0)</f>
        <v>EMTURPE S.A.S. ANTES EMTURPE LIMITDA</v>
      </c>
      <c r="C464" s="306" t="str">
        <f>VLOOKUP(A464,EMPRESAS!$A$1:$C$342,3,0)</f>
        <v>Turismo</v>
      </c>
      <c r="D464" s="311">
        <v>3710</v>
      </c>
      <c r="E464" s="64">
        <v>10</v>
      </c>
      <c r="F464" s="64">
        <v>9</v>
      </c>
      <c r="G464" s="64">
        <v>2007</v>
      </c>
      <c r="H464" s="64" t="s">
        <v>977</v>
      </c>
      <c r="I464" s="319" t="s">
        <v>43</v>
      </c>
      <c r="J464" s="319"/>
      <c r="K464" s="299" t="str">
        <f>VLOOKUP(A464,EMPRESAS!$A$1:$I$342,9,0)</f>
        <v>EMBALSE DEL PEÑOL</v>
      </c>
      <c r="L464" s="299" t="str">
        <f>VLOOKUP(A464,EMPRESAS!$A$1:$J$342,10,0)</f>
        <v>EMBALSE EL PEÑOL</v>
      </c>
    </row>
    <row r="465" spans="1:12" s="2" customFormat="1">
      <c r="A465" s="379">
        <v>9001129214</v>
      </c>
      <c r="B465" s="306" t="str">
        <f>VLOOKUP(A465,EMPRESAS!$A$1:$B$342,2,0)</f>
        <v>EMTURPE S.A.S. ANTES EMTURPE LIMITDA</v>
      </c>
      <c r="C465" s="306" t="str">
        <f>VLOOKUP(A465,EMPRESAS!$A$1:$C$342,3,0)</f>
        <v>Turismo</v>
      </c>
      <c r="D465" s="311">
        <v>3710</v>
      </c>
      <c r="E465" s="64">
        <v>10</v>
      </c>
      <c r="F465" s="64">
        <v>9</v>
      </c>
      <c r="G465" s="102">
        <v>2007</v>
      </c>
      <c r="H465" s="64" t="s">
        <v>979</v>
      </c>
      <c r="I465" s="299"/>
      <c r="J465" s="299"/>
      <c r="K465" s="299" t="str">
        <f>VLOOKUP(A465,EMPRESAS!$A$1:$I$342,9,0)</f>
        <v>EMBALSE DEL PEÑOL</v>
      </c>
      <c r="L465" s="299" t="str">
        <f>VLOOKUP(A465,EMPRESAS!$A$1:$J$342,10,0)</f>
        <v>EMBALSE EL PEÑOL</v>
      </c>
    </row>
    <row r="466" spans="1:12" s="2" customFormat="1">
      <c r="A466" s="379">
        <v>9001129214</v>
      </c>
      <c r="B466" s="306" t="str">
        <f>VLOOKUP(A466,EMPRESAS!$A$1:$B$342,2,0)</f>
        <v>EMTURPE S.A.S. ANTES EMTURPE LIMITDA</v>
      </c>
      <c r="C466" s="306" t="str">
        <f>VLOOKUP(A466,EMPRESAS!$A$1:$C$342,3,0)</f>
        <v>Turismo</v>
      </c>
      <c r="D466" s="474">
        <v>3521</v>
      </c>
      <c r="E466" s="458">
        <v>1</v>
      </c>
      <c r="F466" s="458">
        <v>9</v>
      </c>
      <c r="G466" s="458">
        <v>2017</v>
      </c>
      <c r="H466" s="458" t="s">
        <v>982</v>
      </c>
      <c r="I466" s="299" t="s">
        <v>43</v>
      </c>
      <c r="J466" s="313" t="s">
        <v>1032</v>
      </c>
      <c r="K466" s="299" t="str">
        <f>VLOOKUP(A466,EMPRESAS!$A$1:$I$342,9,0)</f>
        <v>EMBALSE DEL PEÑOL</v>
      </c>
      <c r="L466" s="299" t="str">
        <f>VLOOKUP(A466,EMPRESAS!$A$1:$J$342,10,0)</f>
        <v>EMBALSE EL PEÑOL</v>
      </c>
    </row>
    <row r="467" spans="1:12" s="2" customFormat="1">
      <c r="A467" s="379">
        <v>9001129214</v>
      </c>
      <c r="B467" s="306" t="str">
        <f>VLOOKUP(A467,EMPRESAS!$A$1:$B$342,2,0)</f>
        <v>EMTURPE S.A.S. ANTES EMTURPE LIMITDA</v>
      </c>
      <c r="C467" s="306" t="str">
        <f>VLOOKUP(A467,EMPRESAS!$A$1:$C$342,3,0)</f>
        <v>Turismo</v>
      </c>
      <c r="D467" s="311">
        <v>4695</v>
      </c>
      <c r="E467" s="64">
        <v>10</v>
      </c>
      <c r="F467" s="64">
        <v>10</v>
      </c>
      <c r="G467" s="102">
        <v>2018</v>
      </c>
      <c r="H467" s="64" t="s">
        <v>986</v>
      </c>
      <c r="I467" s="313"/>
      <c r="J467" s="313"/>
      <c r="K467" s="299" t="str">
        <f>VLOOKUP(A467,EMPRESAS!$A$1:$I$342,9,0)</f>
        <v>EMBALSE DEL PEÑOL</v>
      </c>
      <c r="L467" s="299" t="str">
        <f>VLOOKUP(A467,EMPRESAS!$A$1:$J$342,10,0)</f>
        <v>EMBALSE EL PEÑOL</v>
      </c>
    </row>
    <row r="468" spans="1:12" s="2" customFormat="1">
      <c r="A468" s="379">
        <v>9001129214</v>
      </c>
      <c r="B468" s="306" t="str">
        <f>VLOOKUP(A468,EMPRESAS!$A$1:$B$342,2,0)</f>
        <v>EMTURPE S.A.S. ANTES EMTURPE LIMITDA</v>
      </c>
      <c r="C468" s="306" t="str">
        <f>VLOOKUP(A468,EMPRESAS!$A$1:$C$342,3,0)</f>
        <v>Turismo</v>
      </c>
      <c r="D468" s="303">
        <v>3040014715</v>
      </c>
      <c r="E468" s="329">
        <v>8</v>
      </c>
      <c r="F468" s="329">
        <v>4</v>
      </c>
      <c r="G468" s="329">
        <v>2021</v>
      </c>
      <c r="H468" s="329" t="s">
        <v>1045</v>
      </c>
      <c r="I468" s="428"/>
      <c r="J468" s="428"/>
      <c r="K468" s="299" t="str">
        <f>VLOOKUP(A468,EMPRESAS!$A$1:$I$342,9,0)</f>
        <v>EMBALSE DEL PEÑOL</v>
      </c>
      <c r="L468" s="299" t="str">
        <f>VLOOKUP(A468,EMPRESAS!$A$1:$J$342,10,0)</f>
        <v>EMBALSE EL PEÑOL</v>
      </c>
    </row>
    <row r="469" spans="1:12" s="2" customFormat="1">
      <c r="A469" s="379">
        <v>9001129214</v>
      </c>
      <c r="B469" s="306" t="str">
        <f>VLOOKUP(A469,EMPRESAS!$A$1:$B$342,2,0)</f>
        <v>EMTURPE S.A.S. ANTES EMTURPE LIMITDA</v>
      </c>
      <c r="C469" s="306" t="str">
        <f>VLOOKUP(A469,EMPRESAS!$A$1:$C$342,3,0)</f>
        <v>Turismo</v>
      </c>
      <c r="D469" s="303">
        <v>3040014715</v>
      </c>
      <c r="E469" s="431">
        <v>8</v>
      </c>
      <c r="F469" s="431">
        <v>4</v>
      </c>
      <c r="G469" s="431">
        <v>2021</v>
      </c>
      <c r="H469" s="431" t="s">
        <v>983</v>
      </c>
      <c r="I469" s="428"/>
      <c r="J469" s="428"/>
      <c r="K469" s="299" t="str">
        <f>VLOOKUP(A469,EMPRESAS!$A$1:$I$342,9,0)</f>
        <v>EMBALSE DEL PEÑOL</v>
      </c>
      <c r="L469" s="299" t="str">
        <f>VLOOKUP(A469,EMPRESAS!$A$1:$J$342,10,0)</f>
        <v>EMBALSE EL PEÑOL</v>
      </c>
    </row>
    <row r="470" spans="1:12" s="2" customFormat="1" ht="15.75">
      <c r="A470" s="379"/>
      <c r="B470" s="306" t="e">
        <f>VLOOKUP(A470,EMPRESAS!$A$1:$B$342,2,0)</f>
        <v>#N/A</v>
      </c>
      <c r="C470" s="306" t="e">
        <f>VLOOKUP(A470,EMPRESAS!$A$1:$C$342,3,0)</f>
        <v>#N/A</v>
      </c>
      <c r="D470" s="525">
        <v>3040033455</v>
      </c>
      <c r="E470" s="519">
        <v>2</v>
      </c>
      <c r="F470" s="519">
        <v>8</v>
      </c>
      <c r="G470" s="519">
        <v>2021</v>
      </c>
      <c r="H470" s="519" t="s">
        <v>986</v>
      </c>
      <c r="I470" s="428"/>
      <c r="J470" s="428"/>
      <c r="K470" s="299" t="e">
        <f>VLOOKUP(A470,EMPRESAS!$A$1:$I$342,9,0)</f>
        <v>#N/A</v>
      </c>
      <c r="L470" s="299" t="e">
        <f>VLOOKUP(A470,EMPRESAS!$A$1:$J$342,10,0)</f>
        <v>#N/A</v>
      </c>
    </row>
    <row r="471" spans="1:12" s="2" customFormat="1">
      <c r="A471" s="299">
        <v>8290028027</v>
      </c>
      <c r="B471" s="306" t="str">
        <f>VLOOKUP(A471,EMPRESAS!$A$1:$B$342,2,0)</f>
        <v>COOPERATIVA DE TRANSPORTE FLUVIAL DE CANTAGALLO LTDA  "COOTRANSFLUCAN"</v>
      </c>
      <c r="C471" s="306" t="str">
        <f>VLOOKUP(A471,EMPRESAS!$A$1:$C$342,3,0)</f>
        <v>Especial</v>
      </c>
      <c r="D471" s="311">
        <v>2816</v>
      </c>
      <c r="E471" s="64">
        <v>12</v>
      </c>
      <c r="F471" s="64">
        <v>7</v>
      </c>
      <c r="G471" s="64">
        <v>2007</v>
      </c>
      <c r="H471" s="64" t="s">
        <v>977</v>
      </c>
      <c r="I471" s="313" t="s">
        <v>25</v>
      </c>
      <c r="J471" s="313"/>
      <c r="K471" s="299" t="str">
        <f>VLOOKUP(A471,EMPRESAS!$A$1:$I$342,9,0)</f>
        <v>MAGDALENA</v>
      </c>
      <c r="L471" s="299" t="str">
        <f>VLOOKUP(A471,EMPRESAS!$A$1:$J$342,10,0)</f>
        <v xml:space="preserve">RIO MAGDALENA ENTRE CANTAGALLO (BOLIVAR) - PUERTO WICHES (SANTANDER) - CANTAGALLO (BOLIVAR)                        ENTRE CANTAGALLO (BOLIVAR) -BARRANCABERMEJA (SANTANDER) - CANTAGALLO (BOLIVAR)                   ENTRE CANTAGALLO (BOLIVAR) - SAN PABLO (BOLIVAR) - CANTAGALLO (BOLIVAR)  </v>
      </c>
    </row>
    <row r="472" spans="1:12" s="2" customFormat="1">
      <c r="A472" s="299">
        <v>8290028027</v>
      </c>
      <c r="B472" s="306" t="str">
        <f>VLOOKUP(A472,EMPRESAS!$A$1:$B$342,2,0)</f>
        <v>COOPERATIVA DE TRANSPORTE FLUVIAL DE CANTAGALLO LTDA  "COOTRANSFLUCAN"</v>
      </c>
      <c r="C472" s="306" t="str">
        <f>VLOOKUP(A472,EMPRESAS!$A$1:$C$342,3,0)</f>
        <v>Especial</v>
      </c>
      <c r="D472" s="311">
        <v>2816</v>
      </c>
      <c r="E472" s="64">
        <v>12</v>
      </c>
      <c r="F472" s="64">
        <v>7</v>
      </c>
      <c r="G472" s="64">
        <v>2007</v>
      </c>
      <c r="H472" s="64" t="s">
        <v>979</v>
      </c>
      <c r="I472" s="299"/>
      <c r="J472" s="299"/>
      <c r="K472" s="299" t="str">
        <f>VLOOKUP(A472,EMPRESAS!$A$1:$I$342,9,0)</f>
        <v>MAGDALENA</v>
      </c>
      <c r="L472" s="299" t="str">
        <f>VLOOKUP(A472,EMPRESAS!$A$1:$J$342,10,0)</f>
        <v xml:space="preserve">RIO MAGDALENA ENTRE CANTAGALLO (BOLIVAR) - PUERTO WICHES (SANTANDER) - CANTAGALLO (BOLIVAR)                        ENTRE CANTAGALLO (BOLIVAR) -BARRANCABERMEJA (SANTANDER) - CANTAGALLO (BOLIVAR)                   ENTRE CANTAGALLO (BOLIVAR) - SAN PABLO (BOLIVAR) - CANTAGALLO (BOLIVAR)  </v>
      </c>
    </row>
    <row r="473" spans="1:12" s="2" customFormat="1">
      <c r="A473" s="299">
        <v>8290028027</v>
      </c>
      <c r="B473" s="306" t="str">
        <f>VLOOKUP(A473,EMPRESAS!$A$1:$B$342,2,0)</f>
        <v>COOPERATIVA DE TRANSPORTE FLUVIAL DE CANTAGALLO LTDA  "COOTRANSFLUCAN"</v>
      </c>
      <c r="C473" s="306" t="str">
        <f>VLOOKUP(A473,EMPRESAS!$A$1:$C$342,3,0)</f>
        <v>Especial</v>
      </c>
      <c r="D473" s="311">
        <v>3652</v>
      </c>
      <c r="E473" s="64">
        <v>22</v>
      </c>
      <c r="F473" s="64">
        <v>9</v>
      </c>
      <c r="G473" s="102">
        <v>2011</v>
      </c>
      <c r="H473" s="64" t="s">
        <v>982</v>
      </c>
      <c r="I473" s="299"/>
      <c r="J473" s="299"/>
      <c r="K473" s="299" t="str">
        <f>VLOOKUP(A473,EMPRESAS!$A$1:$I$342,9,0)</f>
        <v>MAGDALENA</v>
      </c>
      <c r="L473" s="299" t="str">
        <f>VLOOKUP(A473,EMPRESAS!$A$1:$J$342,10,0)</f>
        <v xml:space="preserve">RIO MAGDALENA ENTRE CANTAGALLO (BOLIVAR) - PUERTO WICHES (SANTANDER) - CANTAGALLO (BOLIVAR)                        ENTRE CANTAGALLO (BOLIVAR) -BARRANCABERMEJA (SANTANDER) - CANTAGALLO (BOLIVAR)                   ENTRE CANTAGALLO (BOLIVAR) - SAN PABLO (BOLIVAR) - CANTAGALLO (BOLIVAR)  </v>
      </c>
    </row>
    <row r="474" spans="1:12" s="2" customFormat="1">
      <c r="A474" s="299">
        <v>8290028027</v>
      </c>
      <c r="B474" s="306" t="str">
        <f>VLOOKUP(A474,EMPRESAS!$A$1:$B$342,2,0)</f>
        <v>COOPERATIVA DE TRANSPORTE FLUVIAL DE CANTAGALLO LTDA  "COOTRANSFLUCAN"</v>
      </c>
      <c r="C474" s="306" t="str">
        <f>VLOOKUP(A474,EMPRESAS!$A$1:$C$342,3,0)</f>
        <v>Especial</v>
      </c>
      <c r="D474" s="311">
        <v>3294</v>
      </c>
      <c r="E474" s="64">
        <v>21</v>
      </c>
      <c r="F474" s="64">
        <v>8</v>
      </c>
      <c r="G474" s="64">
        <v>2013</v>
      </c>
      <c r="H474" s="64" t="s">
        <v>980</v>
      </c>
      <c r="I474" s="299"/>
      <c r="J474" s="299"/>
      <c r="K474" s="299" t="str">
        <f>VLOOKUP(A474,EMPRESAS!$A$1:$I$342,9,0)</f>
        <v>MAGDALENA</v>
      </c>
      <c r="L474" s="299" t="str">
        <f>VLOOKUP(A474,EMPRESAS!$A$1:$J$342,10,0)</f>
        <v xml:space="preserve">RIO MAGDALENA ENTRE CANTAGALLO (BOLIVAR) - PUERTO WICHES (SANTANDER) - CANTAGALLO (BOLIVAR)                        ENTRE CANTAGALLO (BOLIVAR) -BARRANCABERMEJA (SANTANDER) - CANTAGALLO (BOLIVAR)                   ENTRE CANTAGALLO (BOLIVAR) - SAN PABLO (BOLIVAR) - CANTAGALLO (BOLIVAR)  </v>
      </c>
    </row>
    <row r="475" spans="1:12" s="2" customFormat="1">
      <c r="A475" s="336">
        <v>8290028027</v>
      </c>
      <c r="B475" s="306" t="str">
        <f>VLOOKUP(A475,EMPRESAS!$A$1:$B$342,2,0)</f>
        <v>COOPERATIVA DE TRANSPORTE FLUVIAL DE CANTAGALLO LTDA  "COOTRANSFLUCAN"</v>
      </c>
      <c r="C475" s="306" t="str">
        <f>VLOOKUP(A475,EMPRESAS!$A$1:$C$342,3,0)</f>
        <v>Especial</v>
      </c>
      <c r="D475" s="311">
        <v>3294</v>
      </c>
      <c r="E475" s="64">
        <v>30</v>
      </c>
      <c r="F475" s="64">
        <v>10</v>
      </c>
      <c r="G475" s="64">
        <v>2014</v>
      </c>
      <c r="H475" s="64" t="s">
        <v>983</v>
      </c>
      <c r="I475" s="299"/>
      <c r="J475" s="299"/>
      <c r="K475" s="299" t="str">
        <f>VLOOKUP(A475,EMPRESAS!$A$1:$I$342,9,0)</f>
        <v>MAGDALENA</v>
      </c>
      <c r="L475" s="299" t="str">
        <f>VLOOKUP(A475,EMPRESAS!$A$1:$J$342,10,0)</f>
        <v xml:space="preserve">RIO MAGDALENA ENTRE CANTAGALLO (BOLIVAR) - PUERTO WICHES (SANTANDER) - CANTAGALLO (BOLIVAR)                        ENTRE CANTAGALLO (BOLIVAR) -BARRANCABERMEJA (SANTANDER) - CANTAGALLO (BOLIVAR)                   ENTRE CANTAGALLO (BOLIVAR) - SAN PABLO (BOLIVAR) - CANTAGALLO (BOLIVAR)  </v>
      </c>
    </row>
    <row r="476" spans="1:12" s="2" customFormat="1">
      <c r="A476" s="381">
        <v>8290028027</v>
      </c>
      <c r="B476" s="306" t="str">
        <f>VLOOKUP(A476,EMPRESAS!$A$1:$B$342,2,0)</f>
        <v>COOPERATIVA DE TRANSPORTE FLUVIAL DE CANTAGALLO LTDA  "COOTRANSFLUCAN"</v>
      </c>
      <c r="C476" s="306" t="str">
        <f>VLOOKUP(A476,EMPRESAS!$A$1:$C$342,3,0)</f>
        <v>Especial</v>
      </c>
      <c r="D476" s="311">
        <v>1743</v>
      </c>
      <c r="E476" s="64">
        <v>11</v>
      </c>
      <c r="F476" s="64">
        <v>6</v>
      </c>
      <c r="G476" s="64">
        <v>2015</v>
      </c>
      <c r="H476" s="64" t="s">
        <v>1020</v>
      </c>
      <c r="I476" s="299"/>
      <c r="J476" s="299"/>
      <c r="K476" s="299" t="str">
        <f>VLOOKUP(A476,EMPRESAS!$A$1:$I$342,9,0)</f>
        <v>MAGDALENA</v>
      </c>
      <c r="L476" s="299" t="str">
        <f>VLOOKUP(A476,EMPRESAS!$A$1:$J$342,10,0)</f>
        <v xml:space="preserve">RIO MAGDALENA ENTRE CANTAGALLO (BOLIVAR) - PUERTO WICHES (SANTANDER) - CANTAGALLO (BOLIVAR)                        ENTRE CANTAGALLO (BOLIVAR) -BARRANCABERMEJA (SANTANDER) - CANTAGALLO (BOLIVAR)                   ENTRE CANTAGALLO (BOLIVAR) - SAN PABLO (BOLIVAR) - CANTAGALLO (BOLIVAR)  </v>
      </c>
    </row>
    <row r="477" spans="1:12" s="2" customFormat="1">
      <c r="A477" s="381">
        <v>8290028027</v>
      </c>
      <c r="B477" s="306" t="str">
        <f>VLOOKUP(A477,EMPRESAS!$A$1:$B$342,2,0)</f>
        <v>COOPERATIVA DE TRANSPORTE FLUVIAL DE CANTAGALLO LTDA  "COOTRANSFLUCAN"</v>
      </c>
      <c r="C477" s="306" t="str">
        <f>VLOOKUP(A477,EMPRESAS!$A$1:$C$342,3,0)</f>
        <v>Especial</v>
      </c>
      <c r="D477" s="311">
        <v>3178</v>
      </c>
      <c r="E477" s="64">
        <v>8</v>
      </c>
      <c r="F477" s="64">
        <v>9</v>
      </c>
      <c r="G477" s="64">
        <v>2015</v>
      </c>
      <c r="H477" s="64" t="s">
        <v>1037</v>
      </c>
      <c r="I477" s="299"/>
      <c r="J477" s="299"/>
      <c r="K477" s="299" t="str">
        <f>VLOOKUP(A477,EMPRESAS!$A$1:$I$342,9,0)</f>
        <v>MAGDALENA</v>
      </c>
      <c r="L477" s="299" t="str">
        <f>VLOOKUP(A477,EMPRESAS!$A$1:$J$342,10,0)</f>
        <v xml:space="preserve">RIO MAGDALENA ENTRE CANTAGALLO (BOLIVAR) - PUERTO WICHES (SANTANDER) - CANTAGALLO (BOLIVAR)                        ENTRE CANTAGALLO (BOLIVAR) -BARRANCABERMEJA (SANTANDER) - CANTAGALLO (BOLIVAR)                   ENTRE CANTAGALLO (BOLIVAR) - SAN PABLO (BOLIVAR) - CANTAGALLO (BOLIVAR)  </v>
      </c>
    </row>
    <row r="478" spans="1:12" s="2" customFormat="1">
      <c r="A478" s="381">
        <v>8290028027</v>
      </c>
      <c r="B478" s="306" t="str">
        <f>VLOOKUP(A478,EMPRESAS!$A$1:$B$342,2,0)</f>
        <v>COOPERATIVA DE TRANSPORTE FLUVIAL DE CANTAGALLO LTDA  "COOTRANSFLUCAN"</v>
      </c>
      <c r="C478" s="306" t="str">
        <f>VLOOKUP(A478,EMPRESAS!$A$1:$C$342,3,0)</f>
        <v>Especial</v>
      </c>
      <c r="D478" s="367">
        <v>6079</v>
      </c>
      <c r="E478" s="321">
        <v>20</v>
      </c>
      <c r="F478" s="321">
        <v>12</v>
      </c>
      <c r="G478" s="321">
        <v>2017</v>
      </c>
      <c r="H478" s="321" t="s">
        <v>984</v>
      </c>
      <c r="I478" s="64" t="s">
        <v>25</v>
      </c>
      <c r="J478" s="299"/>
      <c r="K478" s="299" t="str">
        <f>VLOOKUP(A478,EMPRESAS!$A$1:$I$342,9,0)</f>
        <v>MAGDALENA</v>
      </c>
      <c r="L478" s="299" t="str">
        <f>VLOOKUP(A478,EMPRESAS!$A$1:$J$342,10,0)</f>
        <v xml:space="preserve">RIO MAGDALENA ENTRE CANTAGALLO (BOLIVAR) - PUERTO WICHES (SANTANDER) - CANTAGALLO (BOLIVAR)                        ENTRE CANTAGALLO (BOLIVAR) -BARRANCABERMEJA (SANTANDER) - CANTAGALLO (BOLIVAR)                   ENTRE CANTAGALLO (BOLIVAR) - SAN PABLO (BOLIVAR) - CANTAGALLO (BOLIVAR)  </v>
      </c>
    </row>
    <row r="479" spans="1:12" s="2" customFormat="1">
      <c r="A479" s="381" t="s">
        <v>281</v>
      </c>
      <c r="B479" s="306" t="str">
        <f>VLOOKUP(A479,EMPRESAS!$A$1:$B$342,2,0)</f>
        <v>COOPERATIVA DE TRANSPORTE FLUVIAL DE CANTAGALLO LTDA  "COOTRANSFLUCAN"</v>
      </c>
      <c r="C479" s="306" t="str">
        <f>VLOOKUP(A479,EMPRESAS!$A$1:$C$342,3,0)</f>
        <v>Pasajeros</v>
      </c>
      <c r="D479" s="311">
        <v>6080</v>
      </c>
      <c r="E479" s="64">
        <v>20</v>
      </c>
      <c r="F479" s="64">
        <v>12</v>
      </c>
      <c r="G479" s="64">
        <v>2017</v>
      </c>
      <c r="H479" s="64" t="s">
        <v>985</v>
      </c>
      <c r="I479" s="299" t="s">
        <v>14</v>
      </c>
      <c r="J479" s="299"/>
      <c r="K479" s="299" t="str">
        <f>VLOOKUP(A479,EMPRESAS!$A$1:$I$342,9,0)</f>
        <v>MAGDALENA</v>
      </c>
      <c r="L479" s="299" t="str">
        <f>VLOOKUP(A479,EMPRESAS!$A$1:$J$342,10,0)</f>
        <v>RIO MAGDALENA ENTRE CANTAGALLO (BOLIVAR) - PUERTO WICHES (SANTANDER)</v>
      </c>
    </row>
    <row r="480" spans="1:12" s="2" customFormat="1">
      <c r="A480" s="381">
        <v>8290028027</v>
      </c>
      <c r="B480" s="306" t="str">
        <f>VLOOKUP(A480,EMPRESAS!$A$1:$B$342,2,0)</f>
        <v>COOPERATIVA DE TRANSPORTE FLUVIAL DE CANTAGALLO LTDA  "COOTRANSFLUCAN"</v>
      </c>
      <c r="C480" s="306" t="str">
        <f>VLOOKUP(A480,EMPRESAS!$A$1:$C$342,3,0)</f>
        <v>Especial</v>
      </c>
      <c r="D480" s="303">
        <v>3040026475</v>
      </c>
      <c r="E480" s="431">
        <v>3</v>
      </c>
      <c r="F480" s="431">
        <v>12</v>
      </c>
      <c r="G480" s="431">
        <v>2020</v>
      </c>
      <c r="H480" s="431" t="s">
        <v>997</v>
      </c>
      <c r="I480" s="299" t="s">
        <v>25</v>
      </c>
      <c r="J480" s="299"/>
      <c r="K480" s="299" t="str">
        <f>VLOOKUP(A480,EMPRESAS!$A$1:$I$342,9,0)</f>
        <v>MAGDALENA</v>
      </c>
      <c r="L480" s="299" t="str">
        <f>VLOOKUP(A480,EMPRESAS!$A$1:$J$342,10,0)</f>
        <v xml:space="preserve">RIO MAGDALENA ENTRE CANTAGALLO (BOLIVAR) - PUERTO WICHES (SANTANDER) - CANTAGALLO (BOLIVAR)                        ENTRE CANTAGALLO (BOLIVAR) -BARRANCABERMEJA (SANTANDER) - CANTAGALLO (BOLIVAR)                   ENTRE CANTAGALLO (BOLIVAR) - SAN PABLO (BOLIVAR) - CANTAGALLO (BOLIVAR)  </v>
      </c>
    </row>
    <row r="481" spans="1:12" s="2" customFormat="1">
      <c r="A481" s="381" t="s">
        <v>281</v>
      </c>
      <c r="B481" s="306" t="str">
        <f>VLOOKUP(A481,EMPRESAS!$A$1:$B$342,2,0)</f>
        <v>COOPERATIVA DE TRANSPORTE FLUVIAL DE CANTAGALLO LTDA  "COOTRANSFLUCAN"</v>
      </c>
      <c r="C481" s="306" t="str">
        <f>VLOOKUP(A481,EMPRESAS!$A$1:$C$342,3,0)</f>
        <v>Pasajeros</v>
      </c>
      <c r="D481" s="303">
        <v>3040026805</v>
      </c>
      <c r="E481" s="431">
        <v>3</v>
      </c>
      <c r="F481" s="431">
        <v>12</v>
      </c>
      <c r="G481" s="431">
        <v>2020</v>
      </c>
      <c r="H481" s="431" t="s">
        <v>999</v>
      </c>
      <c r="I481" s="299" t="s">
        <v>1046</v>
      </c>
      <c r="J481" s="299"/>
      <c r="K481" s="299" t="str">
        <f>VLOOKUP(A481,EMPRESAS!$A$1:$I$342,9,0)</f>
        <v>MAGDALENA</v>
      </c>
      <c r="L481" s="299" t="str">
        <f>VLOOKUP(A481,EMPRESAS!$A$1:$J$342,10,0)</f>
        <v>RIO MAGDALENA ENTRE CANTAGALLO (BOLIVAR) - PUERTO WICHES (SANTANDER)</v>
      </c>
    </row>
    <row r="482" spans="1:12" s="2" customFormat="1">
      <c r="A482" s="379">
        <v>8110181737</v>
      </c>
      <c r="B482" s="306" t="str">
        <f>VLOOKUP(A482,EMPRESAS!$A$1:$B$342,2,0)</f>
        <v>ASOCIACION DE TRANSPORTADORES DE LA VIA DEL RIO CAUCA Y AFLUENTES DEL NECHI "VIASOTRAN"</v>
      </c>
      <c r="C482" s="306" t="str">
        <f>VLOOKUP(A482,EMPRESAS!$A$1:$C$342,3,0)</f>
        <v>Pasajeros</v>
      </c>
      <c r="D482" s="311">
        <v>1480</v>
      </c>
      <c r="E482" s="64">
        <v>25</v>
      </c>
      <c r="F482" s="64">
        <v>4</v>
      </c>
      <c r="G482" s="64">
        <v>2007</v>
      </c>
      <c r="H482" s="329" t="s">
        <v>977</v>
      </c>
      <c r="I482" s="299" t="s">
        <v>14</v>
      </c>
      <c r="J482" s="299"/>
      <c r="K482" s="299" t="str">
        <f>VLOOKUP(A482,EMPRESAS!$A$1:$I$342,9,0)</f>
        <v>CAUCA</v>
      </c>
      <c r="L482" s="299" t="str">
        <f>VLOOKUP(A482,EMPRESAS!$A$1:$J$342,10,0)</f>
        <v>RIOS: CAUCA Y NECHI</v>
      </c>
    </row>
    <row r="483" spans="1:12" s="2" customFormat="1">
      <c r="A483" s="379">
        <v>8110181737</v>
      </c>
      <c r="B483" s="306" t="str">
        <f>VLOOKUP(A483,EMPRESAS!$A$1:$B$342,2,0)</f>
        <v>ASOCIACION DE TRANSPORTADORES DE LA VIA DEL RIO CAUCA Y AFLUENTES DEL NECHI "VIASOTRAN"</v>
      </c>
      <c r="C483" s="306" t="str">
        <f>VLOOKUP(A483,EMPRESAS!$A$1:$C$342,3,0)</f>
        <v>Pasajeros</v>
      </c>
      <c r="D483" s="311">
        <v>1480</v>
      </c>
      <c r="E483" s="64">
        <v>25</v>
      </c>
      <c r="F483" s="64">
        <v>4</v>
      </c>
      <c r="G483" s="64">
        <v>2007</v>
      </c>
      <c r="H483" s="64" t="s">
        <v>979</v>
      </c>
      <c r="I483" s="319"/>
      <c r="J483" s="319"/>
      <c r="K483" s="299" t="str">
        <f>VLOOKUP(A483,EMPRESAS!$A$1:$I$342,9,0)</f>
        <v>CAUCA</v>
      </c>
      <c r="L483" s="299" t="str">
        <f>VLOOKUP(A483,EMPRESAS!$A$1:$J$342,10,0)</f>
        <v>RIOS: CAUCA Y NECHI</v>
      </c>
    </row>
    <row r="484" spans="1:12" s="2" customFormat="1">
      <c r="A484" s="379">
        <v>8110181737</v>
      </c>
      <c r="B484" s="306" t="str">
        <f>VLOOKUP(A484,EMPRESAS!$A$1:$B$342,2,0)</f>
        <v>ASOCIACION DE TRANSPORTADORES DE LA VIA DEL RIO CAUCA Y AFLUENTES DEL NECHI "VIASOTRAN"</v>
      </c>
      <c r="C484" s="306" t="str">
        <f>VLOOKUP(A484,EMPRESAS!$A$1:$C$342,3,0)</f>
        <v>Pasajeros</v>
      </c>
      <c r="D484" s="380">
        <v>2108</v>
      </c>
      <c r="E484" s="359">
        <v>29</v>
      </c>
      <c r="F484" s="359">
        <v>6</v>
      </c>
      <c r="G484" s="359">
        <v>2011</v>
      </c>
      <c r="H484" s="359" t="s">
        <v>982</v>
      </c>
      <c r="I484" s="360" t="s">
        <v>14</v>
      </c>
      <c r="J484" s="299" t="s">
        <v>1026</v>
      </c>
      <c r="K484" s="299" t="str">
        <f>VLOOKUP(A484,EMPRESAS!$A$1:$I$342,9,0)</f>
        <v>CAUCA</v>
      </c>
      <c r="L484" s="299" t="str">
        <f>VLOOKUP(A484,EMPRESAS!$A$1:$J$342,10,0)</f>
        <v>RIOS: CAUCA Y NECHI</v>
      </c>
    </row>
    <row r="485" spans="1:12" s="2" customFormat="1">
      <c r="A485" s="379">
        <v>8110181737</v>
      </c>
      <c r="B485" s="306" t="str">
        <f>VLOOKUP(A485,EMPRESAS!$A$1:$B$342,2,0)</f>
        <v>ASOCIACION DE TRANSPORTADORES DE LA VIA DEL RIO CAUCA Y AFLUENTES DEL NECHI "VIASOTRAN"</v>
      </c>
      <c r="C485" s="306" t="str">
        <f>VLOOKUP(A485,EMPRESAS!$A$1:$C$342,3,0)</f>
        <v>Pasajeros</v>
      </c>
      <c r="D485" s="311">
        <v>2108</v>
      </c>
      <c r="E485" s="64">
        <v>29</v>
      </c>
      <c r="F485" s="64">
        <v>6</v>
      </c>
      <c r="G485" s="64">
        <v>2011</v>
      </c>
      <c r="H485" s="64" t="s">
        <v>1047</v>
      </c>
      <c r="I485" s="313"/>
      <c r="J485" s="313"/>
      <c r="K485" s="299" t="str">
        <f>VLOOKUP(A485,EMPRESAS!$A$1:$I$342,9,0)</f>
        <v>CAUCA</v>
      </c>
      <c r="L485" s="299" t="str">
        <f>VLOOKUP(A485,EMPRESAS!$A$1:$J$342,10,0)</f>
        <v>RIOS: CAUCA Y NECHI</v>
      </c>
    </row>
    <row r="486" spans="1:12" s="2" customFormat="1">
      <c r="A486" s="379">
        <v>8110181737</v>
      </c>
      <c r="B486" s="488" t="str">
        <f>VLOOKUP(A486,EMPRESAS!$A$1:$B$342,2,0)</f>
        <v>ASOCIACION DE TRANSPORTADORES DE LA VIA DEL RIO CAUCA Y AFLUENTES DEL NECHI "VIASOTRAN"</v>
      </c>
      <c r="C486" s="488" t="str">
        <f>VLOOKUP(A486,EMPRESAS!$A$1:$C$342,3,0)</f>
        <v>Pasajeros</v>
      </c>
      <c r="D486" s="27">
        <v>3040029415</v>
      </c>
      <c r="E486" s="64">
        <v>14</v>
      </c>
      <c r="F486" s="64">
        <v>7</v>
      </c>
      <c r="G486" s="64">
        <v>2021</v>
      </c>
      <c r="H486" s="64" t="s">
        <v>1008</v>
      </c>
      <c r="I486" s="313"/>
      <c r="J486" s="313"/>
      <c r="K486" s="299" t="str">
        <f>VLOOKUP(A486,EMPRESAS!$A$1:$I$342,9,0)</f>
        <v>CAUCA</v>
      </c>
      <c r="L486" s="299" t="str">
        <f>VLOOKUP(A486,EMPRESAS!$A$1:$J$342,10,0)</f>
        <v>RIOS: CAUCA Y NECHI</v>
      </c>
    </row>
    <row r="487" spans="1:12" s="2" customFormat="1">
      <c r="A487" s="379">
        <v>9000869093</v>
      </c>
      <c r="B487" s="306" t="str">
        <f>VLOOKUP(A487,EMPRESAS!$A$1:$B$342,2,0)</f>
        <v>GAVIOTAS EMPRESA ASOCIATIVA DE TRABAJO DEL MUNICIPIO DE YAGUARA-HUILA</v>
      </c>
      <c r="C487" s="306" t="str">
        <f>VLOOKUP(A487,EMPRESAS!$A$1:$C$342,3,0)</f>
        <v>Pasajeros</v>
      </c>
      <c r="D487" s="311">
        <v>3689</v>
      </c>
      <c r="E487" s="64">
        <v>6</v>
      </c>
      <c r="F487" s="64">
        <v>9</v>
      </c>
      <c r="G487" s="64">
        <v>2007</v>
      </c>
      <c r="H487" s="64" t="s">
        <v>977</v>
      </c>
      <c r="I487" s="299" t="s">
        <v>14</v>
      </c>
      <c r="J487" s="299"/>
      <c r="K487" s="299" t="str">
        <f>VLOOKUP(A487,EMPRESAS!$A$1:$I$342,9,0)</f>
        <v>REPRESA DE BETANIA</v>
      </c>
      <c r="L487" s="299" t="str">
        <f>VLOOKUP(A487,EMPRESAS!$A$1:$J$342,10,0)</f>
        <v>REPRESA DE BETANIA</v>
      </c>
    </row>
    <row r="488" spans="1:12" s="2" customFormat="1">
      <c r="A488" s="379">
        <v>9000869093</v>
      </c>
      <c r="B488" s="306" t="str">
        <f>VLOOKUP(A488,EMPRESAS!$A$1:$B$342,2,0)</f>
        <v>GAVIOTAS EMPRESA ASOCIATIVA DE TRABAJO DEL MUNICIPIO DE YAGUARA-HUILA</v>
      </c>
      <c r="C488" s="306" t="str">
        <f>VLOOKUP(A488,EMPRESAS!$A$1:$C$342,3,0)</f>
        <v>Pasajeros</v>
      </c>
      <c r="D488" s="323">
        <v>3689</v>
      </c>
      <c r="E488" s="64">
        <v>6</v>
      </c>
      <c r="F488" s="64">
        <v>9</v>
      </c>
      <c r="G488" s="64">
        <v>2007</v>
      </c>
      <c r="H488" s="64" t="s">
        <v>979</v>
      </c>
      <c r="I488" s="299"/>
      <c r="J488" s="299"/>
      <c r="K488" s="299" t="str">
        <f>VLOOKUP(A488,EMPRESAS!$A$1:$I$342,9,0)</f>
        <v>REPRESA DE BETANIA</v>
      </c>
      <c r="L488" s="299" t="str">
        <f>VLOOKUP(A488,EMPRESAS!$A$1:$J$342,10,0)</f>
        <v>REPRESA DE BETANIA</v>
      </c>
    </row>
    <row r="489" spans="1:12" s="2" customFormat="1">
      <c r="A489" s="379">
        <v>9000869093</v>
      </c>
      <c r="B489" s="306" t="str">
        <f>VLOOKUP(A489,EMPRESAS!$A$1:$B$342,2,0)</f>
        <v>GAVIOTAS EMPRESA ASOCIATIVA DE TRABAJO DEL MUNICIPIO DE YAGUARA-HUILA</v>
      </c>
      <c r="C489" s="306" t="str">
        <f>VLOOKUP(A489,EMPRESAS!$A$1:$C$342,3,0)</f>
        <v>Pasajeros</v>
      </c>
      <c r="D489" s="311">
        <v>4884</v>
      </c>
      <c r="E489" s="64">
        <v>6</v>
      </c>
      <c r="F489" s="64">
        <v>10</v>
      </c>
      <c r="G489" s="64">
        <v>2009</v>
      </c>
      <c r="H489" s="64" t="s">
        <v>986</v>
      </c>
      <c r="I489" s="299"/>
      <c r="J489" s="299"/>
      <c r="K489" s="299" t="str">
        <f>VLOOKUP(A489,EMPRESAS!$A$1:$I$342,9,0)</f>
        <v>REPRESA DE BETANIA</v>
      </c>
      <c r="L489" s="299" t="str">
        <f>VLOOKUP(A489,EMPRESAS!$A$1:$J$342,10,0)</f>
        <v>REPRESA DE BETANIA</v>
      </c>
    </row>
    <row r="490" spans="1:12" s="2" customFormat="1">
      <c r="A490" s="379">
        <v>9000869093</v>
      </c>
      <c r="B490" s="306" t="str">
        <f>VLOOKUP(A490,EMPRESAS!$A$1:$B$342,2,0)</f>
        <v>GAVIOTAS EMPRESA ASOCIATIVA DE TRABAJO DEL MUNICIPIO DE YAGUARA-HUILA</v>
      </c>
      <c r="C490" s="306" t="str">
        <f>VLOOKUP(A490,EMPRESAS!$A$1:$C$342,3,0)</f>
        <v>Pasajeros</v>
      </c>
      <c r="D490" s="311">
        <v>3825</v>
      </c>
      <c r="E490" s="64">
        <v>21</v>
      </c>
      <c r="F490" s="64">
        <v>9</v>
      </c>
      <c r="G490" s="102">
        <v>2010</v>
      </c>
      <c r="H490" s="64" t="s">
        <v>982</v>
      </c>
      <c r="I490" s="299"/>
      <c r="J490" s="299"/>
      <c r="K490" s="299" t="str">
        <f>VLOOKUP(A490,EMPRESAS!$A$1:$I$342,9,0)</f>
        <v>REPRESA DE BETANIA</v>
      </c>
      <c r="L490" s="299" t="str">
        <f>VLOOKUP(A490,EMPRESAS!$A$1:$J$342,10,0)</f>
        <v>REPRESA DE BETANIA</v>
      </c>
    </row>
    <row r="491" spans="1:12" s="2" customFormat="1">
      <c r="A491" s="379">
        <v>9000869093</v>
      </c>
      <c r="B491" s="306" t="str">
        <f>VLOOKUP(A491,EMPRESAS!$A$1:$B$342,2,0)</f>
        <v>GAVIOTAS EMPRESA ASOCIATIVA DE TRABAJO DEL MUNICIPIO DE YAGUARA-HUILA</v>
      </c>
      <c r="C491" s="306" t="str">
        <f>VLOOKUP(A491,EMPRESAS!$A$1:$C$342,3,0)</f>
        <v>Pasajeros</v>
      </c>
      <c r="D491" s="311">
        <v>4706</v>
      </c>
      <c r="E491" s="64">
        <v>9</v>
      </c>
      <c r="F491" s="64">
        <v>11</v>
      </c>
      <c r="G491" s="64">
        <v>2011</v>
      </c>
      <c r="H491" s="64" t="s">
        <v>986</v>
      </c>
      <c r="I491" s="299"/>
      <c r="J491" s="299"/>
      <c r="K491" s="299" t="str">
        <f>VLOOKUP(A491,EMPRESAS!$A$1:$I$342,9,0)</f>
        <v>REPRESA DE BETANIA</v>
      </c>
      <c r="L491" s="299" t="str">
        <f>VLOOKUP(A491,EMPRESAS!$A$1:$J$342,10,0)</f>
        <v>REPRESA DE BETANIA</v>
      </c>
    </row>
    <row r="492" spans="1:12" s="2" customFormat="1">
      <c r="A492" s="379">
        <v>9000869093</v>
      </c>
      <c r="B492" s="306" t="str">
        <f>VLOOKUP(A492,EMPRESAS!$A$1:$B$342,2,0)</f>
        <v>GAVIOTAS EMPRESA ASOCIATIVA DE TRABAJO DEL MUNICIPIO DE YAGUARA-HUILA</v>
      </c>
      <c r="C492" s="306" t="str">
        <f>VLOOKUP(A492,EMPRESAS!$A$1:$C$342,3,0)</f>
        <v>Pasajeros</v>
      </c>
      <c r="D492" s="311">
        <v>1995</v>
      </c>
      <c r="E492" s="64">
        <v>16</v>
      </c>
      <c r="F492" s="64">
        <v>7</v>
      </c>
      <c r="G492" s="64">
        <v>2014</v>
      </c>
      <c r="H492" s="64" t="s">
        <v>983</v>
      </c>
      <c r="I492" s="299"/>
      <c r="J492" s="299"/>
      <c r="K492" s="299" t="str">
        <f>VLOOKUP(A492,EMPRESAS!$A$1:$I$342,9,0)</f>
        <v>REPRESA DE BETANIA</v>
      </c>
      <c r="L492" s="299" t="str">
        <f>VLOOKUP(A492,EMPRESAS!$A$1:$J$342,10,0)</f>
        <v>REPRESA DE BETANIA</v>
      </c>
    </row>
    <row r="493" spans="1:12" s="2" customFormat="1">
      <c r="A493" s="379">
        <v>9000869093</v>
      </c>
      <c r="B493" s="306" t="str">
        <f>VLOOKUP(A493,EMPRESAS!$A$1:$B$342,2,0)</f>
        <v>GAVIOTAS EMPRESA ASOCIATIVA DE TRABAJO DEL MUNICIPIO DE YAGUARA-HUILA</v>
      </c>
      <c r="C493" s="306" t="str">
        <f>VLOOKUP(A493,EMPRESAS!$A$1:$C$342,3,0)</f>
        <v>Pasajeros</v>
      </c>
      <c r="D493" s="475">
        <v>3497</v>
      </c>
      <c r="E493" s="361">
        <v>29</v>
      </c>
      <c r="F493" s="361">
        <v>8</v>
      </c>
      <c r="G493" s="361">
        <v>2017</v>
      </c>
      <c r="H493" s="361" t="s">
        <v>984</v>
      </c>
      <c r="I493" s="299" t="s">
        <v>14</v>
      </c>
      <c r="J493" s="299"/>
      <c r="K493" s="299" t="str">
        <f>VLOOKUP(A493,EMPRESAS!$A$1:$I$342,9,0)</f>
        <v>REPRESA DE BETANIA</v>
      </c>
      <c r="L493" s="299" t="str">
        <f>VLOOKUP(A493,EMPRESAS!$A$1:$J$342,10,0)</f>
        <v>REPRESA DE BETANIA</v>
      </c>
    </row>
    <row r="494" spans="1:12" s="2" customFormat="1">
      <c r="A494" s="379">
        <v>9000869093</v>
      </c>
      <c r="B494" s="488" t="str">
        <f>VLOOKUP(A494,EMPRESAS!$A$1:$B$342,2,0)</f>
        <v>GAVIOTAS EMPRESA ASOCIATIVA DE TRABAJO DEL MUNICIPIO DE YAGUARA-HUILA</v>
      </c>
      <c r="C494" s="488" t="str">
        <f>VLOOKUP(A494,EMPRESAS!$A$1:$C$342,3,0)</f>
        <v>Pasajeros</v>
      </c>
      <c r="D494" s="27">
        <v>3040005275</v>
      </c>
      <c r="E494" s="458">
        <v>11</v>
      </c>
      <c r="F494" s="458">
        <v>2</v>
      </c>
      <c r="G494" s="458">
        <v>2021</v>
      </c>
      <c r="H494" s="458" t="s">
        <v>1008</v>
      </c>
      <c r="I494" s="299" t="s">
        <v>14</v>
      </c>
      <c r="J494" s="299"/>
      <c r="K494" s="299" t="str">
        <f>VLOOKUP(A494,EMPRESAS!$A$1:$I$342,9,0)</f>
        <v>REPRESA DE BETANIA</v>
      </c>
      <c r="L494" s="299" t="str">
        <f>VLOOKUP(A494,EMPRESAS!$A$1:$J$342,10,0)</f>
        <v>REPRESA DE BETANIA</v>
      </c>
    </row>
    <row r="495" spans="1:12" s="2" customFormat="1">
      <c r="A495" s="299">
        <v>8000332444</v>
      </c>
      <c r="B495" s="306" t="str">
        <f>VLOOKUP(A495,EMPRESAS!$A$1:$B$342,2,0)</f>
        <v>EXPRESO LIBERTADOR LIMITADA</v>
      </c>
      <c r="C495" s="306" t="str">
        <f>VLOOKUP(A495,EMPRESAS!$A$1:$C$342,3,0)</f>
        <v>Pasajeros</v>
      </c>
      <c r="D495" s="311">
        <v>3690</v>
      </c>
      <c r="E495" s="64">
        <v>6</v>
      </c>
      <c r="F495" s="64">
        <v>9</v>
      </c>
      <c r="G495" s="64">
        <v>2007</v>
      </c>
      <c r="H495" s="64" t="s">
        <v>977</v>
      </c>
      <c r="I495" s="299" t="s">
        <v>14</v>
      </c>
      <c r="J495" s="299"/>
      <c r="K495" s="299" t="str">
        <f>VLOOKUP(A495,EMPRESAS!$A$1:$I$342,9,0)</f>
        <v>CAQUETA</v>
      </c>
      <c r="L495" s="299" t="str">
        <f>VLOOKUP(A495,EMPRESAS!$A$1:$J$342,10,0)</f>
        <v xml:space="preserve">RIO CAQUETA </v>
      </c>
    </row>
    <row r="496" spans="1:12" s="2" customFormat="1">
      <c r="A496" s="299">
        <v>8000332444</v>
      </c>
      <c r="B496" s="306" t="str">
        <f>VLOOKUP(A496,EMPRESAS!$A$1:$B$342,2,0)</f>
        <v>EXPRESO LIBERTADOR LIMITADA</v>
      </c>
      <c r="C496" s="306" t="str">
        <f>VLOOKUP(A496,EMPRESAS!$A$1:$C$342,3,0)</f>
        <v>Pasajeros</v>
      </c>
      <c r="D496" s="311">
        <v>3690</v>
      </c>
      <c r="E496" s="64">
        <v>6</v>
      </c>
      <c r="F496" s="64">
        <v>9</v>
      </c>
      <c r="G496" s="64">
        <v>2007</v>
      </c>
      <c r="H496" s="64" t="s">
        <v>979</v>
      </c>
      <c r="I496" s="299"/>
      <c r="J496" s="299"/>
      <c r="K496" s="299" t="str">
        <f>VLOOKUP(A496,EMPRESAS!$A$1:$I$342,9,0)</f>
        <v>CAQUETA</v>
      </c>
      <c r="L496" s="299" t="str">
        <f>VLOOKUP(A496,EMPRESAS!$A$1:$J$342,10,0)</f>
        <v xml:space="preserve">RIO CAQUETA </v>
      </c>
    </row>
    <row r="497" spans="1:21" s="2" customFormat="1">
      <c r="A497" s="299">
        <v>8000332444</v>
      </c>
      <c r="B497" s="306" t="str">
        <f>VLOOKUP(A497,EMPRESAS!$A$1:$B$342,2,0)</f>
        <v>EXPRESO LIBERTADOR LIMITADA</v>
      </c>
      <c r="C497" s="306" t="str">
        <f>VLOOKUP(A497,EMPRESAS!$A$1:$C$342,3,0)</f>
        <v>Pasajeros</v>
      </c>
      <c r="D497" s="311">
        <v>640</v>
      </c>
      <c r="E497" s="64">
        <v>27</v>
      </c>
      <c r="F497" s="64">
        <v>2</v>
      </c>
      <c r="G497" s="102">
        <v>2012</v>
      </c>
      <c r="H497" s="64" t="s">
        <v>982</v>
      </c>
      <c r="I497" s="299"/>
      <c r="J497" s="299"/>
      <c r="K497" s="299" t="str">
        <f>VLOOKUP(A497,EMPRESAS!$A$1:$I$342,9,0)</f>
        <v>CAQUETA</v>
      </c>
      <c r="L497" s="299" t="str">
        <f>VLOOKUP(A497,EMPRESAS!$A$1:$J$342,10,0)</f>
        <v xml:space="preserve">RIO CAQUETA </v>
      </c>
    </row>
    <row r="498" spans="1:21" s="2" customFormat="1">
      <c r="A498" s="299">
        <v>8000332444</v>
      </c>
      <c r="B498" s="306" t="str">
        <f>VLOOKUP(A498,EMPRESAS!$A$1:$B$342,2,0)</f>
        <v>EXPRESO LIBERTADOR LIMITADA</v>
      </c>
      <c r="C498" s="306" t="str">
        <f>VLOOKUP(A498,EMPRESAS!$A$1:$C$342,3,0)</f>
        <v>Pasajeros</v>
      </c>
      <c r="D498" s="311">
        <v>1256</v>
      </c>
      <c r="E498" s="64">
        <v>6</v>
      </c>
      <c r="F498" s="64">
        <v>4</v>
      </c>
      <c r="G498" s="102">
        <v>2016</v>
      </c>
      <c r="H498" s="64" t="s">
        <v>983</v>
      </c>
      <c r="I498" s="299"/>
      <c r="J498" s="299"/>
      <c r="K498" s="299" t="str">
        <f>VLOOKUP(A498,EMPRESAS!$A$1:$I$342,9,0)</f>
        <v>CAQUETA</v>
      </c>
      <c r="L498" s="299" t="str">
        <f>VLOOKUP(A498,EMPRESAS!$A$1:$J$342,10,0)</f>
        <v xml:space="preserve">RIO CAQUETA </v>
      </c>
    </row>
    <row r="499" spans="1:21" s="2" customFormat="1">
      <c r="A499" s="299">
        <v>8000332444</v>
      </c>
      <c r="B499" s="306" t="str">
        <f>VLOOKUP(A499,EMPRESAS!$A$1:$B$342,2,0)</f>
        <v>EXPRESO LIBERTADOR LIMITADA</v>
      </c>
      <c r="C499" s="306" t="str">
        <f>VLOOKUP(A499,EMPRESAS!$A$1:$C$342,3,0)</f>
        <v>Pasajeros</v>
      </c>
      <c r="D499" s="350">
        <v>2480</v>
      </c>
      <c r="E499" s="341">
        <v>26</v>
      </c>
      <c r="F499" s="341">
        <v>6</v>
      </c>
      <c r="G499" s="341">
        <v>2018</v>
      </c>
      <c r="H499" s="341" t="s">
        <v>986</v>
      </c>
      <c r="I499" s="299"/>
      <c r="J499" s="299"/>
      <c r="K499" s="299" t="str">
        <f>VLOOKUP(A499,EMPRESAS!$A$1:$I$342,9,0)</f>
        <v>CAQUETA</v>
      </c>
      <c r="L499" s="299" t="str">
        <f>VLOOKUP(A499,EMPRESAS!$A$1:$J$342,10,0)</f>
        <v xml:space="preserve">RIO CAQUETA </v>
      </c>
    </row>
    <row r="500" spans="1:21" s="2" customFormat="1">
      <c r="A500" s="299">
        <v>8000332444</v>
      </c>
      <c r="B500" s="306" t="str">
        <f>VLOOKUP(A500,EMPRESAS!$A$1:$B$342,2,0)</f>
        <v>EXPRESO LIBERTADOR LIMITADA</v>
      </c>
      <c r="C500" s="306" t="str">
        <f>VLOOKUP(A500,EMPRESAS!$A$1:$C$342,3,0)</f>
        <v>Pasajeros</v>
      </c>
      <c r="D500" s="354">
        <v>1602</v>
      </c>
      <c r="E500" s="309">
        <v>6</v>
      </c>
      <c r="F500" s="309">
        <v>5</v>
      </c>
      <c r="G500" s="309">
        <v>2019</v>
      </c>
      <c r="H500" s="309" t="s">
        <v>984</v>
      </c>
      <c r="I500" s="299" t="s">
        <v>14</v>
      </c>
      <c r="J500" s="299"/>
      <c r="K500" s="299" t="str">
        <f>VLOOKUP(A500,EMPRESAS!$A$1:$I$342,9,0)</f>
        <v>CAQUETA</v>
      </c>
      <c r="L500" s="299" t="str">
        <f>VLOOKUP(A500,EMPRESAS!$A$1:$J$342,10,0)</f>
        <v xml:space="preserve">RIO CAQUETA </v>
      </c>
    </row>
    <row r="501" spans="1:21" s="2" customFormat="1">
      <c r="A501" s="299" t="s">
        <v>293</v>
      </c>
      <c r="B501" s="306" t="str">
        <f>VLOOKUP(A501,EMPRESAS!$A$1:$B$342,2,0)</f>
        <v>EXPRESO LIBERTADOR LIMITADA</v>
      </c>
      <c r="C501" s="306" t="str">
        <f>VLOOKUP(A501,EMPRESAS!$A$1:$C$342,3,0)</f>
        <v>Especial</v>
      </c>
      <c r="D501" s="27">
        <v>5615</v>
      </c>
      <c r="E501" s="64">
        <v>20</v>
      </c>
      <c r="F501" s="64">
        <v>11</v>
      </c>
      <c r="G501" s="102">
        <v>2019</v>
      </c>
      <c r="H501" s="64" t="s">
        <v>986</v>
      </c>
      <c r="I501" s="299" t="s">
        <v>25</v>
      </c>
      <c r="J501" s="299"/>
      <c r="K501" s="299" t="str">
        <f>VLOOKUP(A501,EMPRESAS!$A$1:$I$342,9,0)</f>
        <v>CAQUETA</v>
      </c>
      <c r="L501" s="299" t="str">
        <f>VLOOKUP(A501,EMPRESAS!$A$1:$J$342,10,0)</f>
        <v>RIO CAQUETA SECTOR PUERTO LIMON - SOLANO</v>
      </c>
    </row>
    <row r="502" spans="1:21" s="2" customFormat="1">
      <c r="A502" s="299" t="s">
        <v>293</v>
      </c>
      <c r="B502" s="306" t="str">
        <f>VLOOKUP(A502,EMPRESAS!$A$1:$B$342,2,0)</f>
        <v>EXPRESO LIBERTADOR LIMITADA</v>
      </c>
      <c r="C502" s="306" t="str">
        <f>VLOOKUP(A502,EMPRESAS!$A$1:$C$342,3,0)</f>
        <v>Especial</v>
      </c>
      <c r="D502" s="303">
        <v>5615</v>
      </c>
      <c r="E502" s="327">
        <v>20</v>
      </c>
      <c r="F502" s="327">
        <v>11</v>
      </c>
      <c r="G502" s="327">
        <v>2019</v>
      </c>
      <c r="H502" s="327" t="s">
        <v>985</v>
      </c>
      <c r="I502" s="328" t="s">
        <v>25</v>
      </c>
      <c r="J502" s="299"/>
      <c r="K502" s="299" t="str">
        <f>VLOOKUP(A502,EMPRESAS!$A$1:$I$342,9,0)</f>
        <v>CAQUETA</v>
      </c>
      <c r="L502" s="299" t="str">
        <f>VLOOKUP(A502,EMPRESAS!$A$1:$J$342,10,0)</f>
        <v>RIO CAQUETA SECTOR PUERTO LIMON - SOLANO</v>
      </c>
    </row>
    <row r="503" spans="1:21" s="2" customFormat="1">
      <c r="A503" s="299">
        <v>8000332444</v>
      </c>
      <c r="B503" s="306" t="str">
        <f>VLOOKUP(A503,EMPRESAS!$A$1:$B$342,2,0)</f>
        <v>EXPRESO LIBERTADOR LIMITADA</v>
      </c>
      <c r="C503" s="306" t="str">
        <f>VLOOKUP(A503,EMPRESAS!$A$1:$C$342,3,0)</f>
        <v>Pasajeros</v>
      </c>
      <c r="D503" s="303">
        <v>5867</v>
      </c>
      <c r="E503" s="327">
        <v>5</v>
      </c>
      <c r="F503" s="327">
        <v>12</v>
      </c>
      <c r="G503" s="327">
        <v>2019</v>
      </c>
      <c r="H503" s="327" t="s">
        <v>986</v>
      </c>
      <c r="I503" s="299" t="s">
        <v>14</v>
      </c>
      <c r="J503" s="299"/>
      <c r="K503" s="299" t="str">
        <f>VLOOKUP(A503,EMPRESAS!$A$1:$I$342,9,0)</f>
        <v>CAQUETA</v>
      </c>
      <c r="L503" s="299" t="str">
        <f>VLOOKUP(A503,EMPRESAS!$A$1:$J$342,10,0)</f>
        <v xml:space="preserve">RIO CAQUETA </v>
      </c>
    </row>
    <row r="504" spans="1:21" s="2" customFormat="1">
      <c r="A504" s="379">
        <v>8000414659</v>
      </c>
      <c r="B504" s="306" t="str">
        <f>VLOOKUP(A504,EMPRESAS!$A$1:$B$342,2,0)</f>
        <v>TRANSPORTE FLUVIAL Y TERRESTRE DEL NARE LIMITADA "TRANSFLUVIAL Y TERRESTRE NARE LTDA"</v>
      </c>
      <c r="C504" s="306" t="str">
        <f>VLOOKUP(A504,EMPRESAS!$A$1:$C$342,3,0)</f>
        <v>Pasajeros</v>
      </c>
      <c r="D504" s="311">
        <v>5026</v>
      </c>
      <c r="E504" s="64">
        <v>22</v>
      </c>
      <c r="F504" s="64">
        <v>11</v>
      </c>
      <c r="G504" s="64">
        <v>2007</v>
      </c>
      <c r="H504" s="64" t="s">
        <v>977</v>
      </c>
      <c r="I504" s="299" t="s">
        <v>14</v>
      </c>
      <c r="J504" s="299"/>
      <c r="K504" s="299" t="str">
        <f>VLOOKUP(A504,EMPRESAS!$A$1:$I$342,9,0)</f>
        <v>MAGDALENA</v>
      </c>
      <c r="L504" s="299" t="str">
        <f>VLOOKUP(A504,EMPRESAS!$A$1:$J$342,10,0)</f>
        <v>RIO MAGDALENA ENTRE PUERTO NARE - PUERTO SERVIEZ - LA SIERRA</v>
      </c>
    </row>
    <row r="505" spans="1:21" s="2" customFormat="1">
      <c r="A505" s="379">
        <v>8000414659</v>
      </c>
      <c r="B505" s="306" t="str">
        <f>VLOOKUP(A505,EMPRESAS!$A$1:$B$342,2,0)</f>
        <v>TRANSPORTE FLUVIAL Y TERRESTRE DEL NARE LIMITADA "TRANSFLUVIAL Y TERRESTRE NARE LTDA"</v>
      </c>
      <c r="C505" s="306" t="str">
        <f>VLOOKUP(A505,EMPRESAS!$A$1:$C$342,3,0)</f>
        <v>Pasajeros</v>
      </c>
      <c r="D505" s="311">
        <v>5026</v>
      </c>
      <c r="E505" s="64">
        <v>22</v>
      </c>
      <c r="F505" s="64">
        <v>11</v>
      </c>
      <c r="G505" s="64">
        <v>2007</v>
      </c>
      <c r="H505" s="64" t="s">
        <v>979</v>
      </c>
      <c r="I505" s="319"/>
      <c r="J505" s="319"/>
      <c r="K505" s="299" t="str">
        <f>VLOOKUP(A505,EMPRESAS!$A$1:$I$342,9,0)</f>
        <v>MAGDALENA</v>
      </c>
      <c r="L505" s="299" t="str">
        <f>VLOOKUP(A505,EMPRESAS!$A$1:$J$342,10,0)</f>
        <v>RIO MAGDALENA ENTRE PUERTO NARE - PUERTO SERVIEZ - LA SIERRA</v>
      </c>
    </row>
    <row r="506" spans="1:21" s="2" customFormat="1">
      <c r="A506" s="379">
        <v>8000414659</v>
      </c>
      <c r="B506" s="306" t="str">
        <f>VLOOKUP(A506,EMPRESAS!$A$1:$B$342,2,0)</f>
        <v>TRANSPORTE FLUVIAL Y TERRESTRE DEL NARE LIMITADA "TRANSFLUVIAL Y TERRESTRE NARE LTDA"</v>
      </c>
      <c r="C506" s="306" t="str">
        <f>VLOOKUP(A506,EMPRESAS!$A$1:$C$342,3,0)</f>
        <v>Pasajeros</v>
      </c>
      <c r="D506" s="311">
        <v>1394</v>
      </c>
      <c r="E506" s="64">
        <v>13</v>
      </c>
      <c r="F506" s="64">
        <v>5</v>
      </c>
      <c r="G506" s="102">
        <v>2011</v>
      </c>
      <c r="H506" s="64" t="s">
        <v>982</v>
      </c>
      <c r="I506" s="299"/>
      <c r="J506" s="299"/>
      <c r="K506" s="299" t="str">
        <f>VLOOKUP(A506,EMPRESAS!$A$1:$I$342,9,0)</f>
        <v>MAGDALENA</v>
      </c>
      <c r="L506" s="299" t="str">
        <f>VLOOKUP(A506,EMPRESAS!$A$1:$J$342,10,0)</f>
        <v>RIO MAGDALENA ENTRE PUERTO NARE - PUERTO SERVIEZ - LA SIERRA</v>
      </c>
    </row>
    <row r="507" spans="1:21" s="2" customFormat="1">
      <c r="A507" s="382">
        <v>8000414659</v>
      </c>
      <c r="B507" s="306" t="str">
        <f>VLOOKUP(A507,EMPRESAS!$A$1:$B$342,2,0)</f>
        <v>TRANSPORTE FLUVIAL Y TERRESTRE DEL NARE LIMITADA "TRANSFLUVIAL Y TERRESTRE NARE LTDA"</v>
      </c>
      <c r="C507" s="306" t="str">
        <f>VLOOKUP(A507,EMPRESAS!$A$1:$C$342,3,0)</f>
        <v>Pasajeros</v>
      </c>
      <c r="D507" s="311">
        <v>3503</v>
      </c>
      <c r="E507" s="64">
        <v>22</v>
      </c>
      <c r="F507" s="64">
        <v>9</v>
      </c>
      <c r="G507" s="102">
        <v>2015</v>
      </c>
      <c r="H507" s="64" t="s">
        <v>983</v>
      </c>
      <c r="I507" s="299"/>
      <c r="J507" s="313"/>
      <c r="K507" s="299" t="str">
        <f>VLOOKUP(A507,EMPRESAS!$A$1:$I$342,9,0)</f>
        <v>MAGDALENA</v>
      </c>
      <c r="L507" s="299" t="str">
        <f>VLOOKUP(A507,EMPRESAS!$A$1:$J$342,10,0)</f>
        <v>RIO MAGDALENA ENTRE PUERTO NARE - PUERTO SERVIEZ - LA SIERRA</v>
      </c>
    </row>
    <row r="508" spans="1:21" s="2" customFormat="1">
      <c r="A508" s="382">
        <v>8000414659</v>
      </c>
      <c r="B508" s="306" t="str">
        <f>VLOOKUP(A508,EMPRESAS!$A$1:$B$342,2,0)</f>
        <v>TRANSPORTE FLUVIAL Y TERRESTRE DEL NARE LIMITADA "TRANSFLUVIAL Y TERRESTRE NARE LTDA"</v>
      </c>
      <c r="C508" s="306" t="str">
        <f>VLOOKUP(A508,EMPRESAS!$A$1:$C$342,3,0)</f>
        <v>Pasajeros</v>
      </c>
      <c r="D508" s="303">
        <v>4427</v>
      </c>
      <c r="E508" s="327">
        <v>16</v>
      </c>
      <c r="F508" s="327">
        <v>9</v>
      </c>
      <c r="G508" s="327">
        <v>2019</v>
      </c>
      <c r="H508" s="327" t="s">
        <v>984</v>
      </c>
      <c r="I508" s="313" t="s">
        <v>14</v>
      </c>
      <c r="J508" s="313"/>
      <c r="K508" s="299" t="str">
        <f>VLOOKUP(A508,EMPRESAS!$A$1:$I$342,9,0)</f>
        <v>MAGDALENA</v>
      </c>
      <c r="L508" s="299" t="str">
        <f>VLOOKUP(A508,EMPRESAS!$A$1:$J$342,10,0)</f>
        <v>RIO MAGDALENA ENTRE PUERTO NARE - PUERTO SERVIEZ - LA SIERRA</v>
      </c>
    </row>
    <row r="509" spans="1:21" s="2" customFormat="1">
      <c r="A509" s="299">
        <v>8305021131</v>
      </c>
      <c r="B509" s="306" t="str">
        <f>VLOOKUP(A509,EMPRESAS!$A$1:$B$342,2,0)</f>
        <v>ECOTURISMO POR EL PEÑOL S.A.S.  "ECOTURPE S.A.S."</v>
      </c>
      <c r="C509" s="306" t="str">
        <f>VLOOKUP(A509,EMPRESAS!$A$1:$C$342,3,0)</f>
        <v>Turismo</v>
      </c>
      <c r="D509" s="27">
        <v>5737</v>
      </c>
      <c r="E509" s="64">
        <v>19</v>
      </c>
      <c r="F509" s="64">
        <v>12</v>
      </c>
      <c r="G509" s="64">
        <v>2007</v>
      </c>
      <c r="H509" s="64" t="s">
        <v>977</v>
      </c>
      <c r="I509" s="313" t="s">
        <v>43</v>
      </c>
      <c r="J509" s="313"/>
      <c r="K509" s="299" t="str">
        <f>VLOOKUP(A509,EMPRESAS!$A$1:$I$342,9,0)</f>
        <v>EMBALSE DEL PEÑOL</v>
      </c>
      <c r="L509" s="299" t="str">
        <f>VLOOKUP(A509,EMPRESAS!$A$1:$J$342,10,0)</f>
        <v>EMBALSE EL PEÑOL</v>
      </c>
    </row>
    <row r="510" spans="1:21" s="2" customFormat="1">
      <c r="A510" s="299">
        <v>8305021131</v>
      </c>
      <c r="B510" s="306" t="str">
        <f>VLOOKUP(A510,EMPRESAS!$A$1:$B$342,2,0)</f>
        <v>ECOTURISMO POR EL PEÑOL S.A.S.  "ECOTURPE S.A.S."</v>
      </c>
      <c r="C510" s="306" t="str">
        <f>VLOOKUP(A510,EMPRESAS!$A$1:$C$342,3,0)</f>
        <v>Turismo</v>
      </c>
      <c r="D510" s="27">
        <v>5737</v>
      </c>
      <c r="E510" s="64">
        <v>19</v>
      </c>
      <c r="F510" s="64">
        <v>12</v>
      </c>
      <c r="G510" s="64">
        <v>2007</v>
      </c>
      <c r="H510" s="64" t="s">
        <v>979</v>
      </c>
      <c r="I510" s="299"/>
      <c r="J510" s="319"/>
      <c r="K510" s="299" t="str">
        <f>VLOOKUP(A510,EMPRESAS!$A$1:$I$342,9,0)</f>
        <v>EMBALSE DEL PEÑOL</v>
      </c>
      <c r="L510" s="299" t="str">
        <f>VLOOKUP(A510,EMPRESAS!$A$1:$J$342,10,0)</f>
        <v>EMBALSE EL PEÑOL</v>
      </c>
    </row>
    <row r="511" spans="1:21" s="2" customFormat="1">
      <c r="A511" s="299">
        <v>8305021131</v>
      </c>
      <c r="B511" s="306" t="str">
        <f>VLOOKUP(A511,EMPRESAS!$A$1:$B$342,2,0)</f>
        <v>ECOTURISMO POR EL PEÑOL S.A.S.  "ECOTURPE S.A.S."</v>
      </c>
      <c r="C511" s="306" t="str">
        <f>VLOOKUP(A511,EMPRESAS!$A$1:$C$342,3,0)</f>
        <v>Turismo</v>
      </c>
      <c r="D511" s="448">
        <v>2327</v>
      </c>
      <c r="E511" s="64">
        <v>11</v>
      </c>
      <c r="F511" s="64">
        <v>7</v>
      </c>
      <c r="G511" s="102">
        <v>2011</v>
      </c>
      <c r="H511" s="64" t="s">
        <v>982</v>
      </c>
      <c r="I511" s="299"/>
      <c r="J511" s="299"/>
      <c r="K511" s="299" t="str">
        <f>VLOOKUP(A511,EMPRESAS!$A$1:$I$342,9,0)</f>
        <v>EMBALSE DEL PEÑOL</v>
      </c>
      <c r="L511" s="299" t="str">
        <f>VLOOKUP(A511,EMPRESAS!$A$1:$J$342,10,0)</f>
        <v>EMBALSE EL PEÑOL</v>
      </c>
    </row>
    <row r="512" spans="1:21">
      <c r="A512" s="299">
        <v>8305021131</v>
      </c>
      <c r="B512" s="306" t="str">
        <f>VLOOKUP(A512,EMPRESAS!$A$1:$B$342,2,0)</f>
        <v>ECOTURISMO POR EL PEÑOL S.A.S.  "ECOTURPE S.A.S."</v>
      </c>
      <c r="C512" s="306" t="str">
        <f>VLOOKUP(A512,EMPRESAS!$A$1:$C$342,3,0)</f>
        <v>Turismo</v>
      </c>
      <c r="D512" s="447">
        <v>3214</v>
      </c>
      <c r="E512" s="64">
        <v>4</v>
      </c>
      <c r="F512" s="64">
        <v>8</v>
      </c>
      <c r="G512" s="102">
        <v>2016</v>
      </c>
      <c r="H512" s="64" t="s">
        <v>983</v>
      </c>
      <c r="I512" s="299" t="s">
        <v>43</v>
      </c>
      <c r="J512" s="299" t="s">
        <v>1032</v>
      </c>
      <c r="K512" s="299" t="str">
        <f>VLOOKUP(A512,EMPRESAS!$A$1:$I$342,9,0)</f>
        <v>EMBALSE DEL PEÑOL</v>
      </c>
      <c r="L512" s="299" t="str">
        <f>VLOOKUP(A512,EMPRESAS!$A$1:$J$342,10,0)</f>
        <v>EMBALSE EL PEÑOL</v>
      </c>
      <c r="M512" s="2"/>
      <c r="N512" s="2"/>
      <c r="O512" s="2"/>
      <c r="P512" s="2"/>
      <c r="Q512" s="2"/>
      <c r="R512" s="2"/>
      <c r="S512" s="2"/>
      <c r="T512" s="2"/>
      <c r="U512" s="2"/>
    </row>
    <row r="513" spans="1:21">
      <c r="A513" s="299">
        <v>8305021131</v>
      </c>
      <c r="B513" s="306" t="str">
        <f>VLOOKUP(A513,EMPRESAS!$A$1:$B$342,2,0)</f>
        <v>ECOTURISMO POR EL PEÑOL S.A.S.  "ECOTURPE S.A.S."</v>
      </c>
      <c r="C513" s="306" t="str">
        <f>VLOOKUP(A513,EMPRESAS!$A$1:$C$342,3,0)</f>
        <v>Turismo</v>
      </c>
      <c r="D513" s="303">
        <v>3997</v>
      </c>
      <c r="E513" s="327">
        <v>2</v>
      </c>
      <c r="F513" s="327">
        <v>9</v>
      </c>
      <c r="G513" s="327">
        <v>2019</v>
      </c>
      <c r="H513" s="327" t="s">
        <v>984</v>
      </c>
      <c r="I513" s="299" t="s">
        <v>43</v>
      </c>
      <c r="J513" s="299"/>
      <c r="K513" s="299" t="str">
        <f>VLOOKUP(A513,EMPRESAS!$A$1:$I$342,9,0)</f>
        <v>EMBALSE DEL PEÑOL</v>
      </c>
      <c r="L513" s="299" t="str">
        <f>VLOOKUP(A513,EMPRESAS!$A$1:$J$342,10,0)</f>
        <v>EMBALSE EL PEÑOL</v>
      </c>
      <c r="M513" s="2"/>
      <c r="N513" s="2"/>
      <c r="O513" s="2"/>
      <c r="P513" s="2"/>
      <c r="Q513" s="2"/>
      <c r="R513" s="2"/>
      <c r="S513" s="2"/>
      <c r="T513" s="2"/>
      <c r="U513" s="2"/>
    </row>
    <row r="514" spans="1:21">
      <c r="A514" s="299">
        <v>8305021131</v>
      </c>
      <c r="B514" s="306" t="str">
        <f>VLOOKUP(A514,EMPRESAS!$A$1:$B$342,2,0)</f>
        <v>ECOTURISMO POR EL PEÑOL S.A.S.  "ECOTURPE S.A.S."</v>
      </c>
      <c r="C514" s="306" t="str">
        <f>VLOOKUP(A514,EMPRESAS!$A$1:$C$342,3,0)</f>
        <v>Turismo</v>
      </c>
      <c r="D514" s="27">
        <v>5827</v>
      </c>
      <c r="E514" s="64">
        <v>2</v>
      </c>
      <c r="F514" s="64">
        <v>12</v>
      </c>
      <c r="G514" s="102">
        <v>2019</v>
      </c>
      <c r="H514" s="64" t="s">
        <v>986</v>
      </c>
      <c r="I514" s="299"/>
      <c r="J514" s="299"/>
      <c r="K514" s="299" t="str">
        <f>VLOOKUP(A514,EMPRESAS!$A$1:$I$342,9,0)</f>
        <v>EMBALSE DEL PEÑOL</v>
      </c>
      <c r="L514" s="299" t="str">
        <f>VLOOKUP(A514,EMPRESAS!$A$1:$J$342,10,0)</f>
        <v>EMBALSE EL PEÑOL</v>
      </c>
      <c r="M514" s="2"/>
      <c r="N514" s="2"/>
      <c r="O514" s="2"/>
      <c r="P514" s="2"/>
      <c r="Q514" s="2"/>
      <c r="R514" s="2"/>
      <c r="S514" s="2"/>
      <c r="T514" s="2"/>
      <c r="U514" s="2"/>
    </row>
    <row r="515" spans="1:21">
      <c r="A515" s="299">
        <v>8305021131</v>
      </c>
      <c r="B515" s="306" t="str">
        <f>VLOOKUP(A515,EMPRESAS!$A$1:$B$342,2,0)</f>
        <v>ECOTURISMO POR EL PEÑOL S.A.S.  "ECOTURPE S.A.S."</v>
      </c>
      <c r="C515" s="306" t="str">
        <f>VLOOKUP(A515,EMPRESAS!$A$1:$C$342,3,0)</f>
        <v>Turismo</v>
      </c>
      <c r="D515" s="27">
        <v>3040018825</v>
      </c>
      <c r="E515" s="64">
        <v>30</v>
      </c>
      <c r="F515" s="64">
        <v>10</v>
      </c>
      <c r="G515" s="102">
        <v>2020</v>
      </c>
      <c r="H515" s="64" t="s">
        <v>986</v>
      </c>
      <c r="I515" s="299"/>
      <c r="J515" s="299"/>
      <c r="K515" s="299" t="str">
        <f>VLOOKUP(A515,EMPRESAS!$A$1:$I$342,9,0)</f>
        <v>EMBALSE DEL PEÑOL</v>
      </c>
      <c r="L515" s="299" t="str">
        <f>VLOOKUP(A515,EMPRESAS!$A$1:$J$342,10,0)</f>
        <v>EMBALSE EL PEÑOL</v>
      </c>
      <c r="M515" s="2"/>
      <c r="N515" s="2"/>
      <c r="O515" s="2"/>
      <c r="P515" s="2"/>
      <c r="Q515" s="2"/>
      <c r="R515" s="2"/>
      <c r="S515" s="2"/>
      <c r="T515" s="2"/>
      <c r="U515" s="2"/>
    </row>
    <row r="516" spans="1:21">
      <c r="A516" s="299">
        <v>709512943</v>
      </c>
      <c r="B516" s="306" t="str">
        <f>VLOOKUP(A516,EMPRESAS!$A$1:$B$342,2,0)</f>
        <v>ARISTIZABAL VILLEGAS OSCAR AUGUSTO</v>
      </c>
      <c r="C516" s="306" t="str">
        <f>VLOOKUP(A516,EMPRESAS!$A$1:$C$342,3,0)</f>
        <v>Turismo</v>
      </c>
      <c r="D516" s="311">
        <v>5736</v>
      </c>
      <c r="E516" s="64">
        <v>19</v>
      </c>
      <c r="F516" s="64">
        <v>12</v>
      </c>
      <c r="G516" s="64">
        <v>2007</v>
      </c>
      <c r="H516" s="64" t="s">
        <v>977</v>
      </c>
      <c r="I516" s="299" t="s">
        <v>43</v>
      </c>
      <c r="J516" s="299"/>
      <c r="K516" s="299" t="str">
        <f>VLOOKUP(A516,EMPRESAS!$A$1:$I$342,9,0)</f>
        <v>EMBALSE DEL PEÑOL</v>
      </c>
      <c r="L516" s="299" t="str">
        <f>VLOOKUP(A516,EMPRESAS!$A$1:$J$342,10,0)</f>
        <v>EMBALSE EL PEÑOL</v>
      </c>
      <c r="M516" s="2"/>
      <c r="N516" s="2"/>
      <c r="O516" s="2"/>
      <c r="P516" s="2"/>
      <c r="Q516" s="2"/>
      <c r="R516" s="2"/>
      <c r="S516" s="2"/>
      <c r="T516" s="2"/>
      <c r="U516" s="2"/>
    </row>
    <row r="517" spans="1:21">
      <c r="A517" s="299">
        <v>709512943</v>
      </c>
      <c r="B517" s="306" t="str">
        <f>VLOOKUP(A517,EMPRESAS!$A$1:$B$342,2,0)</f>
        <v>ARISTIZABAL VILLEGAS OSCAR AUGUSTO</v>
      </c>
      <c r="C517" s="306" t="str">
        <f>VLOOKUP(A517,EMPRESAS!$A$1:$C$342,3,0)</f>
        <v>Turismo</v>
      </c>
      <c r="D517" s="311">
        <v>5736</v>
      </c>
      <c r="E517" s="64">
        <v>19</v>
      </c>
      <c r="F517" s="64">
        <v>12</v>
      </c>
      <c r="G517" s="64">
        <v>2007</v>
      </c>
      <c r="H517" s="64" t="s">
        <v>979</v>
      </c>
      <c r="I517" s="299"/>
      <c r="J517" s="299"/>
      <c r="K517" s="299" t="str">
        <f>VLOOKUP(A517,EMPRESAS!$A$1:$I$342,9,0)</f>
        <v>EMBALSE DEL PEÑOL</v>
      </c>
      <c r="L517" s="299" t="str">
        <f>VLOOKUP(A517,EMPRESAS!$A$1:$J$342,10,0)</f>
        <v>EMBALSE EL PEÑOL</v>
      </c>
      <c r="M517" s="2"/>
      <c r="N517" s="2"/>
      <c r="O517" s="2"/>
      <c r="P517" s="2"/>
      <c r="Q517" s="2"/>
      <c r="R517" s="2"/>
      <c r="S517" s="2"/>
      <c r="T517" s="2"/>
      <c r="U517" s="2"/>
    </row>
    <row r="518" spans="1:21">
      <c r="A518" s="299">
        <v>709512943</v>
      </c>
      <c r="B518" s="306" t="str">
        <f>VLOOKUP(A518,EMPRESAS!$A$1:$B$342,2,0)</f>
        <v>ARISTIZABAL VILLEGAS OSCAR AUGUSTO</v>
      </c>
      <c r="C518" s="306" t="str">
        <f>VLOOKUP(A518,EMPRESAS!$A$1:$C$342,3,0)</f>
        <v>Turismo</v>
      </c>
      <c r="D518" s="311">
        <v>683</v>
      </c>
      <c r="E518" s="64">
        <v>1</v>
      </c>
      <c r="F518" s="64">
        <v>3</v>
      </c>
      <c r="G518" s="64">
        <v>2012</v>
      </c>
      <c r="H518" s="64" t="s">
        <v>982</v>
      </c>
      <c r="I518" s="299"/>
      <c r="J518" s="299"/>
      <c r="K518" s="299" t="str">
        <f>VLOOKUP(A518,EMPRESAS!$A$1:$I$342,9,0)</f>
        <v>EMBALSE DEL PEÑOL</v>
      </c>
      <c r="L518" s="299" t="str">
        <f>VLOOKUP(A518,EMPRESAS!$A$1:$J$342,10,0)</f>
        <v>EMBALSE EL PEÑOL</v>
      </c>
      <c r="M518" s="2"/>
      <c r="N518" s="2"/>
      <c r="O518" s="2"/>
      <c r="P518" s="2"/>
      <c r="Q518" s="2"/>
      <c r="R518" s="2"/>
      <c r="S518" s="2"/>
      <c r="T518" s="2"/>
      <c r="U518" s="2"/>
    </row>
    <row r="519" spans="1:21">
      <c r="A519" s="299">
        <v>709512943</v>
      </c>
      <c r="B519" s="306" t="str">
        <f>VLOOKUP(A519,EMPRESAS!$A$1:$B$342,2,0)</f>
        <v>ARISTIZABAL VILLEGAS OSCAR AUGUSTO</v>
      </c>
      <c r="C519" s="306" t="str">
        <f>VLOOKUP(A519,EMPRESAS!$A$1:$C$342,3,0)</f>
        <v>Turismo</v>
      </c>
      <c r="D519" s="311">
        <v>1994</v>
      </c>
      <c r="E519" s="64">
        <v>16</v>
      </c>
      <c r="F519" s="64">
        <v>7</v>
      </c>
      <c r="G519" s="64">
        <v>2014</v>
      </c>
      <c r="H519" s="64" t="s">
        <v>980</v>
      </c>
      <c r="I519" s="299"/>
      <c r="J519" s="299"/>
      <c r="K519" s="299" t="str">
        <f>VLOOKUP(A519,EMPRESAS!$A$1:$I$342,9,0)</f>
        <v>EMBALSE DEL PEÑOL</v>
      </c>
      <c r="L519" s="299" t="str">
        <f>VLOOKUP(A519,EMPRESAS!$A$1:$J$342,10,0)</f>
        <v>EMBALSE EL PEÑOL</v>
      </c>
      <c r="M519" s="2"/>
      <c r="N519" s="2"/>
      <c r="O519" s="2"/>
      <c r="P519" s="2"/>
      <c r="Q519" s="2"/>
      <c r="R519" s="2"/>
      <c r="S519" s="2"/>
      <c r="T519" s="2"/>
      <c r="U519" s="2"/>
    </row>
    <row r="520" spans="1:21">
      <c r="A520" s="299">
        <v>709512943</v>
      </c>
      <c r="B520" s="306" t="str">
        <f>VLOOKUP(A520,EMPRESAS!$A$1:$B$342,2,0)</f>
        <v>ARISTIZABAL VILLEGAS OSCAR AUGUSTO</v>
      </c>
      <c r="C520" s="306" t="str">
        <f>VLOOKUP(A520,EMPRESAS!$A$1:$C$342,3,0)</f>
        <v>Turismo</v>
      </c>
      <c r="D520" s="311">
        <v>3493</v>
      </c>
      <c r="E520" s="64">
        <v>12</v>
      </c>
      <c r="F520" s="64">
        <v>8</v>
      </c>
      <c r="G520" s="64">
        <v>2016</v>
      </c>
      <c r="H520" s="64" t="s">
        <v>983</v>
      </c>
      <c r="I520" s="332"/>
      <c r="J520" s="299" t="s">
        <v>1032</v>
      </c>
      <c r="K520" s="299" t="str">
        <f>VLOOKUP(A520,EMPRESAS!$A$1:$I$342,9,0)</f>
        <v>EMBALSE DEL PEÑOL</v>
      </c>
      <c r="L520" s="299" t="str">
        <f>VLOOKUP(A520,EMPRESAS!$A$1:$J$342,10,0)</f>
        <v>EMBALSE EL PEÑOL</v>
      </c>
      <c r="M520" s="2"/>
      <c r="N520" s="2"/>
      <c r="O520" s="2"/>
      <c r="P520" s="2"/>
      <c r="Q520" s="2"/>
      <c r="R520" s="2"/>
      <c r="S520" s="2"/>
      <c r="T520" s="2"/>
      <c r="U520" s="2"/>
    </row>
    <row r="521" spans="1:21">
      <c r="A521" s="299">
        <v>709512943</v>
      </c>
      <c r="B521" s="306" t="str">
        <f>VLOOKUP(A521,EMPRESAS!$A$1:$B$342,2,0)</f>
        <v>ARISTIZABAL VILLEGAS OSCAR AUGUSTO</v>
      </c>
      <c r="C521" s="306" t="str">
        <f>VLOOKUP(A521,EMPRESAS!$A$1:$C$342,3,0)</f>
        <v>Turismo</v>
      </c>
      <c r="D521" s="303">
        <v>4019</v>
      </c>
      <c r="E521" s="327">
        <v>4</v>
      </c>
      <c r="F521" s="327">
        <v>9</v>
      </c>
      <c r="G521" s="327">
        <v>2019</v>
      </c>
      <c r="H521" s="327" t="s">
        <v>984</v>
      </c>
      <c r="I521" s="299" t="s">
        <v>43</v>
      </c>
      <c r="J521" s="299"/>
      <c r="K521" s="299" t="str">
        <f>VLOOKUP(A521,EMPRESAS!$A$1:$I$342,9,0)</f>
        <v>EMBALSE DEL PEÑOL</v>
      </c>
      <c r="L521" s="299" t="str">
        <f>VLOOKUP(A521,EMPRESAS!$A$1:$J$342,10,0)</f>
        <v>EMBALSE EL PEÑOL</v>
      </c>
      <c r="M521" s="2"/>
      <c r="N521" s="2"/>
      <c r="O521" s="2"/>
      <c r="P521" s="2"/>
      <c r="Q521" s="2"/>
      <c r="R521" s="2"/>
      <c r="S521" s="2"/>
      <c r="T521" s="2"/>
      <c r="U521" s="2"/>
    </row>
    <row r="522" spans="1:21">
      <c r="A522" s="299">
        <v>9000448681</v>
      </c>
      <c r="B522" s="306" t="str">
        <f>VLOOKUP(A522,EMPRESAS!$A$1:$B$342,2,0)</f>
        <v>ASOCIACION DE TRANSPORTADORES UNIDOS DE PUERTO WILCHES "ASTRAWIL"</v>
      </c>
      <c r="C522" s="306" t="str">
        <f>VLOOKUP(A522,EMPRESAS!$A$1:$C$342,3,0)</f>
        <v>Pasajeros</v>
      </c>
      <c r="D522" s="311">
        <v>157</v>
      </c>
      <c r="E522" s="64">
        <v>18</v>
      </c>
      <c r="F522" s="64">
        <v>1</v>
      </c>
      <c r="G522" s="64">
        <v>2008</v>
      </c>
      <c r="H522" s="64" t="s">
        <v>977</v>
      </c>
      <c r="I522" s="299" t="s">
        <v>14</v>
      </c>
      <c r="J522" s="299"/>
      <c r="K522" s="299" t="str">
        <f>VLOOKUP(A522,EMPRESAS!$A$1:$I$342,9,0)</f>
        <v>MAGDALENA</v>
      </c>
      <c r="L522" s="299" t="str">
        <f>VLOOKUP(A522,EMPRESAS!$A$1:$J$342,10,0)</f>
        <v>RIO MAGDALENA ENTRE PUERTO WILCHES-CANTAGALLO-VIJAGUAL</v>
      </c>
      <c r="M522" s="2"/>
      <c r="N522" s="2"/>
      <c r="O522" s="2"/>
      <c r="P522" s="2"/>
      <c r="Q522" s="2"/>
      <c r="R522" s="2"/>
      <c r="S522" s="2"/>
      <c r="T522" s="2"/>
      <c r="U522" s="2"/>
    </row>
    <row r="523" spans="1:21">
      <c r="A523" s="299">
        <v>9000448681</v>
      </c>
      <c r="B523" s="306" t="str">
        <f>VLOOKUP(A523,EMPRESAS!$A$1:$B$342,2,0)</f>
        <v>ASOCIACION DE TRANSPORTADORES UNIDOS DE PUERTO WILCHES "ASTRAWIL"</v>
      </c>
      <c r="C523" s="306" t="str">
        <f>VLOOKUP(A523,EMPRESAS!$A$1:$C$342,3,0)</f>
        <v>Pasajeros</v>
      </c>
      <c r="D523" s="311">
        <v>157</v>
      </c>
      <c r="E523" s="64">
        <v>18</v>
      </c>
      <c r="F523" s="64">
        <v>1</v>
      </c>
      <c r="G523" s="64">
        <v>2008</v>
      </c>
      <c r="H523" s="64" t="s">
        <v>979</v>
      </c>
      <c r="I523" s="299"/>
      <c r="J523" s="299"/>
      <c r="K523" s="299" t="str">
        <f>VLOOKUP(A523,EMPRESAS!$A$1:$I$342,9,0)</f>
        <v>MAGDALENA</v>
      </c>
      <c r="L523" s="299" t="str">
        <f>VLOOKUP(A523,EMPRESAS!$A$1:$J$342,10,0)</f>
        <v>RIO MAGDALENA ENTRE PUERTO WILCHES-CANTAGALLO-VIJAGUAL</v>
      </c>
      <c r="M523" s="2"/>
      <c r="N523" s="2"/>
      <c r="O523" s="2"/>
      <c r="P523" s="2"/>
      <c r="Q523" s="2"/>
      <c r="R523" s="2"/>
      <c r="S523" s="2"/>
      <c r="T523" s="2"/>
      <c r="U523" s="2"/>
    </row>
    <row r="524" spans="1:21">
      <c r="A524" s="299">
        <v>9000448681</v>
      </c>
      <c r="B524" s="306" t="str">
        <f>VLOOKUP(A524,EMPRESAS!$A$1:$B$342,2,0)</f>
        <v>ASOCIACION DE TRANSPORTADORES UNIDOS DE PUERTO WILCHES "ASTRAWIL"</v>
      </c>
      <c r="C524" s="306" t="str">
        <f>VLOOKUP(A524,EMPRESAS!$A$1:$C$342,3,0)</f>
        <v>Pasajeros</v>
      </c>
      <c r="D524" s="311">
        <v>3653</v>
      </c>
      <c r="E524" s="64">
        <v>22</v>
      </c>
      <c r="F524" s="64">
        <v>9</v>
      </c>
      <c r="G524" s="102">
        <v>2011</v>
      </c>
      <c r="H524" s="64" t="s">
        <v>982</v>
      </c>
      <c r="I524" s="299"/>
      <c r="J524" s="299"/>
      <c r="K524" s="299" t="str">
        <f>VLOOKUP(A524,EMPRESAS!$A$1:$I$342,9,0)</f>
        <v>MAGDALENA</v>
      </c>
      <c r="L524" s="299" t="str">
        <f>VLOOKUP(A524,EMPRESAS!$A$1:$J$342,10,0)</f>
        <v>RIO MAGDALENA ENTRE PUERTO WILCHES-CANTAGALLO-VIJAGUAL</v>
      </c>
      <c r="M524" s="2"/>
      <c r="N524" s="2"/>
      <c r="O524" s="2"/>
      <c r="P524" s="2"/>
      <c r="Q524" s="2"/>
      <c r="R524" s="2"/>
      <c r="S524" s="2"/>
      <c r="T524" s="2"/>
      <c r="U524" s="2"/>
    </row>
    <row r="525" spans="1:21">
      <c r="A525" s="336">
        <v>9000448681</v>
      </c>
      <c r="B525" s="306" t="str">
        <f>VLOOKUP(A525,EMPRESAS!$A$1:$B$342,2,0)</f>
        <v>ASOCIACION DE TRANSPORTADORES UNIDOS DE PUERTO WILCHES "ASTRAWIL"</v>
      </c>
      <c r="C525" s="306" t="str">
        <f>VLOOKUP(A525,EMPRESAS!$A$1:$C$342,3,0)</f>
        <v>Pasajeros</v>
      </c>
      <c r="D525" s="311">
        <v>3295</v>
      </c>
      <c r="E525" s="64">
        <v>30</v>
      </c>
      <c r="F525" s="64">
        <v>10</v>
      </c>
      <c r="G525" s="102">
        <v>2014</v>
      </c>
      <c r="H525" s="64" t="s">
        <v>983</v>
      </c>
      <c r="I525" s="299"/>
      <c r="J525" s="299"/>
      <c r="K525" s="299" t="str">
        <f>VLOOKUP(A525,EMPRESAS!$A$1:$I$342,9,0)</f>
        <v>MAGDALENA</v>
      </c>
      <c r="L525" s="299" t="str">
        <f>VLOOKUP(A525,EMPRESAS!$A$1:$J$342,10,0)</f>
        <v>RIO MAGDALENA ENTRE PUERTO WILCHES-CANTAGALLO-VIJAGUAL</v>
      </c>
      <c r="M525" s="2"/>
      <c r="N525" s="2"/>
      <c r="O525" s="2"/>
      <c r="P525" s="2"/>
      <c r="Q525" s="2"/>
      <c r="R525" s="2"/>
      <c r="S525" s="2"/>
      <c r="T525" s="2"/>
      <c r="U525" s="2"/>
    </row>
    <row r="526" spans="1:21">
      <c r="A526" s="336">
        <v>9000448681</v>
      </c>
      <c r="B526" s="306" t="str">
        <f>VLOOKUP(A526,EMPRESAS!$A$1:$B$342,2,0)</f>
        <v>ASOCIACION DE TRANSPORTADORES UNIDOS DE PUERTO WILCHES "ASTRAWIL"</v>
      </c>
      <c r="C526" s="306" t="str">
        <f>VLOOKUP(A526,EMPRESAS!$A$1:$C$342,3,0)</f>
        <v>Pasajeros</v>
      </c>
      <c r="D526" s="311">
        <v>2159</v>
      </c>
      <c r="E526" s="64">
        <v>26</v>
      </c>
      <c r="F526" s="64">
        <v>5</v>
      </c>
      <c r="G526" s="102">
        <v>2016</v>
      </c>
      <c r="H526" s="64" t="s">
        <v>1037</v>
      </c>
      <c r="I526" s="299"/>
      <c r="J526" s="299"/>
      <c r="K526" s="299" t="str">
        <f>VLOOKUP(A526,EMPRESAS!$A$1:$I$342,9,0)</f>
        <v>MAGDALENA</v>
      </c>
      <c r="L526" s="299" t="str">
        <f>VLOOKUP(A526,EMPRESAS!$A$1:$J$342,10,0)</f>
        <v>RIO MAGDALENA ENTRE PUERTO WILCHES-CANTAGALLO-VIJAGUAL</v>
      </c>
      <c r="M526" s="2"/>
      <c r="N526" s="2"/>
      <c r="O526" s="2"/>
      <c r="P526" s="2"/>
      <c r="Q526" s="2"/>
      <c r="R526" s="2"/>
      <c r="S526" s="2"/>
      <c r="T526" s="2"/>
      <c r="U526" s="2"/>
    </row>
    <row r="527" spans="1:21">
      <c r="A527" s="336">
        <v>9000448681</v>
      </c>
      <c r="B527" s="306" t="str">
        <f>VLOOKUP(A527,EMPRESAS!$A$1:$B$342,2,0)</f>
        <v>ASOCIACION DE TRANSPORTADORES UNIDOS DE PUERTO WILCHES "ASTRAWIL"</v>
      </c>
      <c r="C527" s="306" t="str">
        <f>VLOOKUP(A527,EMPRESAS!$A$1:$C$342,3,0)</f>
        <v>Pasajeros</v>
      </c>
      <c r="D527" s="348">
        <v>290</v>
      </c>
      <c r="E527" s="309">
        <v>30</v>
      </c>
      <c r="F527" s="309">
        <v>1</v>
      </c>
      <c r="G527" s="309">
        <v>2018</v>
      </c>
      <c r="H527" s="309" t="s">
        <v>984</v>
      </c>
      <c r="I527" s="299" t="s">
        <v>14</v>
      </c>
      <c r="J527" s="299"/>
      <c r="K527" s="299" t="str">
        <f>VLOOKUP(A527,EMPRESAS!$A$1:$I$342,9,0)</f>
        <v>MAGDALENA</v>
      </c>
      <c r="L527" s="299" t="str">
        <f>VLOOKUP(A527,EMPRESAS!$A$1:$J$342,10,0)</f>
        <v>RIO MAGDALENA ENTRE PUERTO WILCHES-CANTAGALLO-VIJAGUAL</v>
      </c>
      <c r="M527" s="2"/>
      <c r="N527" s="2"/>
      <c r="O527" s="2"/>
      <c r="P527" s="2"/>
      <c r="Q527" s="2"/>
      <c r="R527" s="2"/>
      <c r="S527" s="2"/>
      <c r="T527" s="2"/>
      <c r="U527" s="2"/>
    </row>
    <row r="528" spans="1:21">
      <c r="A528" s="336" t="s">
        <v>310</v>
      </c>
      <c r="B528" s="306" t="str">
        <f>VLOOKUP(A528,EMPRESAS!$A$1:$B$342,2,0)</f>
        <v>ASOCIACION DE TRANSPORTADORES UNIDOS DE PUERTO WILCHES "ASTRAWIL"</v>
      </c>
      <c r="C528" s="306" t="str">
        <f>VLOOKUP(A528,EMPRESAS!$A$1:$C$342,3,0)</f>
        <v>Especial</v>
      </c>
      <c r="D528" s="311">
        <v>3822</v>
      </c>
      <c r="E528" s="64">
        <v>27</v>
      </c>
      <c r="F528" s="64">
        <v>8</v>
      </c>
      <c r="G528" s="102">
        <v>2018</v>
      </c>
      <c r="H528" s="64" t="s">
        <v>989</v>
      </c>
      <c r="I528" s="299"/>
      <c r="J528" s="299"/>
      <c r="K528" s="299" t="str">
        <f>VLOOKUP(A528,EMPRESAS!$A$1:$I$342,9,0)</f>
        <v>MAGDALENA</v>
      </c>
      <c r="L528" s="299" t="str">
        <f>VLOOKUP(A528,EMPRESAS!$A$1:$J$342,10,0)</f>
        <v>RIO MAGDALENA PUERTO WILCHES-CANTAGALLO-VIJAGUAL</v>
      </c>
      <c r="M528" s="2"/>
      <c r="N528" s="2"/>
      <c r="O528" s="2"/>
      <c r="P528" s="2"/>
      <c r="Q528" s="2"/>
      <c r="R528" s="2"/>
      <c r="S528" s="2"/>
      <c r="T528" s="2"/>
      <c r="U528" s="2"/>
    </row>
    <row r="529" spans="1:21">
      <c r="A529" s="336" t="s">
        <v>310</v>
      </c>
      <c r="B529" s="306" t="str">
        <f>VLOOKUP(A529,EMPRESAS!$A$1:$B$342,2,0)</f>
        <v>ASOCIACION DE TRANSPORTADORES UNIDOS DE PUERTO WILCHES "ASTRAWIL"</v>
      </c>
      <c r="C529" s="306" t="str">
        <f>VLOOKUP(A529,EMPRESAS!$A$1:$C$342,3,0)</f>
        <v>Especial</v>
      </c>
      <c r="D529" s="340">
        <v>3822</v>
      </c>
      <c r="E529" s="327">
        <v>27</v>
      </c>
      <c r="F529" s="327">
        <v>8</v>
      </c>
      <c r="G529" s="327">
        <v>2018</v>
      </c>
      <c r="H529" s="327" t="s">
        <v>985</v>
      </c>
      <c r="I529" s="328" t="s">
        <v>25</v>
      </c>
      <c r="J529" s="299"/>
      <c r="K529" s="299" t="str">
        <f>VLOOKUP(A529,EMPRESAS!$A$1:$I$342,9,0)</f>
        <v>MAGDALENA</v>
      </c>
      <c r="L529" s="299" t="str">
        <f>VLOOKUP(A529,EMPRESAS!$A$1:$J$342,10,0)</f>
        <v>RIO MAGDALENA PUERTO WILCHES-CANTAGALLO-VIJAGUAL</v>
      </c>
      <c r="M529" s="2"/>
      <c r="N529" s="2"/>
      <c r="O529" s="2"/>
      <c r="P529" s="2"/>
      <c r="Q529" s="2"/>
      <c r="R529" s="2"/>
      <c r="S529" s="2"/>
      <c r="T529" s="2"/>
      <c r="U529" s="2"/>
    </row>
    <row r="530" spans="1:21">
      <c r="A530" s="336">
        <v>9000448681</v>
      </c>
      <c r="B530" s="306" t="str">
        <f>VLOOKUP(A530,EMPRESAS!$A$1:$B$342,2,0)</f>
        <v>ASOCIACION DE TRANSPORTADORES UNIDOS DE PUERTO WILCHES "ASTRAWIL"</v>
      </c>
      <c r="C530" s="306" t="str">
        <f>VLOOKUP(A530,EMPRESAS!$A$1:$C$342,3,0)</f>
        <v>Pasajeros</v>
      </c>
      <c r="D530" s="350">
        <v>6408</v>
      </c>
      <c r="E530" s="341">
        <v>18</v>
      </c>
      <c r="F530" s="341">
        <v>12</v>
      </c>
      <c r="G530" s="341">
        <v>2019</v>
      </c>
      <c r="H530" s="341" t="s">
        <v>986</v>
      </c>
      <c r="I530" s="299" t="s">
        <v>14</v>
      </c>
      <c r="J530" s="299"/>
      <c r="K530" s="299" t="str">
        <f>VLOOKUP(A530,EMPRESAS!$A$1:$I$342,9,0)</f>
        <v>MAGDALENA</v>
      </c>
      <c r="L530" s="299" t="str">
        <f>VLOOKUP(A530,EMPRESAS!$A$1:$J$342,10,0)</f>
        <v>RIO MAGDALENA ENTRE PUERTO WILCHES-CANTAGALLO-VIJAGUAL</v>
      </c>
      <c r="M530" s="2"/>
      <c r="N530" s="2"/>
      <c r="O530" s="2"/>
      <c r="P530" s="2"/>
      <c r="Q530" s="2"/>
      <c r="R530" s="2"/>
      <c r="S530" s="2"/>
      <c r="T530" s="2"/>
      <c r="U530" s="2"/>
    </row>
    <row r="531" spans="1:21">
      <c r="A531" s="336" t="s">
        <v>310</v>
      </c>
      <c r="B531" s="306" t="str">
        <f>VLOOKUP(A531,EMPRESAS!$A$1:$B$342,2,0)</f>
        <v>ASOCIACION DE TRANSPORTADORES UNIDOS DE PUERTO WILCHES "ASTRAWIL"</v>
      </c>
      <c r="C531" s="306" t="str">
        <f>VLOOKUP(A531,EMPRESAS!$A$1:$C$342,3,0)</f>
        <v>Especial</v>
      </c>
      <c r="D531" s="311">
        <v>6423</v>
      </c>
      <c r="E531" s="341">
        <v>19</v>
      </c>
      <c r="F531" s="341">
        <v>12</v>
      </c>
      <c r="G531" s="341">
        <v>2019</v>
      </c>
      <c r="H531" s="341" t="s">
        <v>986</v>
      </c>
      <c r="I531" s="299"/>
      <c r="J531" s="299"/>
      <c r="K531" s="299" t="str">
        <f>VLOOKUP(A531,EMPRESAS!$A$1:$I$342,9,0)</f>
        <v>MAGDALENA</v>
      </c>
      <c r="L531" s="299" t="str">
        <f>VLOOKUP(A531,EMPRESAS!$A$1:$J$342,10,0)</f>
        <v>RIO MAGDALENA PUERTO WILCHES-CANTAGALLO-VIJAGUAL</v>
      </c>
      <c r="M531" s="2"/>
      <c r="N531" s="2"/>
      <c r="O531" s="2"/>
      <c r="P531" s="2"/>
      <c r="Q531" s="2"/>
      <c r="R531" s="2"/>
      <c r="S531" s="2"/>
      <c r="T531" s="2"/>
      <c r="U531" s="2"/>
    </row>
    <row r="532" spans="1:21">
      <c r="A532" s="336" t="s">
        <v>310</v>
      </c>
      <c r="B532" s="306" t="str">
        <f>VLOOKUP(A532,EMPRESAS!$A$1:$B$342,2,0)</f>
        <v>ASOCIACION DE TRANSPORTADORES UNIDOS DE PUERTO WILCHES "ASTRAWIL"</v>
      </c>
      <c r="C532" s="306" t="str">
        <f>VLOOKUP(A532,EMPRESAS!$A$1:$C$342,3,0)</f>
        <v>Especial</v>
      </c>
      <c r="D532" s="311">
        <v>258</v>
      </c>
      <c r="E532" s="341">
        <v>10</v>
      </c>
      <c r="F532" s="341">
        <v>2</v>
      </c>
      <c r="G532" s="341">
        <v>2020</v>
      </c>
      <c r="H532" s="341" t="s">
        <v>986</v>
      </c>
      <c r="I532" s="299"/>
      <c r="J532" s="299"/>
      <c r="K532" s="299" t="str">
        <f>VLOOKUP(A532,EMPRESAS!$A$1:$I$342,9,0)</f>
        <v>MAGDALENA</v>
      </c>
      <c r="L532" s="299" t="str">
        <f>VLOOKUP(A532,EMPRESAS!$A$1:$J$342,10,0)</f>
        <v>RIO MAGDALENA PUERTO WILCHES-CANTAGALLO-VIJAGUAL</v>
      </c>
      <c r="M532" s="2"/>
      <c r="N532" s="2"/>
      <c r="O532" s="2"/>
      <c r="P532" s="2"/>
      <c r="Q532" s="2"/>
      <c r="R532" s="2"/>
      <c r="S532" s="2"/>
      <c r="T532" s="2"/>
      <c r="U532" s="2"/>
    </row>
    <row r="533" spans="1:21">
      <c r="A533" s="336">
        <v>9000448681</v>
      </c>
      <c r="B533" s="306" t="str">
        <f>VLOOKUP(A533,EMPRESAS!$A$1:$B$342,2,0)</f>
        <v>ASOCIACION DE TRANSPORTADORES UNIDOS DE PUERTO WILCHES "ASTRAWIL"</v>
      </c>
      <c r="C533" s="306" t="str">
        <f>VLOOKUP(A533,EMPRESAS!$A$1:$C$342,3,0)</f>
        <v>Pasajeros</v>
      </c>
      <c r="D533" s="350">
        <v>272</v>
      </c>
      <c r="E533" s="341">
        <v>13</v>
      </c>
      <c r="F533" s="341">
        <v>2</v>
      </c>
      <c r="G533" s="341">
        <v>2020</v>
      </c>
      <c r="H533" s="341" t="s">
        <v>986</v>
      </c>
      <c r="I533" s="299"/>
      <c r="J533" s="299"/>
      <c r="K533" s="299" t="str">
        <f>VLOOKUP(A533,EMPRESAS!$A$1:$I$342,9,0)</f>
        <v>MAGDALENA</v>
      </c>
      <c r="L533" s="299" t="str">
        <f>VLOOKUP(A533,EMPRESAS!$A$1:$J$342,10,0)</f>
        <v>RIO MAGDALENA ENTRE PUERTO WILCHES-CANTAGALLO-VIJAGUAL</v>
      </c>
      <c r="M533" s="2"/>
      <c r="N533" s="2"/>
      <c r="O533" s="2"/>
      <c r="P533" s="2"/>
      <c r="Q533" s="2"/>
      <c r="R533" s="2"/>
      <c r="S533" s="2"/>
      <c r="T533" s="2"/>
      <c r="U533" s="2"/>
    </row>
    <row r="534" spans="1:21">
      <c r="A534" s="336">
        <v>9000448681</v>
      </c>
      <c r="B534" s="306" t="str">
        <f>VLOOKUP(A534,EMPRESAS!$A$1:$B$342,2,0)</f>
        <v>ASOCIACION DE TRANSPORTADORES UNIDOS DE PUERTO WILCHES "ASTRAWIL"</v>
      </c>
      <c r="C534" s="306" t="str">
        <f>VLOOKUP(A534,EMPRESAS!$A$1:$C$342,3,0)</f>
        <v>Pasajeros</v>
      </c>
      <c r="D534" s="303">
        <v>3040009885</v>
      </c>
      <c r="E534" s="431">
        <v>9</v>
      </c>
      <c r="F534" s="431">
        <v>3</v>
      </c>
      <c r="G534" s="431">
        <v>2021</v>
      </c>
      <c r="H534" s="431" t="s">
        <v>997</v>
      </c>
      <c r="I534" s="299"/>
      <c r="J534" s="299"/>
      <c r="K534" s="299" t="str">
        <f>VLOOKUP(A534,EMPRESAS!$A$1:$I$342,9,0)</f>
        <v>MAGDALENA</v>
      </c>
      <c r="L534" s="299" t="str">
        <f>VLOOKUP(A534,EMPRESAS!$A$1:$J$342,10,0)</f>
        <v>RIO MAGDALENA ENTRE PUERTO WILCHES-CANTAGALLO-VIJAGUAL</v>
      </c>
      <c r="M534" s="2"/>
      <c r="N534" s="2"/>
      <c r="O534" s="2"/>
      <c r="P534" s="2"/>
      <c r="Q534" s="2"/>
      <c r="R534" s="2"/>
      <c r="S534" s="2"/>
      <c r="T534" s="2"/>
      <c r="U534" s="2"/>
    </row>
    <row r="535" spans="1:21">
      <c r="A535" s="299">
        <v>8909394415</v>
      </c>
      <c r="B535" s="306" t="str">
        <f>VLOOKUP(A535,EMPRESAS!$A$1:$B$342,2,0)</f>
        <v>TRANSPORTES FLUVIAL DE PUERTO BERRIO LTDA</v>
      </c>
      <c r="C535" s="306" t="str">
        <f>VLOOKUP(A535,EMPRESAS!$A$1:$C$342,3,0)</f>
        <v>Pasajeros</v>
      </c>
      <c r="D535" s="508">
        <v>353</v>
      </c>
      <c r="E535" s="64">
        <v>1</v>
      </c>
      <c r="F535" s="64">
        <v>2</v>
      </c>
      <c r="G535" s="329">
        <v>2008</v>
      </c>
      <c r="H535" s="329" t="s">
        <v>977</v>
      </c>
      <c r="I535" s="299" t="s">
        <v>14</v>
      </c>
      <c r="J535" s="299"/>
      <c r="K535" s="299" t="str">
        <f>VLOOKUP(A535,EMPRESAS!$A$1:$I$342,9,0)</f>
        <v>MAGDALENA</v>
      </c>
      <c r="L535" s="299" t="str">
        <f>VLOOKUP(A535,EMPRESAS!$A$1:$J$342,10,0)</f>
        <v>RIO MAGDALENA ENTRE PUERTO BERRIO - LA SIERRA</v>
      </c>
      <c r="M535" s="2"/>
      <c r="N535" s="2"/>
      <c r="O535" s="2"/>
      <c r="P535" s="2"/>
      <c r="Q535" s="2"/>
      <c r="R535" s="2"/>
      <c r="S535" s="2"/>
      <c r="T535" s="2"/>
      <c r="U535" s="2"/>
    </row>
    <row r="536" spans="1:21">
      <c r="A536" s="299">
        <v>8909394415</v>
      </c>
      <c r="B536" s="306" t="str">
        <f>VLOOKUP(A536,EMPRESAS!$A$1:$B$342,2,0)</f>
        <v>TRANSPORTES FLUVIAL DE PUERTO BERRIO LTDA</v>
      </c>
      <c r="C536" s="306" t="str">
        <f>VLOOKUP(A536,EMPRESAS!$A$1:$C$342,3,0)</f>
        <v>Pasajeros</v>
      </c>
      <c r="D536" s="509">
        <v>353</v>
      </c>
      <c r="E536" s="359">
        <v>1</v>
      </c>
      <c r="F536" s="359">
        <v>2</v>
      </c>
      <c r="G536" s="359">
        <v>2008</v>
      </c>
      <c r="H536" s="359" t="s">
        <v>979</v>
      </c>
      <c r="I536" s="360" t="s">
        <v>14</v>
      </c>
      <c r="J536" s="299" t="s">
        <v>1026</v>
      </c>
      <c r="K536" s="299" t="str">
        <f>VLOOKUP(A536,EMPRESAS!$A$1:$I$342,9,0)</f>
        <v>MAGDALENA</v>
      </c>
      <c r="L536" s="299" t="str">
        <f>VLOOKUP(A536,EMPRESAS!$A$1:$J$342,10,0)</f>
        <v>RIO MAGDALENA ENTRE PUERTO BERRIO - LA SIERRA</v>
      </c>
      <c r="M536" s="2"/>
      <c r="N536" s="2"/>
      <c r="O536" s="2"/>
      <c r="P536" s="2"/>
      <c r="Q536" s="2"/>
      <c r="R536" s="2"/>
      <c r="S536" s="2"/>
      <c r="T536" s="2"/>
      <c r="U536" s="2"/>
    </row>
    <row r="537" spans="1:21">
      <c r="A537" s="299">
        <v>9001668139</v>
      </c>
      <c r="B537" s="306" t="str">
        <f>VLOOKUP(A537,EMPRESAS!$A$1:$B$342,2,0)</f>
        <v>TRANSPORTES MENSAJERIA Y CARGA DEL ATRATO LIMITADA "TRANS-ATRATO LTDA"</v>
      </c>
      <c r="C537" s="306" t="str">
        <f>VLOOKUP(A537,EMPRESAS!$A$1:$C$342,3,0)</f>
        <v>Pasajeros</v>
      </c>
      <c r="D537" s="311">
        <v>352</v>
      </c>
      <c r="E537" s="64">
        <v>1</v>
      </c>
      <c r="F537" s="64">
        <v>2</v>
      </c>
      <c r="G537" s="64">
        <v>2008</v>
      </c>
      <c r="H537" s="64" t="s">
        <v>977</v>
      </c>
      <c r="I537" s="299" t="s">
        <v>14</v>
      </c>
      <c r="J537" s="299"/>
      <c r="K537" s="299" t="str">
        <f>VLOOKUP(A537,EMPRESAS!$A$1:$I$342,9,0)</f>
        <v>ATRATO</v>
      </c>
      <c r="L537" s="299" t="str">
        <f>VLOOKUP(A537,EMPRESAS!$A$1:$J$342,10,0)</f>
        <v>RIO ATRATO</v>
      </c>
      <c r="M537" s="2"/>
      <c r="N537" s="2"/>
      <c r="O537" s="2"/>
      <c r="P537" s="2"/>
      <c r="Q537" s="2"/>
      <c r="R537" s="2"/>
      <c r="S537" s="2"/>
      <c r="T537" s="2"/>
      <c r="U537" s="2"/>
    </row>
    <row r="538" spans="1:21">
      <c r="A538" s="299">
        <v>9001668139</v>
      </c>
      <c r="B538" s="306" t="str">
        <f>VLOOKUP(A538,EMPRESAS!$A$1:$B$342,2,0)</f>
        <v>TRANSPORTES MENSAJERIA Y CARGA DEL ATRATO LIMITADA "TRANS-ATRATO LTDA"</v>
      </c>
      <c r="C538" s="306" t="str">
        <f>VLOOKUP(A538,EMPRESAS!$A$1:$C$342,3,0)</f>
        <v>Pasajeros</v>
      </c>
      <c r="D538" s="311">
        <v>352</v>
      </c>
      <c r="E538" s="64">
        <v>1</v>
      </c>
      <c r="F538" s="64">
        <v>2</v>
      </c>
      <c r="G538" s="64">
        <v>2008</v>
      </c>
      <c r="H538" s="64" t="s">
        <v>979</v>
      </c>
      <c r="I538" s="299"/>
      <c r="J538" s="299"/>
      <c r="K538" s="299" t="str">
        <f>VLOOKUP(A538,EMPRESAS!$A$1:$I$342,9,0)</f>
        <v>ATRATO</v>
      </c>
      <c r="L538" s="299" t="str">
        <f>VLOOKUP(A538,EMPRESAS!$A$1:$J$342,10,0)</f>
        <v>RIO ATRATO</v>
      </c>
      <c r="M538" s="2"/>
      <c r="N538" s="2"/>
      <c r="O538" s="2"/>
      <c r="P538" s="2"/>
      <c r="Q538" s="2"/>
      <c r="R538" s="2"/>
      <c r="S538" s="2"/>
      <c r="T538" s="2"/>
      <c r="U538" s="2"/>
    </row>
    <row r="539" spans="1:21">
      <c r="A539" s="299">
        <v>9001668139</v>
      </c>
      <c r="B539" s="306" t="str">
        <f>VLOOKUP(A539,EMPRESAS!$A$1:$B$342,2,0)</f>
        <v>TRANSPORTES MENSAJERIA Y CARGA DEL ATRATO LIMITADA "TRANS-ATRATO LTDA"</v>
      </c>
      <c r="C539" s="306" t="str">
        <f>VLOOKUP(A539,EMPRESAS!$A$1:$C$342,3,0)</f>
        <v>Pasajeros</v>
      </c>
      <c r="D539" s="311">
        <v>1195</v>
      </c>
      <c r="E539" s="64">
        <v>25</v>
      </c>
      <c r="F539" s="64">
        <v>4</v>
      </c>
      <c r="G539" s="64">
        <v>2011</v>
      </c>
      <c r="H539" s="64" t="s">
        <v>982</v>
      </c>
      <c r="I539" s="299"/>
      <c r="J539" s="299"/>
      <c r="K539" s="299" t="str">
        <f>VLOOKUP(A539,EMPRESAS!$A$1:$I$342,9,0)</f>
        <v>ATRATO</v>
      </c>
      <c r="L539" s="299" t="str">
        <f>VLOOKUP(A539,EMPRESAS!$A$1:$J$342,10,0)</f>
        <v>RIO ATRATO</v>
      </c>
      <c r="M539" s="2"/>
      <c r="N539" s="2"/>
      <c r="O539" s="2"/>
      <c r="P539" s="2"/>
      <c r="Q539" s="2"/>
      <c r="R539" s="2"/>
      <c r="S539" s="2"/>
      <c r="T539" s="2"/>
      <c r="U539" s="2"/>
    </row>
    <row r="540" spans="1:21">
      <c r="A540" s="299">
        <v>9001668139</v>
      </c>
      <c r="B540" s="306" t="str">
        <f>VLOOKUP(A540,EMPRESAS!$A$1:$B$342,2,0)</f>
        <v>TRANSPORTES MENSAJERIA Y CARGA DEL ATRATO LIMITADA "TRANS-ATRATO LTDA"</v>
      </c>
      <c r="C540" s="306" t="str">
        <f>VLOOKUP(A540,EMPRESAS!$A$1:$C$342,3,0)</f>
        <v>Pasajeros</v>
      </c>
      <c r="D540" s="311">
        <v>2867</v>
      </c>
      <c r="E540" s="64">
        <v>17</v>
      </c>
      <c r="F540" s="64">
        <v>8</v>
      </c>
      <c r="G540" s="64">
        <v>2011</v>
      </c>
      <c r="H540" s="64" t="s">
        <v>986</v>
      </c>
      <c r="I540" s="299"/>
      <c r="J540" s="299"/>
      <c r="K540" s="299" t="str">
        <f>VLOOKUP(A540,EMPRESAS!$A$1:$I$342,9,0)</f>
        <v>ATRATO</v>
      </c>
      <c r="L540" s="299" t="str">
        <f>VLOOKUP(A540,EMPRESAS!$A$1:$J$342,10,0)</f>
        <v>RIO ATRATO</v>
      </c>
      <c r="M540" s="2"/>
      <c r="N540" s="2"/>
      <c r="O540" s="2"/>
      <c r="P540" s="2"/>
      <c r="Q540" s="2"/>
      <c r="R540" s="2"/>
      <c r="S540" s="2"/>
      <c r="T540" s="2"/>
      <c r="U540" s="2"/>
    </row>
    <row r="541" spans="1:21">
      <c r="A541" s="299">
        <v>9001668139</v>
      </c>
      <c r="B541" s="306" t="str">
        <f>VLOOKUP(A541,EMPRESAS!$A$1:$B$342,2,0)</f>
        <v>TRANSPORTES MENSAJERIA Y CARGA DEL ATRATO LIMITADA "TRANS-ATRATO LTDA"</v>
      </c>
      <c r="C541" s="306" t="str">
        <f>VLOOKUP(A541,EMPRESAS!$A$1:$C$342,3,0)</f>
        <v>Pasajeros</v>
      </c>
      <c r="D541" s="311">
        <v>6448</v>
      </c>
      <c r="E541" s="64">
        <v>23</v>
      </c>
      <c r="F541" s="64">
        <v>12</v>
      </c>
      <c r="G541" s="64">
        <v>2011</v>
      </c>
      <c r="H541" s="64" t="s">
        <v>986</v>
      </c>
      <c r="I541" s="299"/>
      <c r="J541" s="299"/>
      <c r="K541" s="299" t="str">
        <f>VLOOKUP(A541,EMPRESAS!$A$1:$I$342,9,0)</f>
        <v>ATRATO</v>
      </c>
      <c r="L541" s="299" t="str">
        <f>VLOOKUP(A541,EMPRESAS!$A$1:$J$342,10,0)</f>
        <v>RIO ATRATO</v>
      </c>
      <c r="M541" s="2"/>
      <c r="N541" s="2"/>
      <c r="O541" s="2"/>
      <c r="P541" s="2"/>
      <c r="Q541" s="2"/>
      <c r="R541" s="2"/>
      <c r="S541" s="2"/>
      <c r="T541" s="2"/>
      <c r="U541" s="2"/>
    </row>
    <row r="542" spans="1:21">
      <c r="A542" s="299">
        <v>9001668139</v>
      </c>
      <c r="B542" s="306" t="str">
        <f>VLOOKUP(A542,EMPRESAS!$A$1:$B$342,2,0)</f>
        <v>TRANSPORTES MENSAJERIA Y CARGA DEL ATRATO LIMITADA "TRANS-ATRATO LTDA"</v>
      </c>
      <c r="C542" s="306" t="str">
        <f>VLOOKUP(A542,EMPRESAS!$A$1:$C$342,3,0)</f>
        <v>Pasajeros</v>
      </c>
      <c r="D542" s="311">
        <v>5</v>
      </c>
      <c r="E542" s="64">
        <v>2</v>
      </c>
      <c r="F542" s="64">
        <v>1</v>
      </c>
      <c r="G542" s="64">
        <v>2014</v>
      </c>
      <c r="H542" s="64" t="s">
        <v>980</v>
      </c>
      <c r="I542" s="299"/>
      <c r="J542" s="299"/>
      <c r="K542" s="299" t="str">
        <f>VLOOKUP(A542,EMPRESAS!$A$1:$I$342,9,0)</f>
        <v>ATRATO</v>
      </c>
      <c r="L542" s="299" t="str">
        <f>VLOOKUP(A542,EMPRESAS!$A$1:$J$342,10,0)</f>
        <v>RIO ATRATO</v>
      </c>
      <c r="M542" s="2"/>
      <c r="N542" s="2"/>
      <c r="O542" s="2"/>
      <c r="P542" s="2"/>
      <c r="Q542" s="2"/>
      <c r="R542" s="2"/>
      <c r="S542" s="2"/>
      <c r="T542" s="2"/>
      <c r="U542" s="2"/>
    </row>
    <row r="543" spans="1:21">
      <c r="A543" s="299">
        <v>9001668139</v>
      </c>
      <c r="B543" s="306" t="str">
        <f>VLOOKUP(A543,EMPRESAS!$A$1:$B$342,2,0)</f>
        <v>TRANSPORTES MENSAJERIA Y CARGA DEL ATRATO LIMITADA "TRANS-ATRATO LTDA"</v>
      </c>
      <c r="C543" s="306" t="str">
        <f>VLOOKUP(A543,EMPRESAS!$A$1:$C$342,3,0)</f>
        <v>Pasajeros</v>
      </c>
      <c r="D543" s="311">
        <v>1158</v>
      </c>
      <c r="E543" s="64">
        <v>7</v>
      </c>
      <c r="F543" s="64">
        <v>5</v>
      </c>
      <c r="G543" s="102">
        <v>2014</v>
      </c>
      <c r="H543" s="64" t="s">
        <v>983</v>
      </c>
      <c r="I543" s="299"/>
      <c r="J543" s="299"/>
      <c r="K543" s="299" t="str">
        <f>VLOOKUP(A543,EMPRESAS!$A$1:$I$342,9,0)</f>
        <v>ATRATO</v>
      </c>
      <c r="L543" s="299" t="str">
        <f>VLOOKUP(A543,EMPRESAS!$A$1:$J$342,10,0)</f>
        <v>RIO ATRATO</v>
      </c>
      <c r="M543" s="2"/>
      <c r="N543" s="2"/>
      <c r="O543" s="2"/>
      <c r="P543" s="2"/>
      <c r="Q543" s="2"/>
      <c r="R543" s="2"/>
      <c r="S543" s="2"/>
      <c r="T543" s="2"/>
      <c r="U543" s="2"/>
    </row>
    <row r="544" spans="1:21">
      <c r="A544" s="299">
        <v>9001668139</v>
      </c>
      <c r="B544" s="306" t="str">
        <f>VLOOKUP(A544,EMPRESAS!$A$1:$B$342,2,0)</f>
        <v>TRANSPORTES MENSAJERIA Y CARGA DEL ATRATO LIMITADA "TRANS-ATRATO LTDA"</v>
      </c>
      <c r="C544" s="306" t="str">
        <f>VLOOKUP(A544,EMPRESAS!$A$1:$C$342,3,0)</f>
        <v>Pasajeros</v>
      </c>
      <c r="D544" s="311">
        <v>401</v>
      </c>
      <c r="E544" s="64">
        <v>21</v>
      </c>
      <c r="F544" s="64">
        <v>2</v>
      </c>
      <c r="G544" s="102">
        <v>2017</v>
      </c>
      <c r="H544" s="64" t="s">
        <v>984</v>
      </c>
      <c r="I544" s="299"/>
      <c r="J544" s="299"/>
      <c r="K544" s="299" t="str">
        <f>VLOOKUP(A544,EMPRESAS!$A$1:$I$342,9,0)</f>
        <v>ATRATO</v>
      </c>
      <c r="L544" s="299" t="str">
        <f>VLOOKUP(A544,EMPRESAS!$A$1:$J$342,10,0)</f>
        <v>RIO ATRATO</v>
      </c>
      <c r="M544" s="2"/>
      <c r="N544" s="2"/>
      <c r="O544" s="2"/>
      <c r="P544" s="2"/>
      <c r="Q544" s="2"/>
      <c r="R544" s="2"/>
      <c r="S544" s="2"/>
      <c r="T544" s="2"/>
      <c r="U544" s="2"/>
    </row>
    <row r="545" spans="1:21">
      <c r="A545" s="299">
        <v>9001668139</v>
      </c>
      <c r="B545" s="306" t="str">
        <f>VLOOKUP(A545,EMPRESAS!$A$1:$B$342,2,0)</f>
        <v>TRANSPORTES MENSAJERIA Y CARGA DEL ATRATO LIMITADA "TRANS-ATRATO LTDA"</v>
      </c>
      <c r="C545" s="306" t="str">
        <f>VLOOKUP(A545,EMPRESAS!$A$1:$C$342,3,0)</f>
        <v>Pasajeros</v>
      </c>
      <c r="D545" s="311">
        <v>2396</v>
      </c>
      <c r="E545" s="64">
        <v>5</v>
      </c>
      <c r="F545" s="64">
        <v>7</v>
      </c>
      <c r="G545" s="102">
        <v>2017</v>
      </c>
      <c r="H545" s="64" t="s">
        <v>993</v>
      </c>
      <c r="I545" s="299"/>
      <c r="J545" s="299"/>
      <c r="K545" s="299" t="str">
        <f>VLOOKUP(A545,EMPRESAS!$A$1:$I$342,9,0)</f>
        <v>ATRATO</v>
      </c>
      <c r="L545" s="299" t="str">
        <f>VLOOKUP(A545,EMPRESAS!$A$1:$J$342,10,0)</f>
        <v>RIO ATRATO</v>
      </c>
      <c r="M545" s="2"/>
      <c r="N545" s="2"/>
      <c r="O545" s="2"/>
      <c r="P545" s="2"/>
      <c r="Q545" s="2"/>
      <c r="R545" s="2"/>
      <c r="S545" s="2"/>
      <c r="T545" s="2"/>
      <c r="U545" s="2"/>
    </row>
    <row r="546" spans="1:21">
      <c r="A546" s="299">
        <v>9001668139</v>
      </c>
      <c r="B546" s="306" t="str">
        <f>VLOOKUP(A546,EMPRESAS!$A$1:$B$342,2,0)</f>
        <v>TRANSPORTES MENSAJERIA Y CARGA DEL ATRATO LIMITADA "TRANS-ATRATO LTDA"</v>
      </c>
      <c r="C546" s="306" t="str">
        <f>VLOOKUP(A546,EMPRESAS!$A$1:$C$342,3,0)</f>
        <v>Pasajeros</v>
      </c>
      <c r="D546" s="311">
        <v>5814</v>
      </c>
      <c r="E546" s="64">
        <v>15</v>
      </c>
      <c r="F546" s="64">
        <v>12</v>
      </c>
      <c r="G546" s="102">
        <v>2017</v>
      </c>
      <c r="H546" s="64" t="s">
        <v>988</v>
      </c>
      <c r="I546" s="299"/>
      <c r="J546" s="299"/>
      <c r="K546" s="299" t="str">
        <f>VLOOKUP(A546,EMPRESAS!$A$1:$I$342,9,0)</f>
        <v>ATRATO</v>
      </c>
      <c r="L546" s="299" t="str">
        <f>VLOOKUP(A546,EMPRESAS!$A$1:$J$342,10,0)</f>
        <v>RIO ATRATO</v>
      </c>
      <c r="M546" s="2"/>
      <c r="N546" s="2"/>
      <c r="O546" s="2"/>
      <c r="P546" s="2"/>
      <c r="Q546" s="2"/>
      <c r="R546" s="2"/>
      <c r="S546" s="2"/>
      <c r="T546" s="2"/>
      <c r="U546" s="2"/>
    </row>
    <row r="547" spans="1:21">
      <c r="A547" s="299">
        <v>9001668139</v>
      </c>
      <c r="B547" s="306" t="str">
        <f>VLOOKUP(A547,EMPRESAS!$A$1:$B$342,2,0)</f>
        <v>TRANSPORTES MENSAJERIA Y CARGA DEL ATRATO LIMITADA "TRANS-ATRATO LTDA"</v>
      </c>
      <c r="C547" s="306" t="str">
        <f>VLOOKUP(A547,EMPRESAS!$A$1:$C$342,3,0)</f>
        <v>Pasajeros</v>
      </c>
      <c r="D547" s="311">
        <v>812</v>
      </c>
      <c r="E547" s="64">
        <v>11</v>
      </c>
      <c r="F547" s="64">
        <v>4</v>
      </c>
      <c r="G547" s="102">
        <v>2018</v>
      </c>
      <c r="H547" s="64" t="s">
        <v>1044</v>
      </c>
      <c r="I547" s="299"/>
      <c r="J547" s="299"/>
      <c r="K547" s="299" t="str">
        <f>VLOOKUP(A547,EMPRESAS!$A$1:$I$342,9,0)</f>
        <v>ATRATO</v>
      </c>
      <c r="L547" s="299" t="str">
        <f>VLOOKUP(A547,EMPRESAS!$A$1:$J$342,10,0)</f>
        <v>RIO ATRATO</v>
      </c>
      <c r="M547" s="2"/>
      <c r="N547" s="2"/>
      <c r="O547" s="2"/>
      <c r="P547" s="2"/>
      <c r="Q547" s="2"/>
      <c r="R547" s="2"/>
      <c r="S547" s="2"/>
      <c r="T547" s="2"/>
      <c r="U547" s="2"/>
    </row>
    <row r="548" spans="1:21">
      <c r="A548" s="299">
        <v>9001668139</v>
      </c>
      <c r="B548" s="306" t="str">
        <f>VLOOKUP(A548,EMPRESAS!$A$1:$B$342,2,0)</f>
        <v>TRANSPORTES MENSAJERIA Y CARGA DEL ATRATO LIMITADA "TRANS-ATRATO LTDA"</v>
      </c>
      <c r="C548" s="306" t="str">
        <f>VLOOKUP(A548,EMPRESAS!$A$1:$C$342,3,0)</f>
        <v>Pasajeros</v>
      </c>
      <c r="D548" s="311">
        <v>812</v>
      </c>
      <c r="E548" s="64">
        <v>11</v>
      </c>
      <c r="F548" s="64">
        <v>4</v>
      </c>
      <c r="G548" s="102">
        <v>2018</v>
      </c>
      <c r="H548" s="64" t="s">
        <v>988</v>
      </c>
      <c r="I548" s="299"/>
      <c r="J548" s="299"/>
      <c r="K548" s="299" t="str">
        <f>VLOOKUP(A548,EMPRESAS!$A$1:$I$342,9,0)</f>
        <v>ATRATO</v>
      </c>
      <c r="L548" s="299" t="str">
        <f>VLOOKUP(A548,EMPRESAS!$A$1:$J$342,10,0)</f>
        <v>RIO ATRATO</v>
      </c>
      <c r="M548" s="2"/>
      <c r="N548" s="2"/>
      <c r="O548" s="2"/>
      <c r="P548" s="2"/>
      <c r="Q548" s="2"/>
      <c r="R548" s="2"/>
      <c r="S548" s="2"/>
      <c r="T548" s="2"/>
      <c r="U548" s="2"/>
    </row>
    <row r="549" spans="1:21">
      <c r="A549" s="299">
        <v>9001668139</v>
      </c>
      <c r="B549" s="306" t="str">
        <f>VLOOKUP(A549,EMPRESAS!$A$1:$B$342,2,0)</f>
        <v>TRANSPORTES MENSAJERIA Y CARGA DEL ATRATO LIMITADA "TRANS-ATRATO LTDA"</v>
      </c>
      <c r="C549" s="306" t="str">
        <f>VLOOKUP(A549,EMPRESAS!$A$1:$C$342,3,0)</f>
        <v>Pasajeros</v>
      </c>
      <c r="D549" s="303">
        <v>260</v>
      </c>
      <c r="E549" s="327">
        <v>10</v>
      </c>
      <c r="F549" s="327">
        <v>2</v>
      </c>
      <c r="G549" s="327">
        <v>2020</v>
      </c>
      <c r="H549" s="327" t="s">
        <v>985</v>
      </c>
      <c r="I549" s="299" t="s">
        <v>14</v>
      </c>
      <c r="J549" s="299"/>
      <c r="K549" s="299" t="str">
        <f>VLOOKUP(A549,EMPRESAS!$A$1:$I$342,9,0)</f>
        <v>ATRATO</v>
      </c>
      <c r="L549" s="299" t="str">
        <f>VLOOKUP(A549,EMPRESAS!$A$1:$J$342,10,0)</f>
        <v>RIO ATRATO</v>
      </c>
      <c r="M549" s="2"/>
      <c r="N549" s="2"/>
      <c r="O549" s="2"/>
      <c r="P549" s="2"/>
      <c r="Q549" s="2"/>
      <c r="R549" s="2"/>
      <c r="S549" s="2"/>
      <c r="T549" s="2"/>
      <c r="U549" s="2"/>
    </row>
    <row r="550" spans="1:21">
      <c r="A550" s="299">
        <v>9001868743</v>
      </c>
      <c r="B550" s="306" t="str">
        <f>VLOOKUP(A550,EMPRESAS!$A$1:$B$342,2,0)</f>
        <v>TURISFLUVIAL LA CHIVATERA E.A.T.</v>
      </c>
      <c r="C550" s="306" t="str">
        <f>VLOOKUP(A550,EMPRESAS!$A$1:$C$342,3,0)</f>
        <v>Turismo</v>
      </c>
      <c r="D550" s="311">
        <v>870</v>
      </c>
      <c r="E550" s="64">
        <v>1</v>
      </c>
      <c r="F550" s="64">
        <v>3</v>
      </c>
      <c r="G550" s="329">
        <v>2008</v>
      </c>
      <c r="H550" s="329" t="s">
        <v>977</v>
      </c>
      <c r="I550" s="299" t="s">
        <v>43</v>
      </c>
      <c r="J550" s="299"/>
      <c r="K550" s="299" t="str">
        <f>VLOOKUP(A550,EMPRESAS!$A$1:$I$342,9,0)</f>
        <v>MAGDALENA</v>
      </c>
      <c r="L550" s="299" t="str">
        <f>VLOOKUP(A550,EMPRESAS!$A$1:$J$342,10,0)</f>
        <v>RIO MAGDALENA ENTRE LOS MUNICIPIOS DE GIRARDOT - RICAURTE - SUAREZ - FLANDES - NARIÑO - UATAQUI</v>
      </c>
      <c r="M550" s="2"/>
      <c r="N550" s="2"/>
      <c r="O550" s="2"/>
      <c r="P550" s="2"/>
      <c r="Q550" s="2"/>
      <c r="R550" s="2"/>
      <c r="S550" s="2"/>
      <c r="T550" s="2"/>
      <c r="U550" s="2"/>
    </row>
    <row r="551" spans="1:21">
      <c r="A551" s="299">
        <v>9001868743</v>
      </c>
      <c r="B551" s="306" t="str">
        <f>VLOOKUP(A551,EMPRESAS!$A$1:$B$342,2,0)</f>
        <v>TURISFLUVIAL LA CHIVATERA E.A.T.</v>
      </c>
      <c r="C551" s="306" t="str">
        <f>VLOOKUP(A551,EMPRESAS!$A$1:$C$342,3,0)</f>
        <v>Turismo</v>
      </c>
      <c r="D551" s="311">
        <v>870</v>
      </c>
      <c r="E551" s="64">
        <v>1</v>
      </c>
      <c r="F551" s="64">
        <v>3</v>
      </c>
      <c r="G551" s="329">
        <v>2008</v>
      </c>
      <c r="H551" s="329" t="s">
        <v>979</v>
      </c>
      <c r="I551" s="299"/>
      <c r="J551" s="299"/>
      <c r="K551" s="299" t="str">
        <f>VLOOKUP(A551,EMPRESAS!$A$1:$I$342,9,0)</f>
        <v>MAGDALENA</v>
      </c>
      <c r="L551" s="299" t="str">
        <f>VLOOKUP(A551,EMPRESAS!$A$1:$J$342,10,0)</f>
        <v>RIO MAGDALENA ENTRE LOS MUNICIPIOS DE GIRARDOT - RICAURTE - SUAREZ - FLANDES - NARIÑO - UATAQUI</v>
      </c>
      <c r="M551" s="2"/>
      <c r="N551" s="2"/>
      <c r="O551" s="2"/>
      <c r="P551" s="2"/>
      <c r="Q551" s="2"/>
      <c r="R551" s="2"/>
      <c r="S551" s="2"/>
      <c r="T551" s="2"/>
      <c r="U551" s="2"/>
    </row>
    <row r="552" spans="1:21">
      <c r="A552" s="299">
        <v>9001868743</v>
      </c>
      <c r="B552" s="306" t="str">
        <f>VLOOKUP(A552,EMPRESAS!$A$1:$B$342,2,0)</f>
        <v>TURISFLUVIAL LA CHIVATERA E.A.T.</v>
      </c>
      <c r="C552" s="306" t="str">
        <f>VLOOKUP(A552,EMPRESAS!$A$1:$C$342,3,0)</f>
        <v>Turismo</v>
      </c>
      <c r="D552" s="363">
        <v>1512</v>
      </c>
      <c r="E552" s="359">
        <v>23</v>
      </c>
      <c r="F552" s="359">
        <v>5</v>
      </c>
      <c r="G552" s="359">
        <v>2011</v>
      </c>
      <c r="H552" s="359" t="s">
        <v>982</v>
      </c>
      <c r="I552" s="360" t="s">
        <v>43</v>
      </c>
      <c r="J552" s="299" t="s">
        <v>1026</v>
      </c>
      <c r="K552" s="299" t="str">
        <f>VLOOKUP(A552,EMPRESAS!$A$1:$I$342,9,0)</f>
        <v>MAGDALENA</v>
      </c>
      <c r="L552" s="299" t="str">
        <f>VLOOKUP(A552,EMPRESAS!$A$1:$J$342,10,0)</f>
        <v>RIO MAGDALENA ENTRE LOS MUNICIPIOS DE GIRARDOT - RICAURTE - SUAREZ - FLANDES - NARIÑO - UATAQUI</v>
      </c>
      <c r="M552" s="2"/>
      <c r="N552" s="2"/>
      <c r="O552" s="2"/>
      <c r="P552" s="2"/>
      <c r="Q552" s="2"/>
      <c r="R552" s="2"/>
      <c r="S552" s="2"/>
      <c r="T552" s="2"/>
      <c r="U552" s="2"/>
    </row>
    <row r="553" spans="1:21">
      <c r="A553" s="299">
        <v>9001691751</v>
      </c>
      <c r="B553" s="306" t="str">
        <f>VLOOKUP(A553,EMPRESAS!$A$1:$B$342,2,0)</f>
        <v>TRANSPORTE FLUVIAL MIXTO ATRATO CARIBE RIO BAUDO LTDA</v>
      </c>
      <c r="C553" s="306" t="str">
        <f>VLOOKUP(A553,EMPRESAS!$A$1:$C$342,3,0)</f>
        <v>Pasajeros</v>
      </c>
      <c r="D553" s="311">
        <v>1250</v>
      </c>
      <c r="E553" s="64">
        <v>7</v>
      </c>
      <c r="F553" s="64">
        <v>4</v>
      </c>
      <c r="G553" s="64">
        <v>2008</v>
      </c>
      <c r="H553" s="329" t="s">
        <v>977</v>
      </c>
      <c r="I553" s="299" t="s">
        <v>14</v>
      </c>
      <c r="J553" s="299"/>
      <c r="K553" s="299" t="str">
        <f>VLOOKUP(A553,EMPRESAS!$A$1:$I$342,9,0)</f>
        <v>ATRATO</v>
      </c>
      <c r="L553" s="299" t="str">
        <f>VLOOKUP(A553,EMPRESAS!$A$1:$J$342,10,0)</f>
        <v>RIO ATRATO AFLUENTES</v>
      </c>
      <c r="M553" s="2"/>
      <c r="N553" s="2"/>
      <c r="O553" s="2"/>
      <c r="P553" s="2"/>
      <c r="Q553" s="2"/>
      <c r="R553" s="2"/>
      <c r="S553" s="2"/>
      <c r="T553" s="2"/>
      <c r="U553" s="2"/>
    </row>
    <row r="554" spans="1:21">
      <c r="A554" s="299">
        <v>9001691751</v>
      </c>
      <c r="B554" s="306" t="str">
        <f>VLOOKUP(A554,EMPRESAS!$A$1:$B$342,2,0)</f>
        <v>TRANSPORTE FLUVIAL MIXTO ATRATO CARIBE RIO BAUDO LTDA</v>
      </c>
      <c r="C554" s="306" t="str">
        <f>VLOOKUP(A554,EMPRESAS!$A$1:$C$342,3,0)</f>
        <v>Pasajeros</v>
      </c>
      <c r="D554" s="311">
        <v>1250</v>
      </c>
      <c r="E554" s="64">
        <v>7</v>
      </c>
      <c r="F554" s="64">
        <v>4</v>
      </c>
      <c r="G554" s="64">
        <v>2008</v>
      </c>
      <c r="H554" s="64" t="s">
        <v>979</v>
      </c>
      <c r="I554" s="299"/>
      <c r="J554" s="299"/>
      <c r="K554" s="299" t="str">
        <f>VLOOKUP(A554,EMPRESAS!$A$1:$I$342,9,0)</f>
        <v>ATRATO</v>
      </c>
      <c r="L554" s="299" t="str">
        <f>VLOOKUP(A554,EMPRESAS!$A$1:$J$342,10,0)</f>
        <v>RIO ATRATO AFLUENTES</v>
      </c>
      <c r="M554" s="2"/>
      <c r="N554" s="2"/>
      <c r="O554" s="2"/>
      <c r="P554" s="2"/>
      <c r="Q554" s="2"/>
      <c r="R554" s="2"/>
      <c r="S554" s="2"/>
      <c r="T554" s="2"/>
      <c r="U554" s="2"/>
    </row>
    <row r="555" spans="1:21">
      <c r="A555" s="299">
        <v>9001691751</v>
      </c>
      <c r="B555" s="306" t="str">
        <f>VLOOKUP(A555,EMPRESAS!$A$1:$B$342,2,0)</f>
        <v>TRANSPORTE FLUVIAL MIXTO ATRATO CARIBE RIO BAUDO LTDA</v>
      </c>
      <c r="C555" s="306" t="str">
        <f>VLOOKUP(A555,EMPRESAS!$A$1:$C$342,3,0)</f>
        <v>Pasajeros</v>
      </c>
      <c r="D555" s="311">
        <v>1439</v>
      </c>
      <c r="E555" s="64">
        <v>15</v>
      </c>
      <c r="F555" s="64">
        <v>4</v>
      </c>
      <c r="G555" s="64">
        <v>2009</v>
      </c>
      <c r="H555" s="64" t="s">
        <v>986</v>
      </c>
      <c r="I555" s="299"/>
      <c r="J555" s="299"/>
      <c r="K555" s="299" t="str">
        <f>VLOOKUP(A555,EMPRESAS!$A$1:$I$342,9,0)</f>
        <v>ATRATO</v>
      </c>
      <c r="L555" s="299" t="str">
        <f>VLOOKUP(A555,EMPRESAS!$A$1:$J$342,10,0)</f>
        <v>RIO ATRATO AFLUENTES</v>
      </c>
      <c r="M555" s="2"/>
      <c r="N555" s="2"/>
      <c r="O555" s="2"/>
      <c r="P555" s="2"/>
      <c r="Q555" s="2"/>
      <c r="R555" s="2"/>
      <c r="S555" s="2"/>
      <c r="T555" s="2"/>
      <c r="U555" s="2"/>
    </row>
    <row r="556" spans="1:21">
      <c r="A556" s="299">
        <v>9001691751</v>
      </c>
      <c r="B556" s="306" t="str">
        <f>VLOOKUP(A556,EMPRESAS!$A$1:$B$342,2,0)</f>
        <v>TRANSPORTE FLUVIAL MIXTO ATRATO CARIBE RIO BAUDO LTDA</v>
      </c>
      <c r="C556" s="306" t="str">
        <f>VLOOKUP(A556,EMPRESAS!$A$1:$C$342,3,0)</f>
        <v>Pasajeros</v>
      </c>
      <c r="D556" s="311">
        <v>1180</v>
      </c>
      <c r="E556" s="64">
        <v>20</v>
      </c>
      <c r="F556" s="64">
        <v>4</v>
      </c>
      <c r="G556" s="102">
        <v>2011</v>
      </c>
      <c r="H556" s="64" t="s">
        <v>982</v>
      </c>
      <c r="I556" s="299"/>
      <c r="J556" s="299"/>
      <c r="K556" s="299" t="str">
        <f>VLOOKUP(A556,EMPRESAS!$A$1:$I$342,9,0)</f>
        <v>ATRATO</v>
      </c>
      <c r="L556" s="299" t="str">
        <f>VLOOKUP(A556,EMPRESAS!$A$1:$J$342,10,0)</f>
        <v>RIO ATRATO AFLUENTES</v>
      </c>
      <c r="M556" s="2"/>
      <c r="N556" s="2"/>
      <c r="O556" s="2"/>
      <c r="P556" s="2"/>
      <c r="Q556" s="2"/>
      <c r="R556" s="2"/>
      <c r="S556" s="2"/>
      <c r="T556" s="2"/>
      <c r="U556" s="2"/>
    </row>
    <row r="557" spans="1:21">
      <c r="A557" s="299">
        <v>9001691751</v>
      </c>
      <c r="B557" s="306" t="str">
        <f>VLOOKUP(A557,EMPRESAS!$A$1:$B$342,2,0)</f>
        <v>TRANSPORTE FLUVIAL MIXTO ATRATO CARIBE RIO BAUDO LTDA</v>
      </c>
      <c r="C557" s="306" t="str">
        <f>VLOOKUP(A557,EMPRESAS!$A$1:$C$342,3,0)</f>
        <v>Pasajeros</v>
      </c>
      <c r="D557" s="311">
        <v>1260</v>
      </c>
      <c r="E557" s="64">
        <v>28</v>
      </c>
      <c r="F557" s="64">
        <v>3</v>
      </c>
      <c r="G557" s="64">
        <v>2012</v>
      </c>
      <c r="H557" s="64" t="s">
        <v>986</v>
      </c>
      <c r="I557" s="299"/>
      <c r="J557" s="299"/>
      <c r="K557" s="299" t="str">
        <f>VLOOKUP(A557,EMPRESAS!$A$1:$I$342,9,0)</f>
        <v>ATRATO</v>
      </c>
      <c r="L557" s="299" t="str">
        <f>VLOOKUP(A557,EMPRESAS!$A$1:$J$342,10,0)</f>
        <v>RIO ATRATO AFLUENTES</v>
      </c>
      <c r="M557" s="2"/>
      <c r="N557" s="2"/>
      <c r="O557" s="2"/>
      <c r="P557" s="2"/>
      <c r="Q557" s="2"/>
      <c r="R557" s="2"/>
      <c r="S557" s="2"/>
      <c r="T557" s="2"/>
      <c r="U557" s="2"/>
    </row>
    <row r="558" spans="1:21">
      <c r="A558" s="299">
        <v>9001691751</v>
      </c>
      <c r="B558" s="306" t="str">
        <f>VLOOKUP(A558,EMPRESAS!$A$1:$B$342,2,0)</f>
        <v>TRANSPORTE FLUVIAL MIXTO ATRATO CARIBE RIO BAUDO LTDA</v>
      </c>
      <c r="C558" s="306" t="str">
        <f>VLOOKUP(A558,EMPRESAS!$A$1:$C$342,3,0)</f>
        <v>Pasajeros</v>
      </c>
      <c r="D558" s="311">
        <v>2857</v>
      </c>
      <c r="E558" s="64">
        <v>25</v>
      </c>
      <c r="F558" s="64">
        <v>9</v>
      </c>
      <c r="G558" s="102">
        <v>2014</v>
      </c>
      <c r="H558" s="102" t="s">
        <v>987</v>
      </c>
      <c r="I558" s="299"/>
      <c r="J558" s="299"/>
      <c r="K558" s="299" t="str">
        <f>VLOOKUP(A558,EMPRESAS!$A$1:$I$342,9,0)</f>
        <v>ATRATO</v>
      </c>
      <c r="L558" s="299" t="str">
        <f>VLOOKUP(A558,EMPRESAS!$A$1:$J$342,10,0)</f>
        <v>RIO ATRATO AFLUENTES</v>
      </c>
      <c r="M558" s="2"/>
      <c r="N558" s="2"/>
      <c r="O558" s="2"/>
      <c r="P558" s="2"/>
      <c r="Q558" s="2"/>
      <c r="R558" s="2"/>
      <c r="S558" s="2"/>
      <c r="T558" s="2"/>
      <c r="U558" s="2"/>
    </row>
    <row r="559" spans="1:21">
      <c r="A559" s="299">
        <v>9001691751</v>
      </c>
      <c r="B559" s="306" t="str">
        <f>VLOOKUP(A559,EMPRESAS!$A$1:$B$342,2,0)</f>
        <v>TRANSPORTE FLUVIAL MIXTO ATRATO CARIBE RIO BAUDO LTDA</v>
      </c>
      <c r="C559" s="306" t="str">
        <f>VLOOKUP(A559,EMPRESAS!$A$1:$C$342,3,0)</f>
        <v>Pasajeros</v>
      </c>
      <c r="D559" s="378">
        <v>3315</v>
      </c>
      <c r="E559" s="329">
        <v>5</v>
      </c>
      <c r="F559" s="329">
        <v>11</v>
      </c>
      <c r="G559" s="329">
        <v>2014</v>
      </c>
      <c r="H559" s="329" t="s">
        <v>983</v>
      </c>
      <c r="I559" s="360" t="s">
        <v>14</v>
      </c>
      <c r="J559" s="299"/>
      <c r="K559" s="299" t="str">
        <f>VLOOKUP(A559,EMPRESAS!$A$1:$I$342,9,0)</f>
        <v>ATRATO</v>
      </c>
      <c r="L559" s="299" t="str">
        <f>VLOOKUP(A559,EMPRESAS!$A$1:$J$342,10,0)</f>
        <v>RIO ATRATO AFLUENTES</v>
      </c>
      <c r="M559" s="2"/>
      <c r="N559" s="2"/>
      <c r="O559" s="2"/>
      <c r="P559" s="2"/>
      <c r="Q559" s="2"/>
      <c r="R559" s="2"/>
      <c r="S559" s="2"/>
      <c r="T559" s="2"/>
      <c r="U559" s="2"/>
    </row>
    <row r="560" spans="1:21">
      <c r="A560" s="299">
        <v>9001691751</v>
      </c>
      <c r="B560" s="306" t="str">
        <f>VLOOKUP(A560,EMPRESAS!$A$1:$B$342,2,0)</f>
        <v>TRANSPORTE FLUVIAL MIXTO ATRATO CARIBE RIO BAUDO LTDA</v>
      </c>
      <c r="C560" s="306" t="str">
        <f>VLOOKUP(A560,EMPRESAS!$A$1:$C$342,3,0)</f>
        <v>Pasajeros</v>
      </c>
      <c r="D560" s="378">
        <v>2744</v>
      </c>
      <c r="E560" s="329">
        <v>27</v>
      </c>
      <c r="F560" s="329">
        <v>6</v>
      </c>
      <c r="G560" s="329">
        <v>2016</v>
      </c>
      <c r="H560" s="329" t="s">
        <v>980</v>
      </c>
      <c r="I560" s="360"/>
      <c r="J560" s="299"/>
      <c r="K560" s="299" t="str">
        <f>VLOOKUP(A560,EMPRESAS!$A$1:$I$342,9,0)</f>
        <v>ATRATO</v>
      </c>
      <c r="L560" s="299" t="str">
        <f>VLOOKUP(A560,EMPRESAS!$A$1:$J$342,10,0)</f>
        <v>RIO ATRATO AFLUENTES</v>
      </c>
      <c r="M560" s="2"/>
      <c r="N560" s="2"/>
      <c r="O560" s="2"/>
      <c r="P560" s="2"/>
      <c r="Q560" s="2"/>
      <c r="R560" s="2"/>
      <c r="S560" s="2"/>
      <c r="T560" s="2"/>
      <c r="U560" s="2"/>
    </row>
    <row r="561" spans="1:21">
      <c r="A561" s="299">
        <v>9001691751</v>
      </c>
      <c r="B561" s="306" t="str">
        <f>VLOOKUP(A561,EMPRESAS!$A$1:$B$342,2,0)</f>
        <v>TRANSPORTE FLUVIAL MIXTO ATRATO CARIBE RIO BAUDO LTDA</v>
      </c>
      <c r="C561" s="306" t="str">
        <f>VLOOKUP(A561,EMPRESAS!$A$1:$C$342,3,0)</f>
        <v>Pasajeros</v>
      </c>
      <c r="D561" s="433">
        <v>4147</v>
      </c>
      <c r="E561" s="359">
        <v>5</v>
      </c>
      <c r="F561" s="359">
        <v>10</v>
      </c>
      <c r="G561" s="359">
        <v>2017</v>
      </c>
      <c r="H561" s="359" t="s">
        <v>1033</v>
      </c>
      <c r="I561" s="373" t="s">
        <v>1034</v>
      </c>
      <c r="J561" s="332"/>
      <c r="K561" s="299" t="str">
        <f>VLOOKUP(A561,EMPRESAS!$A$1:$I$342,9,0)</f>
        <v>ATRATO</v>
      </c>
      <c r="L561" s="299" t="str">
        <f>VLOOKUP(A561,EMPRESAS!$A$1:$J$342,10,0)</f>
        <v>RIO ATRATO AFLUENTES</v>
      </c>
      <c r="M561" s="2"/>
      <c r="N561" s="2"/>
      <c r="O561" s="2"/>
      <c r="P561" s="2"/>
      <c r="Q561" s="2"/>
      <c r="R561" s="2"/>
      <c r="S561" s="2"/>
      <c r="T561" s="2"/>
      <c r="U561" s="2"/>
    </row>
    <row r="562" spans="1:21">
      <c r="A562" s="299">
        <v>9001892859</v>
      </c>
      <c r="B562" s="306" t="str">
        <f>VLOOKUP(A562,EMPRESAS!$A$1:$B$342,2,0)</f>
        <v>ASOCIACION DE JHONSEROS DE PUERTO VALDIVIA  "ASOJHONVAL"</v>
      </c>
      <c r="C562" s="306" t="str">
        <f>VLOOKUP(A562,EMPRESAS!$A$1:$C$342,3,0)</f>
        <v>Pasajeros</v>
      </c>
      <c r="D562" s="311">
        <v>5078</v>
      </c>
      <c r="E562" s="64">
        <v>28</v>
      </c>
      <c r="F562" s="64">
        <v>11</v>
      </c>
      <c r="G562" s="64">
        <v>2008</v>
      </c>
      <c r="H562" s="64" t="s">
        <v>977</v>
      </c>
      <c r="I562" s="299" t="s">
        <v>1048</v>
      </c>
      <c r="J562" s="299"/>
      <c r="K562" s="299" t="str">
        <f>VLOOKUP(A562,EMPRESAS!$A$1:$I$342,9,0)</f>
        <v>CAUCA</v>
      </c>
      <c r="L562" s="299" t="str">
        <f>VLOOKUP(A562,EMPRESAS!$A$1:$J$342,10,0)</f>
        <v xml:space="preserve"> RIO CAUCA SECTOR LA GUAMERA-PUERTO VALDIVIA-PUQUI PUERTOS INTERMEDIOS Y VSA.</v>
      </c>
      <c r="M562" s="2"/>
      <c r="N562" s="2"/>
      <c r="O562" s="2"/>
      <c r="P562" s="2"/>
      <c r="Q562" s="2"/>
      <c r="R562" s="2"/>
      <c r="S562" s="2"/>
      <c r="T562" s="2"/>
      <c r="U562" s="2"/>
    </row>
    <row r="563" spans="1:21">
      <c r="A563" s="299">
        <v>9001892859</v>
      </c>
      <c r="B563" s="306" t="str">
        <f>VLOOKUP(A563,EMPRESAS!$A$1:$B$342,2,0)</f>
        <v>ASOCIACION DE JHONSEROS DE PUERTO VALDIVIA  "ASOJHONVAL"</v>
      </c>
      <c r="C563" s="306" t="str">
        <f>VLOOKUP(A563,EMPRESAS!$A$1:$C$342,3,0)</f>
        <v>Pasajeros</v>
      </c>
      <c r="D563" s="311">
        <v>5078</v>
      </c>
      <c r="E563" s="64">
        <v>28</v>
      </c>
      <c r="F563" s="64">
        <v>11</v>
      </c>
      <c r="G563" s="64">
        <v>2008</v>
      </c>
      <c r="H563" s="64" t="s">
        <v>979</v>
      </c>
      <c r="I563" s="299"/>
      <c r="J563" s="299"/>
      <c r="K563" s="299" t="str">
        <f>VLOOKUP(A563,EMPRESAS!$A$1:$I$342,9,0)</f>
        <v>CAUCA</v>
      </c>
      <c r="L563" s="299" t="str">
        <f>VLOOKUP(A563,EMPRESAS!$A$1:$J$342,10,0)</f>
        <v xml:space="preserve"> RIO CAUCA SECTOR LA GUAMERA-PUERTO VALDIVIA-PUQUI PUERTOS INTERMEDIOS Y VSA.</v>
      </c>
      <c r="M563" s="2"/>
      <c r="N563" s="2"/>
      <c r="O563" s="2"/>
      <c r="P563" s="2"/>
      <c r="Q563" s="2"/>
      <c r="R563" s="2"/>
      <c r="S563" s="2"/>
      <c r="T563" s="2"/>
      <c r="U563" s="2"/>
    </row>
    <row r="564" spans="1:21">
      <c r="A564" s="299">
        <v>9001892859</v>
      </c>
      <c r="B564" s="306" t="str">
        <f>VLOOKUP(A564,EMPRESAS!$A$1:$B$342,2,0)</f>
        <v>ASOCIACION DE JHONSEROS DE PUERTO VALDIVIA  "ASOJHONVAL"</v>
      </c>
      <c r="C564" s="306" t="str">
        <f>VLOOKUP(A564,EMPRESAS!$A$1:$C$342,3,0)</f>
        <v>Pasajeros</v>
      </c>
      <c r="D564" s="311">
        <v>4551</v>
      </c>
      <c r="E564" s="64">
        <v>1</v>
      </c>
      <c r="F564" s="64">
        <v>11</v>
      </c>
      <c r="G564" s="64">
        <v>2013</v>
      </c>
      <c r="H564" s="64" t="s">
        <v>1010</v>
      </c>
      <c r="I564" s="299" t="s">
        <v>14</v>
      </c>
      <c r="J564" s="299"/>
      <c r="K564" s="299" t="str">
        <f>VLOOKUP(A564,EMPRESAS!$A$1:$I$342,9,0)</f>
        <v>CAUCA</v>
      </c>
      <c r="L564" s="299" t="str">
        <f>VLOOKUP(A564,EMPRESAS!$A$1:$J$342,10,0)</f>
        <v xml:space="preserve"> RIO CAUCA SECTOR LA GUAMERA-PUERTO VALDIVIA-PUQUI PUERTOS INTERMEDIOS Y VSA.</v>
      </c>
      <c r="M564" s="2"/>
      <c r="N564" s="2"/>
      <c r="O564" s="2"/>
      <c r="P564" s="2"/>
      <c r="Q564" s="2"/>
      <c r="R564" s="2"/>
      <c r="S564" s="2"/>
      <c r="T564" s="2"/>
      <c r="U564" s="2"/>
    </row>
    <row r="565" spans="1:21">
      <c r="A565" s="299">
        <v>9001892859</v>
      </c>
      <c r="B565" s="306" t="str">
        <f>VLOOKUP(A565,EMPRESAS!$A$1:$B$342,2,0)</f>
        <v>ASOCIACION DE JHONSEROS DE PUERTO VALDIVIA  "ASOJHONVAL"</v>
      </c>
      <c r="C565" s="306" t="str">
        <f>VLOOKUP(A565,EMPRESAS!$A$1:$C$342,3,0)</f>
        <v>Pasajeros</v>
      </c>
      <c r="D565" s="311">
        <v>518</v>
      </c>
      <c r="E565" s="64">
        <v>5</v>
      </c>
      <c r="F565" s="64">
        <v>3</v>
      </c>
      <c r="G565" s="102">
        <v>2014</v>
      </c>
      <c r="H565" s="64" t="s">
        <v>982</v>
      </c>
      <c r="I565" s="299" t="s">
        <v>14</v>
      </c>
      <c r="J565" s="299"/>
      <c r="K565" s="299" t="str">
        <f>VLOOKUP(A565,EMPRESAS!$A$1:$I$342,9,0)</f>
        <v>CAUCA</v>
      </c>
      <c r="L565" s="299" t="str">
        <f>VLOOKUP(A565,EMPRESAS!$A$1:$J$342,10,0)</f>
        <v xml:space="preserve"> RIO CAUCA SECTOR LA GUAMERA-PUERTO VALDIVIA-PUQUI PUERTOS INTERMEDIOS Y VSA.</v>
      </c>
      <c r="M565" s="2"/>
      <c r="N565" s="2"/>
      <c r="O565" s="2"/>
      <c r="P565" s="2"/>
      <c r="Q565" s="2"/>
      <c r="R565" s="2"/>
      <c r="S565" s="2"/>
      <c r="T565" s="2"/>
      <c r="U565" s="2"/>
    </row>
    <row r="566" spans="1:21">
      <c r="A566" s="299">
        <v>9001892859</v>
      </c>
      <c r="B566" s="306" t="str">
        <f>VLOOKUP(A566,EMPRESAS!$A$1:$B$342,2,0)</f>
        <v>ASOCIACION DE JHONSEROS DE PUERTO VALDIVIA  "ASOJHONVAL"</v>
      </c>
      <c r="C566" s="306" t="str">
        <f>VLOOKUP(A566,EMPRESAS!$A$1:$C$342,3,0)</f>
        <v>Pasajeros</v>
      </c>
      <c r="D566" s="475">
        <v>175</v>
      </c>
      <c r="E566" s="361">
        <v>6</v>
      </c>
      <c r="F566" s="361">
        <v>2</v>
      </c>
      <c r="G566" s="361">
        <v>2017</v>
      </c>
      <c r="H566" s="361" t="s">
        <v>983</v>
      </c>
      <c r="I566" s="299" t="s">
        <v>14</v>
      </c>
      <c r="J566" s="299"/>
      <c r="K566" s="299" t="str">
        <f>VLOOKUP(A566,EMPRESAS!$A$1:$I$342,9,0)</f>
        <v>CAUCA</v>
      </c>
      <c r="L566" s="299" t="str">
        <f>VLOOKUP(A566,EMPRESAS!$A$1:$J$342,10,0)</f>
        <v xml:space="preserve"> RIO CAUCA SECTOR LA GUAMERA-PUERTO VALDIVIA-PUQUI PUERTOS INTERMEDIOS Y VSA.</v>
      </c>
      <c r="M566" s="2"/>
      <c r="N566" s="2"/>
      <c r="O566" s="2"/>
      <c r="P566" s="2"/>
      <c r="Q566" s="2"/>
      <c r="R566" s="2"/>
      <c r="S566" s="2"/>
      <c r="T566" s="2"/>
      <c r="U566" s="2"/>
    </row>
    <row r="567" spans="1:21">
      <c r="A567" s="299">
        <v>9000853186</v>
      </c>
      <c r="B567" s="306" t="str">
        <f>VLOOKUP(A567,EMPRESAS!$A$1:$B$342,2,0)</f>
        <v>ASOCIACION DE LANCHEROS HINCAPIE</v>
      </c>
      <c r="C567" s="306" t="str">
        <f>VLOOKUP(A567,EMPRESAS!$A$1:$C$342,3,0)</f>
        <v>Turismo</v>
      </c>
      <c r="D567" s="311">
        <v>1997</v>
      </c>
      <c r="E567" s="64">
        <v>21</v>
      </c>
      <c r="F567" s="64">
        <v>5</v>
      </c>
      <c r="G567" s="64">
        <v>2008</v>
      </c>
      <c r="H567" s="64" t="s">
        <v>977</v>
      </c>
      <c r="I567" s="299" t="s">
        <v>43</v>
      </c>
      <c r="J567" s="299"/>
      <c r="K567" s="299" t="str">
        <f>VLOOKUP(A567,EMPRESAS!$A$1:$I$342,9,0)</f>
        <v>EMBALSE DEL PEÑOL</v>
      </c>
      <c r="L567" s="299" t="str">
        <f>VLOOKUP(A567,EMPRESAS!$A$1:$J$342,10,0)</f>
        <v>EMBALSE PEÑOL GUATAPE</v>
      </c>
      <c r="M567" s="2"/>
      <c r="N567" s="2"/>
      <c r="O567" s="2"/>
      <c r="P567" s="2"/>
      <c r="Q567" s="2"/>
      <c r="R567" s="2"/>
      <c r="S567" s="2"/>
      <c r="T567" s="2"/>
      <c r="U567" s="2"/>
    </row>
    <row r="568" spans="1:21">
      <c r="A568" s="299">
        <v>9000853186</v>
      </c>
      <c r="B568" s="306" t="str">
        <f>VLOOKUP(A568,EMPRESAS!$A$1:$B$342,2,0)</f>
        <v>ASOCIACION DE LANCHEROS HINCAPIE</v>
      </c>
      <c r="C568" s="306" t="str">
        <f>VLOOKUP(A568,EMPRESAS!$A$1:$C$342,3,0)</f>
        <v>Turismo</v>
      </c>
      <c r="D568" s="311">
        <v>1997</v>
      </c>
      <c r="E568" s="64">
        <v>21</v>
      </c>
      <c r="F568" s="64">
        <v>5</v>
      </c>
      <c r="G568" s="64">
        <v>2008</v>
      </c>
      <c r="H568" s="64" t="s">
        <v>979</v>
      </c>
      <c r="I568" s="299"/>
      <c r="J568" s="299"/>
      <c r="K568" s="299" t="str">
        <f>VLOOKUP(A568,EMPRESAS!$A$1:$I$342,9,0)</f>
        <v>EMBALSE DEL PEÑOL</v>
      </c>
      <c r="L568" s="299" t="str">
        <f>VLOOKUP(A568,EMPRESAS!$A$1:$J$342,10,0)</f>
        <v>EMBALSE PEÑOL GUATAPE</v>
      </c>
      <c r="M568" s="2"/>
      <c r="N568" s="2"/>
      <c r="O568" s="2"/>
      <c r="P568" s="2"/>
      <c r="Q568" s="2"/>
      <c r="R568" s="2"/>
      <c r="S568" s="2"/>
      <c r="T568" s="2"/>
      <c r="U568" s="2"/>
    </row>
    <row r="569" spans="1:21">
      <c r="A569" s="299">
        <v>9000853186</v>
      </c>
      <c r="B569" s="306" t="str">
        <f>VLOOKUP(A569,EMPRESAS!$A$1:$B$342,2,0)</f>
        <v>ASOCIACION DE LANCHEROS HINCAPIE</v>
      </c>
      <c r="C569" s="306" t="str">
        <f>VLOOKUP(A569,EMPRESAS!$A$1:$C$342,3,0)</f>
        <v>Turismo</v>
      </c>
      <c r="D569" s="311">
        <v>1264</v>
      </c>
      <c r="E569" s="64">
        <v>28</v>
      </c>
      <c r="F569" s="64">
        <v>3</v>
      </c>
      <c r="G569" s="102">
        <v>2012</v>
      </c>
      <c r="H569" s="64" t="s">
        <v>982</v>
      </c>
      <c r="I569" s="299"/>
      <c r="J569" s="299"/>
      <c r="K569" s="299" t="str">
        <f>VLOOKUP(A569,EMPRESAS!$A$1:$I$342,9,0)</f>
        <v>EMBALSE DEL PEÑOL</v>
      </c>
      <c r="L569" s="299" t="str">
        <f>VLOOKUP(A569,EMPRESAS!$A$1:$J$342,10,0)</f>
        <v>EMBALSE PEÑOL GUATAPE</v>
      </c>
      <c r="M569" s="2"/>
      <c r="N569" s="2"/>
      <c r="O569" s="2"/>
      <c r="P569" s="2"/>
      <c r="Q569" s="2"/>
      <c r="R569" s="2"/>
      <c r="S569" s="2"/>
      <c r="T569" s="2"/>
      <c r="U569" s="2"/>
    </row>
    <row r="570" spans="1:21">
      <c r="A570" s="299">
        <v>9000853186</v>
      </c>
      <c r="B570" s="306" t="str">
        <f>VLOOKUP(A570,EMPRESAS!$A$1:$B$342,2,0)</f>
        <v>ASOCIACION DE LANCHEROS HINCAPIE</v>
      </c>
      <c r="C570" s="306" t="str">
        <f>VLOOKUP(A570,EMPRESAS!$A$1:$C$342,3,0)</f>
        <v>Turismo</v>
      </c>
      <c r="D570" s="311">
        <v>7021</v>
      </c>
      <c r="E570" s="64">
        <v>30</v>
      </c>
      <c r="F570" s="64">
        <v>7</v>
      </c>
      <c r="G570" s="64">
        <v>2012</v>
      </c>
      <c r="H570" s="64" t="s">
        <v>986</v>
      </c>
      <c r="I570" s="299"/>
      <c r="J570" s="299"/>
      <c r="K570" s="299" t="str">
        <f>VLOOKUP(A570,EMPRESAS!$A$1:$I$342,9,0)</f>
        <v>EMBALSE DEL PEÑOL</v>
      </c>
      <c r="L570" s="299" t="str">
        <f>VLOOKUP(A570,EMPRESAS!$A$1:$J$342,10,0)</f>
        <v>EMBALSE PEÑOL GUATAPE</v>
      </c>
      <c r="M570" s="2"/>
      <c r="N570" s="2"/>
      <c r="O570" s="2"/>
      <c r="P570" s="2"/>
      <c r="Q570" s="2"/>
      <c r="R570" s="2"/>
      <c r="S570" s="2"/>
      <c r="T570" s="2"/>
      <c r="U570" s="2"/>
    </row>
    <row r="571" spans="1:21">
      <c r="A571" s="299">
        <v>9000853186</v>
      </c>
      <c r="B571" s="306" t="str">
        <f>VLOOKUP(A571,EMPRESAS!$A$1:$B$342,2,0)</f>
        <v>ASOCIACION DE LANCHEROS HINCAPIE</v>
      </c>
      <c r="C571" s="306" t="str">
        <f>VLOOKUP(A571,EMPRESAS!$A$1:$C$342,3,0)</f>
        <v>Turismo</v>
      </c>
      <c r="D571" s="311">
        <v>3213</v>
      </c>
      <c r="E571" s="64">
        <v>4</v>
      </c>
      <c r="F571" s="64">
        <v>8</v>
      </c>
      <c r="G571" s="64">
        <v>2016</v>
      </c>
      <c r="H571" s="64" t="s">
        <v>983</v>
      </c>
      <c r="I571" s="299"/>
      <c r="J571" s="299" t="s">
        <v>1032</v>
      </c>
      <c r="K571" s="299" t="str">
        <f>VLOOKUP(A571,EMPRESAS!$A$1:$I$342,9,0)</f>
        <v>EMBALSE DEL PEÑOL</v>
      </c>
      <c r="L571" s="299" t="str">
        <f>VLOOKUP(A571,EMPRESAS!$A$1:$J$342,10,0)</f>
        <v>EMBALSE PEÑOL GUATAPE</v>
      </c>
      <c r="M571" s="2"/>
      <c r="N571" s="2"/>
      <c r="O571" s="2"/>
      <c r="P571" s="2"/>
      <c r="Q571" s="2"/>
      <c r="R571" s="2"/>
      <c r="S571" s="2"/>
      <c r="T571" s="2"/>
      <c r="U571" s="2"/>
    </row>
    <row r="572" spans="1:21">
      <c r="A572" s="299">
        <v>9000853186</v>
      </c>
      <c r="B572" s="306" t="str">
        <f>VLOOKUP(A572,EMPRESAS!$A$1:$B$342,2,0)</f>
        <v>ASOCIACION DE LANCHEROS HINCAPIE</v>
      </c>
      <c r="C572" s="306" t="str">
        <f>VLOOKUP(A572,EMPRESAS!$A$1:$C$342,3,0)</f>
        <v>Turismo</v>
      </c>
      <c r="D572" s="311">
        <v>5832</v>
      </c>
      <c r="E572" s="64">
        <v>18</v>
      </c>
      <c r="F572" s="64">
        <v>12</v>
      </c>
      <c r="G572" s="64">
        <v>2017</v>
      </c>
      <c r="H572" s="64" t="s">
        <v>1013</v>
      </c>
      <c r="I572" s="299"/>
      <c r="J572" s="299"/>
      <c r="K572" s="299" t="str">
        <f>VLOOKUP(A572,EMPRESAS!$A$1:$I$342,9,0)</f>
        <v>EMBALSE DEL PEÑOL</v>
      </c>
      <c r="L572" s="299" t="str">
        <f>VLOOKUP(A572,EMPRESAS!$A$1:$J$342,10,0)</f>
        <v>EMBALSE PEÑOL GUATAPE</v>
      </c>
      <c r="M572" s="2"/>
      <c r="N572" s="2"/>
      <c r="O572" s="2"/>
      <c r="P572" s="2"/>
      <c r="Q572" s="2"/>
      <c r="R572" s="2"/>
      <c r="S572" s="2"/>
      <c r="T572" s="2"/>
      <c r="U572" s="2"/>
    </row>
    <row r="573" spans="1:21">
      <c r="A573" s="299">
        <v>9000853186</v>
      </c>
      <c r="B573" s="306" t="str">
        <f>VLOOKUP(A573,EMPRESAS!$A$1:$B$342,2,0)</f>
        <v>ASOCIACION DE LANCHEROS HINCAPIE</v>
      </c>
      <c r="C573" s="306" t="str">
        <f>VLOOKUP(A573,EMPRESAS!$A$1:$C$342,3,0)</f>
        <v>Turismo</v>
      </c>
      <c r="D573" s="303">
        <v>3840</v>
      </c>
      <c r="E573" s="327">
        <v>14</v>
      </c>
      <c r="F573" s="327">
        <v>8</v>
      </c>
      <c r="G573" s="327">
        <v>2019</v>
      </c>
      <c r="H573" s="327" t="s">
        <v>984</v>
      </c>
      <c r="I573" s="299" t="s">
        <v>43</v>
      </c>
      <c r="J573" s="299"/>
      <c r="K573" s="299" t="str">
        <f>VLOOKUP(A573,EMPRESAS!$A$1:$I$342,9,0)</f>
        <v>EMBALSE DEL PEÑOL</v>
      </c>
      <c r="L573" s="299" t="str">
        <f>VLOOKUP(A573,EMPRESAS!$A$1:$J$342,10,0)</f>
        <v>EMBALSE PEÑOL GUATAPE</v>
      </c>
      <c r="M573" s="2"/>
      <c r="N573" s="2"/>
      <c r="O573" s="2"/>
      <c r="P573" s="2"/>
      <c r="Q573" s="2"/>
      <c r="R573" s="2"/>
      <c r="S573" s="2"/>
      <c r="T573" s="2"/>
      <c r="U573" s="2"/>
    </row>
    <row r="574" spans="1:21">
      <c r="A574" s="299">
        <v>9000853186</v>
      </c>
      <c r="B574" s="306" t="str">
        <f>VLOOKUP(A574,EMPRESAS!$A$1:$B$342,2,0)</f>
        <v>ASOCIACION DE LANCHEROS HINCAPIE</v>
      </c>
      <c r="C574" s="306" t="str">
        <f>VLOOKUP(A574,EMPRESAS!$A$1:$C$342,3,0)</f>
        <v>Turismo</v>
      </c>
      <c r="D574" s="27">
        <v>153</v>
      </c>
      <c r="E574" s="341">
        <v>29</v>
      </c>
      <c r="F574" s="341">
        <v>1</v>
      </c>
      <c r="G574" s="341">
        <v>2020</v>
      </c>
      <c r="H574" s="341" t="s">
        <v>986</v>
      </c>
      <c r="I574" s="299"/>
      <c r="J574" s="299"/>
      <c r="K574" s="299" t="str">
        <f>VLOOKUP(A574,EMPRESAS!$A$1:$I$342,9,0)</f>
        <v>EMBALSE DEL PEÑOL</v>
      </c>
      <c r="L574" s="299" t="str">
        <f>VLOOKUP(A574,EMPRESAS!$A$1:$J$342,10,0)</f>
        <v>EMBALSE PEÑOL GUATAPE</v>
      </c>
      <c r="M574" s="2"/>
      <c r="N574" s="2"/>
      <c r="O574" s="2"/>
      <c r="P574" s="2"/>
      <c r="Q574" s="2"/>
      <c r="R574" s="2"/>
      <c r="S574" s="2"/>
      <c r="T574" s="2"/>
      <c r="U574" s="2"/>
    </row>
    <row r="575" spans="1:21">
      <c r="A575" s="299">
        <v>9001961731</v>
      </c>
      <c r="B575" s="306" t="str">
        <f>VLOOKUP(A575,EMPRESAS!$A$1:$B$342,2,0)</f>
        <v>SERVICIOS FLUVIALES DE PRADO S.A.  "SERVIFLUPRADO S.A."</v>
      </c>
      <c r="C575" s="306" t="str">
        <f>VLOOKUP(A575,EMPRESAS!$A$1:$C$342,3,0)</f>
        <v>Turismo</v>
      </c>
      <c r="D575" s="311">
        <v>3256</v>
      </c>
      <c r="E575" s="64">
        <v>11</v>
      </c>
      <c r="F575" s="64">
        <v>8</v>
      </c>
      <c r="G575" s="64">
        <v>2008</v>
      </c>
      <c r="H575" s="64" t="s">
        <v>977</v>
      </c>
      <c r="I575" s="299" t="s">
        <v>43</v>
      </c>
      <c r="J575" s="299"/>
      <c r="K575" s="299" t="str">
        <f>VLOOKUP(A575,EMPRESAS!$A$1:$I$342,9,0)</f>
        <v>REPRESA DE HIDROPRADO</v>
      </c>
      <c r="L575" s="299" t="str">
        <f>VLOOKUP(A575,EMPRESAS!$A$1:$J$342,10,0)</f>
        <v>REPRESA DE HIDROPRADO -TOLIMA-</v>
      </c>
      <c r="M575" s="2"/>
      <c r="N575" s="2"/>
      <c r="O575" s="2"/>
      <c r="P575" s="2"/>
      <c r="Q575" s="2"/>
      <c r="R575" s="2"/>
      <c r="S575" s="2"/>
      <c r="T575" s="2"/>
      <c r="U575" s="2"/>
    </row>
    <row r="576" spans="1:21">
      <c r="A576" s="299">
        <v>9001961731</v>
      </c>
      <c r="B576" s="306" t="str">
        <f>VLOOKUP(A576,EMPRESAS!$A$1:$B$342,2,0)</f>
        <v>SERVICIOS FLUVIALES DE PRADO S.A.  "SERVIFLUPRADO S.A."</v>
      </c>
      <c r="C576" s="306" t="str">
        <f>VLOOKUP(A576,EMPRESAS!$A$1:$C$342,3,0)</f>
        <v>Turismo</v>
      </c>
      <c r="D576" s="311">
        <v>3256</v>
      </c>
      <c r="E576" s="64">
        <v>11</v>
      </c>
      <c r="F576" s="64">
        <v>8</v>
      </c>
      <c r="G576" s="64">
        <v>2008</v>
      </c>
      <c r="H576" s="64" t="s">
        <v>979</v>
      </c>
      <c r="I576" s="299"/>
      <c r="J576" s="299"/>
      <c r="K576" s="299" t="str">
        <f>VLOOKUP(A576,EMPRESAS!$A$1:$I$342,9,0)</f>
        <v>REPRESA DE HIDROPRADO</v>
      </c>
      <c r="L576" s="299" t="str">
        <f>VLOOKUP(A576,EMPRESAS!$A$1:$J$342,10,0)</f>
        <v>REPRESA DE HIDROPRADO -TOLIMA-</v>
      </c>
      <c r="M576" s="2"/>
      <c r="N576" s="2"/>
      <c r="O576" s="2"/>
      <c r="P576" s="2"/>
      <c r="Q576" s="2"/>
      <c r="R576" s="2"/>
      <c r="S576" s="2"/>
      <c r="T576" s="2"/>
      <c r="U576" s="2"/>
    </row>
    <row r="577" spans="1:21">
      <c r="A577" s="299">
        <v>9001961731</v>
      </c>
      <c r="B577" s="306" t="str">
        <f>VLOOKUP(A577,EMPRESAS!$A$1:$B$342,2,0)</f>
        <v>SERVICIOS FLUVIALES DE PRADO S.A.  "SERVIFLUPRADO S.A."</v>
      </c>
      <c r="C577" s="306" t="str">
        <f>VLOOKUP(A577,EMPRESAS!$A$1:$C$342,3,0)</f>
        <v>Turismo</v>
      </c>
      <c r="D577" s="311">
        <v>3519</v>
      </c>
      <c r="E577" s="64">
        <v>30</v>
      </c>
      <c r="F577" s="64">
        <v>8</v>
      </c>
      <c r="G577" s="64">
        <v>2010</v>
      </c>
      <c r="H577" s="64" t="s">
        <v>982</v>
      </c>
      <c r="I577" s="299"/>
      <c r="J577" s="299"/>
      <c r="K577" s="299" t="str">
        <f>VLOOKUP(A577,EMPRESAS!$A$1:$I$342,9,0)</f>
        <v>REPRESA DE HIDROPRADO</v>
      </c>
      <c r="L577" s="299" t="str">
        <f>VLOOKUP(A577,EMPRESAS!$A$1:$J$342,10,0)</f>
        <v>REPRESA DE HIDROPRADO -TOLIMA-</v>
      </c>
      <c r="M577" s="2"/>
      <c r="N577" s="2"/>
      <c r="O577" s="2"/>
      <c r="P577" s="2"/>
      <c r="Q577" s="2"/>
      <c r="R577" s="2"/>
      <c r="S577" s="2"/>
      <c r="T577" s="2"/>
      <c r="U577" s="2"/>
    </row>
    <row r="578" spans="1:21">
      <c r="A578" s="299">
        <v>9001961731</v>
      </c>
      <c r="B578" s="306" t="str">
        <f>VLOOKUP(A578,EMPRESAS!$A$1:$B$342,2,0)</f>
        <v>SERVICIOS FLUVIALES DE PRADO S.A.  "SERVIFLUPRADO S.A."</v>
      </c>
      <c r="C578" s="306" t="str">
        <f>VLOOKUP(A578,EMPRESAS!$A$1:$C$342,3,0)</f>
        <v>Turismo</v>
      </c>
      <c r="D578" s="311">
        <v>939</v>
      </c>
      <c r="E578" s="64">
        <v>13</v>
      </c>
      <c r="F578" s="64">
        <v>3</v>
      </c>
      <c r="G578" s="64">
        <v>2012</v>
      </c>
      <c r="H578" s="64" t="s">
        <v>980</v>
      </c>
      <c r="I578" s="299"/>
      <c r="J578" s="299"/>
      <c r="K578" s="299" t="str">
        <f>VLOOKUP(A578,EMPRESAS!$A$1:$I$342,9,0)</f>
        <v>REPRESA DE HIDROPRADO</v>
      </c>
      <c r="L578" s="299" t="str">
        <f>VLOOKUP(A578,EMPRESAS!$A$1:$J$342,10,0)</f>
        <v>REPRESA DE HIDROPRADO -TOLIMA-</v>
      </c>
      <c r="M578" s="2"/>
      <c r="N578" s="2"/>
      <c r="O578" s="2"/>
      <c r="P578" s="2"/>
      <c r="Q578" s="2"/>
      <c r="R578" s="2"/>
      <c r="S578" s="2"/>
      <c r="T578" s="2"/>
      <c r="U578" s="2"/>
    </row>
    <row r="579" spans="1:21">
      <c r="A579" s="299">
        <v>9001961731</v>
      </c>
      <c r="B579" s="306" t="str">
        <f>VLOOKUP(A579,EMPRESAS!$A$1:$B$342,2,0)</f>
        <v>SERVICIOS FLUVIALES DE PRADO S.A.  "SERVIFLUPRADO S.A."</v>
      </c>
      <c r="C579" s="306" t="str">
        <f>VLOOKUP(A579,EMPRESAS!$A$1:$C$342,3,0)</f>
        <v>Turismo</v>
      </c>
      <c r="D579" s="311">
        <v>1220</v>
      </c>
      <c r="E579" s="64">
        <v>14</v>
      </c>
      <c r="F579" s="64">
        <v>5</v>
      </c>
      <c r="G579" s="102">
        <v>2014</v>
      </c>
      <c r="H579" s="64" t="s">
        <v>983</v>
      </c>
      <c r="I579" s="332"/>
      <c r="J579" s="299"/>
      <c r="K579" s="299" t="str">
        <f>VLOOKUP(A579,EMPRESAS!$A$1:$I$342,9,0)</f>
        <v>REPRESA DE HIDROPRADO</v>
      </c>
      <c r="L579" s="299" t="str">
        <f>VLOOKUP(A579,EMPRESAS!$A$1:$J$342,10,0)</f>
        <v>REPRESA DE HIDROPRADO -TOLIMA-</v>
      </c>
      <c r="M579" s="2"/>
      <c r="N579" s="2"/>
      <c r="O579" s="2"/>
      <c r="P579" s="2"/>
      <c r="Q579" s="2"/>
      <c r="R579" s="2"/>
      <c r="S579" s="2"/>
      <c r="T579" s="2"/>
      <c r="U579" s="2"/>
    </row>
    <row r="580" spans="1:21">
      <c r="A580" s="299">
        <v>9001961731</v>
      </c>
      <c r="B580" s="306" t="str">
        <f>VLOOKUP(A580,EMPRESAS!$A$1:$B$342,2,0)</f>
        <v>SERVICIOS FLUVIALES DE PRADO S.A.  "SERVIFLUPRADO S.A."</v>
      </c>
      <c r="C580" s="306" t="str">
        <f>VLOOKUP(A580,EMPRESAS!$A$1:$C$342,3,0)</f>
        <v>Turismo</v>
      </c>
      <c r="D580" s="303">
        <v>1976</v>
      </c>
      <c r="E580" s="431">
        <v>12</v>
      </c>
      <c r="F580" s="431">
        <v>6</v>
      </c>
      <c r="G580" s="431">
        <v>2017</v>
      </c>
      <c r="H580" s="431" t="s">
        <v>984</v>
      </c>
      <c r="I580" s="299" t="s">
        <v>43</v>
      </c>
      <c r="J580" s="299"/>
      <c r="K580" s="299" t="str">
        <f>VLOOKUP(A580,EMPRESAS!$A$1:$I$342,9,0)</f>
        <v>REPRESA DE HIDROPRADO</v>
      </c>
      <c r="L580" s="299" t="str">
        <f>VLOOKUP(A580,EMPRESAS!$A$1:$J$342,10,0)</f>
        <v>REPRESA DE HIDROPRADO -TOLIMA-</v>
      </c>
      <c r="M580" s="2"/>
      <c r="N580" s="2"/>
      <c r="O580" s="2"/>
      <c r="P580" s="2"/>
      <c r="Q580" s="2"/>
      <c r="R580" s="2"/>
      <c r="S580" s="2"/>
      <c r="T580" s="2"/>
      <c r="U580" s="2"/>
    </row>
    <row r="581" spans="1:21">
      <c r="A581" s="299">
        <v>9001961731</v>
      </c>
      <c r="B581" s="306" t="str">
        <f>VLOOKUP(A581,EMPRESAS!$A$1:$B$342,2,0)</f>
        <v>SERVICIOS FLUVIALES DE PRADO S.A.  "SERVIFLUPRADO S.A."</v>
      </c>
      <c r="C581" s="306" t="str">
        <f>VLOOKUP(A581,EMPRESAS!$A$1:$C$342,3,0)</f>
        <v>Turismo</v>
      </c>
      <c r="D581" s="311">
        <v>4887</v>
      </c>
      <c r="E581" s="64">
        <v>8</v>
      </c>
      <c r="F581" s="64">
        <v>11</v>
      </c>
      <c r="G581" s="102">
        <v>2017</v>
      </c>
      <c r="H581" s="64" t="s">
        <v>1013</v>
      </c>
      <c r="I581" s="299"/>
      <c r="J581" s="299"/>
      <c r="K581" s="299" t="str">
        <f>VLOOKUP(A581,EMPRESAS!$A$1:$I$342,9,0)</f>
        <v>REPRESA DE HIDROPRADO</v>
      </c>
      <c r="L581" s="299" t="str">
        <f>VLOOKUP(A581,EMPRESAS!$A$1:$J$342,10,0)</f>
        <v>REPRESA DE HIDROPRADO -TOLIMA-</v>
      </c>
      <c r="M581" s="2"/>
      <c r="N581" s="2"/>
      <c r="O581" s="2"/>
      <c r="P581" s="2"/>
      <c r="Q581" s="2"/>
      <c r="R581" s="2"/>
      <c r="S581" s="2"/>
      <c r="T581" s="2"/>
      <c r="U581" s="2"/>
    </row>
    <row r="582" spans="1:21">
      <c r="A582" s="299">
        <v>9001961731</v>
      </c>
      <c r="B582" s="306" t="str">
        <f>VLOOKUP(A582,EMPRESAS!$A$1:$B$342,2,0)</f>
        <v>SERVICIOS FLUVIALES DE PRADO S.A.  "SERVIFLUPRADO S.A."</v>
      </c>
      <c r="C582" s="306" t="str">
        <f>VLOOKUP(A582,EMPRESAS!$A$1:$C$342,3,0)</f>
        <v>Turismo</v>
      </c>
      <c r="D582" s="311">
        <v>236</v>
      </c>
      <c r="E582" s="64">
        <v>7</v>
      </c>
      <c r="F582" s="64">
        <v>2</v>
      </c>
      <c r="G582" s="102">
        <v>2019</v>
      </c>
      <c r="H582" s="64" t="s">
        <v>986</v>
      </c>
      <c r="I582" s="299"/>
      <c r="J582" s="299"/>
      <c r="K582" s="299" t="str">
        <f>VLOOKUP(A582,EMPRESAS!$A$1:$I$342,9,0)</f>
        <v>REPRESA DE HIDROPRADO</v>
      </c>
      <c r="L582" s="299" t="str">
        <f>VLOOKUP(A582,EMPRESAS!$A$1:$J$342,10,0)</f>
        <v>REPRESA DE HIDROPRADO -TOLIMA-</v>
      </c>
      <c r="M582" s="2"/>
      <c r="N582" s="2"/>
      <c r="O582" s="2"/>
      <c r="P582" s="2"/>
      <c r="Q582" s="2"/>
      <c r="R582" s="2"/>
      <c r="S582" s="2"/>
      <c r="T582" s="2"/>
      <c r="U582" s="2"/>
    </row>
    <row r="583" spans="1:21">
      <c r="A583" s="299">
        <v>9001961731</v>
      </c>
      <c r="B583" s="306" t="str">
        <f>VLOOKUP(A583,EMPRESAS!$A$1:$B$342,2,0)</f>
        <v>SERVICIOS FLUVIALES DE PRADO S.A.  "SERVIFLUPRADO S.A."</v>
      </c>
      <c r="C583" s="306" t="str">
        <f>VLOOKUP(A583,EMPRESAS!$A$1:$C$342,3,0)</f>
        <v>Turismo</v>
      </c>
      <c r="D583" s="303">
        <v>3040026835</v>
      </c>
      <c r="E583" s="431">
        <v>28</v>
      </c>
      <c r="F583" s="431">
        <v>6</v>
      </c>
      <c r="G583" s="431">
        <v>2021</v>
      </c>
      <c r="H583" s="431" t="s">
        <v>982</v>
      </c>
      <c r="I583" s="299"/>
      <c r="J583" s="299"/>
      <c r="K583" s="299" t="str">
        <f>VLOOKUP(A583,EMPRESAS!$A$1:$I$342,9,0)</f>
        <v>REPRESA DE HIDROPRADO</v>
      </c>
      <c r="L583" s="299" t="str">
        <f>VLOOKUP(A583,EMPRESAS!$A$1:$J$342,10,0)</f>
        <v>REPRESA DE HIDROPRADO -TOLIMA-</v>
      </c>
      <c r="M583" s="2"/>
      <c r="N583" s="2"/>
      <c r="O583" s="2"/>
      <c r="P583" s="2"/>
      <c r="Q583" s="2"/>
      <c r="R583" s="2"/>
      <c r="S583" s="2"/>
      <c r="T583" s="2"/>
      <c r="U583" s="2"/>
    </row>
    <row r="584" spans="1:21">
      <c r="A584" s="299">
        <v>8060086894</v>
      </c>
      <c r="B584" s="306" t="str">
        <f>VLOOKUP(A584,EMPRESAS!$A$1:$B$342,2,0)</f>
        <v>ASOCIACION DE TRANSPORTADORES DE PASAJEROS Y CARGAS DEL PEÑON BOLIVAR "ASTRAPACAPE"</v>
      </c>
      <c r="C584" s="306" t="str">
        <f>VLOOKUP(A584,EMPRESAS!$A$1:$C$342,3,0)</f>
        <v>Pasajeros</v>
      </c>
      <c r="D584" s="363">
        <v>3260</v>
      </c>
      <c r="E584" s="359">
        <v>5</v>
      </c>
      <c r="F584" s="359">
        <v>8</v>
      </c>
      <c r="G584" s="359">
        <v>2010</v>
      </c>
      <c r="H584" s="359" t="s">
        <v>977</v>
      </c>
      <c r="I584" s="360" t="s">
        <v>14</v>
      </c>
      <c r="J584" s="299" t="s">
        <v>1049</v>
      </c>
      <c r="K584" s="299" t="str">
        <f>VLOOKUP(A584,EMPRESAS!$A$1:$I$342,9,0)</f>
        <v>MAGDALENA</v>
      </c>
      <c r="L584" s="299" t="str">
        <f>VLOOKUP(A584,EMPRESAS!$A$1:$J$342,10,0)</f>
        <v>RIO MAGDALENA SECTOR EL PEÑON (BOL)-EL BANCO(MAG)</v>
      </c>
      <c r="M584" s="2"/>
      <c r="N584" s="2"/>
      <c r="O584" s="2"/>
      <c r="P584" s="2"/>
      <c r="Q584" s="2"/>
      <c r="R584" s="2"/>
      <c r="S584" s="2"/>
      <c r="T584" s="2"/>
      <c r="U584" s="2"/>
    </row>
    <row r="585" spans="1:21">
      <c r="A585" s="299">
        <v>8060086894</v>
      </c>
      <c r="B585" s="306" t="str">
        <f>VLOOKUP(A585,EMPRESAS!$A$1:$B$342,2,0)</f>
        <v>ASOCIACION DE TRANSPORTADORES DE PASAJEROS Y CARGAS DEL PEÑON BOLIVAR "ASTRAPACAPE"</v>
      </c>
      <c r="C585" s="306" t="str">
        <f>VLOOKUP(A585,EMPRESAS!$A$1:$C$342,3,0)</f>
        <v>Pasajeros</v>
      </c>
      <c r="D585" s="358">
        <v>2386</v>
      </c>
      <c r="E585" s="359">
        <v>10</v>
      </c>
      <c r="F585" s="359">
        <v>6</v>
      </c>
      <c r="G585" s="359">
        <v>2016</v>
      </c>
      <c r="H585" s="359" t="s">
        <v>987</v>
      </c>
      <c r="I585" s="360" t="s">
        <v>987</v>
      </c>
      <c r="J585" s="299"/>
      <c r="K585" s="299" t="str">
        <f>VLOOKUP(A585,EMPRESAS!$A$1:$I$342,9,0)</f>
        <v>MAGDALENA</v>
      </c>
      <c r="L585" s="299" t="str">
        <f>VLOOKUP(A585,EMPRESAS!$A$1:$J$342,10,0)</f>
        <v>RIO MAGDALENA SECTOR EL PEÑON (BOL)-EL BANCO(MAG)</v>
      </c>
      <c r="M585" s="2"/>
      <c r="N585" s="2"/>
      <c r="O585" s="2"/>
      <c r="P585" s="2"/>
      <c r="Q585" s="2"/>
      <c r="R585" s="2"/>
      <c r="S585" s="2"/>
      <c r="T585" s="2"/>
      <c r="U585" s="2"/>
    </row>
    <row r="586" spans="1:21">
      <c r="A586" s="299">
        <v>9002034260</v>
      </c>
      <c r="B586" s="306" t="str">
        <f>VLOOKUP(A586,EMPRESAS!$A$1:$B$342,2,0)</f>
        <v>EMPRESA DE TRANSPORTE FLUVIAL LOS DELFINES EL MUELLE LIMITADA  "LOS DELFINES"</v>
      </c>
      <c r="C586" s="306" t="str">
        <f>VLOOKUP(A586,EMPRESAS!$A$1:$C$342,3,0)</f>
        <v>Pasajeros</v>
      </c>
      <c r="D586" s="311">
        <v>4768</v>
      </c>
      <c r="E586" s="64">
        <v>13</v>
      </c>
      <c r="F586" s="64">
        <v>11</v>
      </c>
      <c r="G586" s="64">
        <v>2008</v>
      </c>
      <c r="H586" s="64" t="s">
        <v>977</v>
      </c>
      <c r="I586" s="299" t="s">
        <v>14</v>
      </c>
      <c r="J586" s="299"/>
      <c r="K586" s="299" t="str">
        <f>VLOOKUP(A586,EMPRESAS!$A$1:$I$342,9,0)</f>
        <v>CAQUETA</v>
      </c>
      <c r="L586" s="299" t="str">
        <f>VLOOKUP(A586,EMPRESAS!$A$1:$J$342,10,0)</f>
        <v>RIO CAQUETA EN LAS SIGUIENTES RUTAS: EL MUELLE-LA FLORESTA, EL MUELLE-PTO ROSARIO, Y EL MUELLE-LA HONDA Y VSA, COORDINADO POR LA INSPECCION FLUVIAL DE SOLANO.</v>
      </c>
      <c r="M586" s="2"/>
      <c r="N586" s="2"/>
      <c r="O586" s="2"/>
      <c r="P586" s="2"/>
      <c r="Q586" s="2"/>
      <c r="R586" s="2"/>
      <c r="S586" s="2"/>
      <c r="T586" s="2"/>
      <c r="U586" s="2"/>
    </row>
    <row r="587" spans="1:21">
      <c r="A587" s="299">
        <v>9002034260</v>
      </c>
      <c r="B587" s="306" t="str">
        <f>VLOOKUP(A587,EMPRESAS!$A$1:$B$342,2,0)</f>
        <v>EMPRESA DE TRANSPORTE FLUVIAL LOS DELFINES EL MUELLE LIMITADA  "LOS DELFINES"</v>
      </c>
      <c r="C587" s="306" t="str">
        <f>VLOOKUP(A587,EMPRESAS!$A$1:$C$342,3,0)</f>
        <v>Pasajeros</v>
      </c>
      <c r="D587" s="311">
        <v>4768</v>
      </c>
      <c r="E587" s="64">
        <v>13</v>
      </c>
      <c r="F587" s="64">
        <v>11</v>
      </c>
      <c r="G587" s="64">
        <v>2008</v>
      </c>
      <c r="H587" s="64" t="s">
        <v>979</v>
      </c>
      <c r="I587" s="299"/>
      <c r="J587" s="299"/>
      <c r="K587" s="299" t="str">
        <f>VLOOKUP(A587,EMPRESAS!$A$1:$I$342,9,0)</f>
        <v>CAQUETA</v>
      </c>
      <c r="L587" s="299" t="str">
        <f>VLOOKUP(A587,EMPRESAS!$A$1:$J$342,10,0)</f>
        <v>RIO CAQUETA EN LAS SIGUIENTES RUTAS: EL MUELLE-LA FLORESTA, EL MUELLE-PTO ROSARIO, Y EL MUELLE-LA HONDA Y VSA, COORDINADO POR LA INSPECCION FLUVIAL DE SOLANO.</v>
      </c>
      <c r="M587" s="2"/>
      <c r="N587" s="2"/>
      <c r="O587" s="2"/>
      <c r="P587" s="2"/>
      <c r="Q587" s="2"/>
      <c r="R587" s="2"/>
      <c r="S587" s="2"/>
      <c r="T587" s="2"/>
      <c r="U587" s="2"/>
    </row>
    <row r="588" spans="1:21">
      <c r="A588" s="299">
        <v>9002034260</v>
      </c>
      <c r="B588" s="306" t="str">
        <f>VLOOKUP(A588,EMPRESAS!$A$1:$B$342,2,0)</f>
        <v>EMPRESA DE TRANSPORTE FLUVIAL LOS DELFINES EL MUELLE LIMITADA  "LOS DELFINES"</v>
      </c>
      <c r="C588" s="306" t="str">
        <f>VLOOKUP(A588,EMPRESAS!$A$1:$C$342,3,0)</f>
        <v>Pasajeros</v>
      </c>
      <c r="D588" s="311">
        <v>2473</v>
      </c>
      <c r="E588" s="64">
        <v>12</v>
      </c>
      <c r="F588" s="64">
        <v>6</v>
      </c>
      <c r="G588" s="64">
        <v>2009</v>
      </c>
      <c r="H588" s="64" t="s">
        <v>986</v>
      </c>
      <c r="I588" s="299"/>
      <c r="J588" s="299"/>
      <c r="K588" s="299" t="str">
        <f>VLOOKUP(A588,EMPRESAS!$A$1:$I$342,9,0)</f>
        <v>CAQUETA</v>
      </c>
      <c r="L588" s="299" t="str">
        <f>VLOOKUP(A588,EMPRESAS!$A$1:$J$342,10,0)</f>
        <v>RIO CAQUETA EN LAS SIGUIENTES RUTAS: EL MUELLE-LA FLORESTA, EL MUELLE-PTO ROSARIO, Y EL MUELLE-LA HONDA Y VSA, COORDINADO POR LA INSPECCION FLUVIAL DE SOLANO.</v>
      </c>
      <c r="M588" s="2"/>
      <c r="N588" s="2"/>
      <c r="O588" s="2"/>
      <c r="P588" s="2"/>
      <c r="Q588" s="2"/>
      <c r="R588" s="2"/>
      <c r="S588" s="2"/>
      <c r="T588" s="2"/>
      <c r="U588" s="2"/>
    </row>
    <row r="589" spans="1:21">
      <c r="A589" s="299">
        <v>9002034260</v>
      </c>
      <c r="B589" s="306" t="str">
        <f>VLOOKUP(A589,EMPRESAS!$A$1:$B$342,2,0)</f>
        <v>EMPRESA DE TRANSPORTE FLUVIAL LOS DELFINES EL MUELLE LIMITADA  "LOS DELFINES"</v>
      </c>
      <c r="C589" s="306" t="str">
        <f>VLOOKUP(A589,EMPRESAS!$A$1:$C$342,3,0)</f>
        <v>Pasajeros</v>
      </c>
      <c r="D589" s="311">
        <v>821</v>
      </c>
      <c r="E589" s="64">
        <v>6</v>
      </c>
      <c r="F589" s="64">
        <v>3</v>
      </c>
      <c r="G589" s="64">
        <v>2012</v>
      </c>
      <c r="H589" s="64" t="s">
        <v>982</v>
      </c>
      <c r="I589" s="299"/>
      <c r="J589" s="299"/>
      <c r="K589" s="299" t="str">
        <f>VLOOKUP(A589,EMPRESAS!$A$1:$I$342,9,0)</f>
        <v>CAQUETA</v>
      </c>
      <c r="L589" s="299" t="str">
        <f>VLOOKUP(A589,EMPRESAS!$A$1:$J$342,10,0)</f>
        <v>RIO CAQUETA EN LAS SIGUIENTES RUTAS: EL MUELLE-LA FLORESTA, EL MUELLE-PTO ROSARIO, Y EL MUELLE-LA HONDA Y VSA, COORDINADO POR LA INSPECCION FLUVIAL DE SOLANO.</v>
      </c>
      <c r="M589" s="2"/>
      <c r="N589" s="2"/>
      <c r="O589" s="2"/>
      <c r="P589" s="2"/>
      <c r="Q589" s="2"/>
      <c r="R589" s="2"/>
      <c r="S589" s="2"/>
      <c r="T589" s="2"/>
      <c r="U589" s="2"/>
    </row>
    <row r="590" spans="1:21">
      <c r="A590" s="299">
        <v>9002034260</v>
      </c>
      <c r="B590" s="306" t="str">
        <f>VLOOKUP(A590,EMPRESAS!$A$1:$B$342,2,0)</f>
        <v>EMPRESA DE TRANSPORTE FLUVIAL LOS DELFINES EL MUELLE LIMITADA  "LOS DELFINES"</v>
      </c>
      <c r="C590" s="306" t="str">
        <f>VLOOKUP(A590,EMPRESAS!$A$1:$C$342,3,0)</f>
        <v>Pasajeros</v>
      </c>
      <c r="D590" s="311">
        <v>640</v>
      </c>
      <c r="E590" s="64">
        <v>16</v>
      </c>
      <c r="F590" s="64">
        <v>2</v>
      </c>
      <c r="G590" s="64">
        <v>2016</v>
      </c>
      <c r="H590" s="64" t="s">
        <v>983</v>
      </c>
      <c r="I590" s="299"/>
      <c r="J590" s="299"/>
      <c r="K590" s="299" t="str">
        <f>VLOOKUP(A590,EMPRESAS!$A$1:$I$342,9,0)</f>
        <v>CAQUETA</v>
      </c>
      <c r="L590" s="299" t="str">
        <f>VLOOKUP(A590,EMPRESAS!$A$1:$J$342,10,0)</f>
        <v>RIO CAQUETA EN LAS SIGUIENTES RUTAS: EL MUELLE-LA FLORESTA, EL MUELLE-PTO ROSARIO, Y EL MUELLE-LA HONDA Y VSA, COORDINADO POR LA INSPECCION FLUVIAL DE SOLANO.</v>
      </c>
      <c r="M590" s="2"/>
      <c r="N590" s="2"/>
      <c r="O590" s="2"/>
      <c r="P590" s="2"/>
      <c r="Q590" s="2"/>
      <c r="R590" s="2"/>
      <c r="S590" s="2"/>
      <c r="T590" s="2"/>
      <c r="U590" s="2"/>
    </row>
    <row r="591" spans="1:21">
      <c r="A591" s="299">
        <v>9002034260</v>
      </c>
      <c r="B591" s="306" t="str">
        <f>VLOOKUP(A591,EMPRESAS!$A$1:$B$342,2,0)</f>
        <v>EMPRESA DE TRANSPORTE FLUVIAL LOS DELFINES EL MUELLE LIMITADA  "LOS DELFINES"</v>
      </c>
      <c r="C591" s="306" t="str">
        <f>VLOOKUP(A591,EMPRESAS!$A$1:$C$342,3,0)</f>
        <v>Pasajeros</v>
      </c>
      <c r="D591" s="354">
        <v>438</v>
      </c>
      <c r="E591" s="309">
        <v>20</v>
      </c>
      <c r="F591" s="309">
        <v>2</v>
      </c>
      <c r="G591" s="309">
        <v>2019</v>
      </c>
      <c r="H591" s="309" t="s">
        <v>984</v>
      </c>
      <c r="I591" s="299" t="s">
        <v>14</v>
      </c>
      <c r="J591" s="299"/>
      <c r="K591" s="299" t="str">
        <f>VLOOKUP(A591,EMPRESAS!$A$1:$I$342,9,0)</f>
        <v>CAQUETA</v>
      </c>
      <c r="L591" s="299" t="str">
        <f>VLOOKUP(A591,EMPRESAS!$A$1:$J$342,10,0)</f>
        <v>RIO CAQUETA EN LAS SIGUIENTES RUTAS: EL MUELLE-LA FLORESTA, EL MUELLE-PTO ROSARIO, Y EL MUELLE-LA HONDA Y VSA, COORDINADO POR LA INSPECCION FLUVIAL DE SOLANO.</v>
      </c>
      <c r="M591" s="2"/>
      <c r="N591" s="2"/>
      <c r="O591" s="2"/>
      <c r="P591" s="2"/>
      <c r="Q591" s="2"/>
      <c r="R591" s="2"/>
      <c r="S591" s="2"/>
      <c r="T591" s="2"/>
      <c r="U591" s="2"/>
    </row>
    <row r="592" spans="1:21">
      <c r="A592" s="299" t="s">
        <v>343</v>
      </c>
      <c r="B592" s="306" t="str">
        <f>VLOOKUP(A592,EMPRESAS!$A$1:$B$342,2,0)</f>
        <v>EMPRESA DE TRANSPORTE FLUVIAL LOS DELFINES EL MUELLE LIMITADA  "LOS DELFINES"</v>
      </c>
      <c r="C592" s="306" t="str">
        <f>VLOOKUP(A592,EMPRESAS!$A$1:$C$342,3,0)</f>
        <v>Especial</v>
      </c>
      <c r="D592" s="27">
        <v>2118</v>
      </c>
      <c r="E592" s="64">
        <v>4</v>
      </c>
      <c r="F592" s="64">
        <v>6</v>
      </c>
      <c r="G592" s="64">
        <v>2019</v>
      </c>
      <c r="H592" s="64" t="s">
        <v>989</v>
      </c>
      <c r="I592" s="299"/>
      <c r="J592" s="299"/>
      <c r="K592" s="299" t="str">
        <f>VLOOKUP(A592,EMPRESAS!$A$1:$I$342,9,0)</f>
        <v>CAQUETA</v>
      </c>
      <c r="L592" s="299" t="str">
        <f>VLOOKUP(A592,EMPRESAS!$A$1:$J$342,10,0)</f>
        <v>RIO CAQUETA Y SUS AFLUENTES</v>
      </c>
      <c r="M592" s="2"/>
      <c r="N592" s="2"/>
      <c r="O592" s="2"/>
      <c r="P592" s="2"/>
      <c r="Q592" s="2"/>
      <c r="R592" s="2"/>
      <c r="S592" s="2"/>
      <c r="T592" s="2"/>
      <c r="U592" s="2"/>
    </row>
    <row r="593" spans="1:21">
      <c r="A593" s="299" t="s">
        <v>343</v>
      </c>
      <c r="B593" s="488" t="str">
        <f>VLOOKUP(A593,EMPRESAS!$A$1:$B$342,2,0)</f>
        <v>EMPRESA DE TRANSPORTE FLUVIAL LOS DELFINES EL MUELLE LIMITADA  "LOS DELFINES"</v>
      </c>
      <c r="C593" s="488" t="str">
        <f>VLOOKUP(A593,EMPRESAS!$A$1:$C$342,3,0)</f>
        <v>Especial</v>
      </c>
      <c r="D593" s="303">
        <v>2118</v>
      </c>
      <c r="E593" s="309">
        <v>4</v>
      </c>
      <c r="F593" s="309">
        <v>6</v>
      </c>
      <c r="G593" s="309">
        <v>2019</v>
      </c>
      <c r="H593" s="309" t="s">
        <v>985</v>
      </c>
      <c r="I593" s="328" t="s">
        <v>25</v>
      </c>
      <c r="J593" s="299"/>
      <c r="K593" s="299" t="str">
        <f>VLOOKUP(A593,EMPRESAS!$A$1:$I$342,9,0)</f>
        <v>CAQUETA</v>
      </c>
      <c r="L593" s="299" t="str">
        <f>VLOOKUP(A593,EMPRESAS!$A$1:$J$342,10,0)</f>
        <v>RIO CAQUETA Y SUS AFLUENTES</v>
      </c>
      <c r="M593" s="2"/>
      <c r="N593" s="2"/>
      <c r="O593" s="2"/>
      <c r="P593" s="2"/>
      <c r="Q593" s="2"/>
      <c r="R593" s="2"/>
      <c r="S593" s="2"/>
      <c r="T593" s="2"/>
      <c r="U593" s="2"/>
    </row>
    <row r="594" spans="1:21">
      <c r="A594" s="299" t="s">
        <v>343</v>
      </c>
      <c r="B594" s="488" t="str">
        <f>VLOOKUP(A594,EMPRESAS!$A$1:$B$342,2,0)</f>
        <v>EMPRESA DE TRANSPORTE FLUVIAL LOS DELFINES EL MUELLE LIMITADA  "LOS DELFINES"</v>
      </c>
      <c r="C594" s="488" t="str">
        <f>VLOOKUP(A594,EMPRESAS!$A$1:$C$342,3,0)</f>
        <v>Especial</v>
      </c>
      <c r="D594" s="303">
        <v>3040012645</v>
      </c>
      <c r="E594" s="309">
        <v>26</v>
      </c>
      <c r="F594" s="309">
        <v>3</v>
      </c>
      <c r="G594" s="309">
        <v>2021</v>
      </c>
      <c r="H594" s="309" t="s">
        <v>986</v>
      </c>
      <c r="I594" s="328"/>
      <c r="J594" s="299"/>
      <c r="K594" s="299" t="str">
        <f>VLOOKUP(A594,EMPRESAS!$A$1:$I$342,9,0)</f>
        <v>CAQUETA</v>
      </c>
      <c r="L594" s="299" t="str">
        <f>VLOOKUP(A594,EMPRESAS!$A$1:$J$342,10,0)</f>
        <v>RIO CAQUETA Y SUS AFLUENTES</v>
      </c>
      <c r="M594" s="2"/>
      <c r="N594" s="2"/>
      <c r="O594" s="2"/>
      <c r="P594" s="2"/>
      <c r="Q594" s="2"/>
      <c r="R594" s="2"/>
      <c r="S594" s="2"/>
      <c r="T594" s="2"/>
      <c r="U594" s="2"/>
    </row>
    <row r="595" spans="1:21">
      <c r="A595" s="299">
        <v>9001074198</v>
      </c>
      <c r="B595" s="306" t="str">
        <f>VLOOKUP(A595,EMPRESAS!$A$1:$B$342,2,0)</f>
        <v>CORPORACION DE PROMOCION TURISTICA CULTURAL Y AMBIENTAL"CORPROTUR"RIO GRANDE LA MAGDALENA</v>
      </c>
      <c r="C595" s="306" t="str">
        <f>VLOOKUP(A595,EMPRESAS!$A$1:$C$342,3,0)</f>
        <v>Especial y Turismo</v>
      </c>
      <c r="D595" s="311">
        <v>5043</v>
      </c>
      <c r="E595" s="64">
        <v>27</v>
      </c>
      <c r="F595" s="64">
        <v>11</v>
      </c>
      <c r="G595" s="64">
        <v>2008</v>
      </c>
      <c r="H595" s="64" t="s">
        <v>977</v>
      </c>
      <c r="I595" s="299" t="s">
        <v>43</v>
      </c>
      <c r="J595" s="299"/>
      <c r="K595" s="299" t="str">
        <f>VLOOKUP(A595,EMPRESAS!$A$1:$I$342,9,0)</f>
        <v>MAGDALENA</v>
      </c>
      <c r="L595" s="299" t="str">
        <f>VLOOKUP(A595,EMPRESAS!$A$1:$J$342,10,0)</f>
        <v>RIO MAGDALENA Y SUS AFLUENTES</v>
      </c>
      <c r="M595" s="2"/>
      <c r="N595" s="2"/>
      <c r="O595" s="2"/>
      <c r="P595" s="2"/>
      <c r="Q595" s="2"/>
      <c r="R595" s="2"/>
      <c r="S595" s="2"/>
      <c r="T595" s="2"/>
      <c r="U595" s="2"/>
    </row>
    <row r="596" spans="1:21">
      <c r="A596" s="299">
        <v>9001074198</v>
      </c>
      <c r="B596" s="306" t="str">
        <f>VLOOKUP(A596,EMPRESAS!$A$1:$B$342,2,0)</f>
        <v>CORPORACION DE PROMOCION TURISTICA CULTURAL Y AMBIENTAL"CORPROTUR"RIO GRANDE LA MAGDALENA</v>
      </c>
      <c r="C596" s="306" t="str">
        <f>VLOOKUP(A596,EMPRESAS!$A$1:$C$342,3,0)</f>
        <v>Especial y Turismo</v>
      </c>
      <c r="D596" s="311">
        <v>5043</v>
      </c>
      <c r="E596" s="64">
        <v>27</v>
      </c>
      <c r="F596" s="64">
        <v>11</v>
      </c>
      <c r="G596" s="102">
        <v>2008</v>
      </c>
      <c r="H596" s="64" t="s">
        <v>979</v>
      </c>
      <c r="I596" s="299" t="s">
        <v>43</v>
      </c>
      <c r="J596" s="299"/>
      <c r="K596" s="299" t="str">
        <f>VLOOKUP(A596,EMPRESAS!$A$1:$I$342,9,0)</f>
        <v>MAGDALENA</v>
      </c>
      <c r="L596" s="299" t="str">
        <f>VLOOKUP(A596,EMPRESAS!$A$1:$J$342,10,0)</f>
        <v>RIO MAGDALENA Y SUS AFLUENTES</v>
      </c>
      <c r="M596" s="2"/>
      <c r="N596" s="2"/>
      <c r="O596" s="2"/>
      <c r="P596" s="2"/>
      <c r="Q596" s="2"/>
      <c r="R596" s="2"/>
      <c r="S596" s="2"/>
      <c r="T596" s="2"/>
      <c r="U596" s="2"/>
    </row>
    <row r="597" spans="1:21">
      <c r="A597" s="299">
        <v>9001074198</v>
      </c>
      <c r="B597" s="306" t="str">
        <f>VLOOKUP(A597,EMPRESAS!$A$1:$B$342,2,0)</f>
        <v>CORPORACION DE PROMOCION TURISTICA CULTURAL Y AMBIENTAL"CORPROTUR"RIO GRANDE LA MAGDALENA</v>
      </c>
      <c r="C597" s="306" t="str">
        <f>VLOOKUP(A597,EMPRESAS!$A$1:$C$342,3,0)</f>
        <v>Especial y Turismo</v>
      </c>
      <c r="D597" s="383">
        <v>122</v>
      </c>
      <c r="E597" s="384">
        <v>24</v>
      </c>
      <c r="F597" s="384">
        <v>1</v>
      </c>
      <c r="G597" s="384">
        <v>2017</v>
      </c>
      <c r="H597" s="384" t="s">
        <v>982</v>
      </c>
      <c r="I597" s="299"/>
      <c r="J597" s="299"/>
      <c r="K597" s="299" t="str">
        <f>VLOOKUP(A597,EMPRESAS!$A$1:$I$342,9,0)</f>
        <v>MAGDALENA</v>
      </c>
      <c r="L597" s="299" t="str">
        <f>VLOOKUP(A597,EMPRESAS!$A$1:$J$342,10,0)</f>
        <v>RIO MAGDALENA Y SUS AFLUENTES</v>
      </c>
      <c r="M597" s="2"/>
      <c r="N597" s="2"/>
      <c r="O597" s="2"/>
      <c r="P597" s="2"/>
      <c r="Q597" s="2"/>
      <c r="R597" s="2"/>
      <c r="S597" s="2"/>
      <c r="T597" s="2"/>
      <c r="U597" s="2"/>
    </row>
    <row r="598" spans="1:21">
      <c r="A598" s="299">
        <v>9001074198</v>
      </c>
      <c r="B598" s="306" t="str">
        <f>VLOOKUP(A598,EMPRESAS!$A$1:$B$342,2,0)</f>
        <v>CORPORACION DE PROMOCION TURISTICA CULTURAL Y AMBIENTAL"CORPROTUR"RIO GRANDE LA MAGDALENA</v>
      </c>
      <c r="C598" s="306" t="str">
        <f>VLOOKUP(A598,EMPRESAS!$A$1:$C$342,3,0)</f>
        <v>Especial y Turismo</v>
      </c>
      <c r="D598" s="303">
        <v>305</v>
      </c>
      <c r="E598" s="327">
        <v>17</v>
      </c>
      <c r="F598" s="327">
        <v>2</v>
      </c>
      <c r="G598" s="327">
        <v>2020</v>
      </c>
      <c r="H598" s="327" t="s">
        <v>983</v>
      </c>
      <c r="I598" s="328" t="s">
        <v>56</v>
      </c>
      <c r="J598" s="299"/>
      <c r="K598" s="299" t="str">
        <f>VLOOKUP(A598,EMPRESAS!$A$1:$I$342,9,0)</f>
        <v>MAGDALENA</v>
      </c>
      <c r="L598" s="299" t="str">
        <f>VLOOKUP(A598,EMPRESAS!$A$1:$J$342,10,0)</f>
        <v>RIO MAGDALENA Y SUS AFLUENTES</v>
      </c>
      <c r="M598" s="2"/>
      <c r="N598" s="2"/>
      <c r="O598" s="2"/>
      <c r="P598" s="2"/>
      <c r="Q598" s="2"/>
      <c r="R598" s="2"/>
      <c r="S598" s="2"/>
      <c r="T598" s="2"/>
      <c r="U598" s="2"/>
    </row>
    <row r="599" spans="1:21">
      <c r="A599" s="299">
        <v>184638119</v>
      </c>
      <c r="B599" s="306" t="str">
        <f>VLOOKUP(A599,EMPRESAS!$A$1:$B$342,2,0)</f>
        <v>ALDINEBER HOYOS MURIEL</v>
      </c>
      <c r="C599" s="306" t="str">
        <f>VLOOKUP(A599,EMPRESAS!$A$1:$C$342,3,0)</f>
        <v>Pasajeros</v>
      </c>
      <c r="D599" s="27">
        <v>346</v>
      </c>
      <c r="E599" s="64">
        <v>3</v>
      </c>
      <c r="F599" s="64">
        <v>2</v>
      </c>
      <c r="G599" s="64">
        <v>2009</v>
      </c>
      <c r="H599" s="329" t="s">
        <v>977</v>
      </c>
      <c r="I599" s="299" t="s">
        <v>14</v>
      </c>
      <c r="J599" s="299"/>
      <c r="K599" s="299" t="str">
        <f>VLOOKUP(A599,EMPRESAS!$A$1:$I$342,9,0)</f>
        <v>ORINOCO</v>
      </c>
      <c r="L599" s="299" t="str">
        <f>VLOOKUP(A599,EMPRESAS!$A$1:$J$342,10,0)</f>
        <v>RIOS:ORINOCO, META Y AFLUENTES PUERTOS COLOMBIANOS</v>
      </c>
      <c r="M599" s="2"/>
      <c r="N599" s="2"/>
      <c r="O599" s="2"/>
      <c r="P599" s="2"/>
      <c r="Q599" s="2"/>
      <c r="R599" s="2"/>
      <c r="S599" s="2"/>
      <c r="T599" s="2"/>
      <c r="U599" s="2"/>
    </row>
    <row r="600" spans="1:21">
      <c r="A600" s="299">
        <v>184638119</v>
      </c>
      <c r="B600" s="306" t="str">
        <f>VLOOKUP(A600,EMPRESAS!$A$1:$B$342,2,0)</f>
        <v>ALDINEBER HOYOS MURIEL</v>
      </c>
      <c r="C600" s="306" t="str">
        <f>VLOOKUP(A600,EMPRESAS!$A$1:$C$342,3,0)</f>
        <v>Pasajeros</v>
      </c>
      <c r="D600" s="494">
        <v>346</v>
      </c>
      <c r="E600" s="375">
        <v>3</v>
      </c>
      <c r="F600" s="375">
        <v>2</v>
      </c>
      <c r="G600" s="375">
        <v>2009</v>
      </c>
      <c r="H600" s="375" t="s">
        <v>979</v>
      </c>
      <c r="I600" s="360" t="s">
        <v>14</v>
      </c>
      <c r="J600" s="299" t="s">
        <v>1026</v>
      </c>
      <c r="K600" s="299" t="str">
        <f>VLOOKUP(A600,EMPRESAS!$A$1:$I$342,9,0)</f>
        <v>ORINOCO</v>
      </c>
      <c r="L600" s="299" t="str">
        <f>VLOOKUP(A600,EMPRESAS!$A$1:$J$342,10,0)</f>
        <v>RIOS:ORINOCO, META Y AFLUENTES PUERTOS COLOMBIANOS</v>
      </c>
      <c r="M600" s="2"/>
      <c r="N600" s="2"/>
      <c r="O600" s="2"/>
      <c r="P600" s="2"/>
      <c r="Q600" s="2"/>
      <c r="R600" s="2"/>
      <c r="S600" s="2"/>
      <c r="T600" s="2"/>
      <c r="U600" s="2"/>
    </row>
    <row r="601" spans="1:21">
      <c r="A601" s="299">
        <v>9002105268</v>
      </c>
      <c r="B601" s="306" t="str">
        <f>VLOOKUP(A601,EMPRESAS!$A$1:$B$342,2,0)</f>
        <v>SOCIEDAD TURISTICA RIVERAS DEL ALTO MAGDALENA LTDA</v>
      </c>
      <c r="C601" s="306" t="str">
        <f>VLOOKUP(A601,EMPRESAS!$A$1:$C$342,3,0)</f>
        <v>Turismo</v>
      </c>
      <c r="D601" s="311">
        <v>347</v>
      </c>
      <c r="E601" s="64">
        <v>3</v>
      </c>
      <c r="F601" s="64">
        <v>2</v>
      </c>
      <c r="G601" s="329">
        <v>2009</v>
      </c>
      <c r="H601" s="329" t="s">
        <v>977</v>
      </c>
      <c r="I601" s="299" t="s">
        <v>43</v>
      </c>
      <c r="J601" s="299"/>
      <c r="K601" s="299" t="str">
        <f>VLOOKUP(A601,EMPRESAS!$A$1:$I$342,9,0)</f>
        <v>MAGDALENA</v>
      </c>
      <c r="L601" s="299" t="str">
        <f>VLOOKUP(A601,EMPRESAS!$A$1:$J$342,10,0)</f>
        <v>RIO MAGDALENA</v>
      </c>
      <c r="M601" s="2"/>
      <c r="N601" s="2"/>
      <c r="O601" s="2"/>
      <c r="P601" s="2"/>
      <c r="Q601" s="2"/>
      <c r="R601" s="2"/>
      <c r="S601" s="2"/>
      <c r="T601" s="2"/>
      <c r="U601" s="2"/>
    </row>
    <row r="602" spans="1:21">
      <c r="A602" s="299">
        <v>9002105268</v>
      </c>
      <c r="B602" s="306" t="str">
        <f>VLOOKUP(A602,EMPRESAS!$A$1:$B$342,2,0)</f>
        <v>SOCIEDAD TURISTICA RIVERAS DEL ALTO MAGDALENA LTDA</v>
      </c>
      <c r="C602" s="306" t="str">
        <f>VLOOKUP(A602,EMPRESAS!$A$1:$C$342,3,0)</f>
        <v>Turismo</v>
      </c>
      <c r="D602" s="311">
        <v>347</v>
      </c>
      <c r="E602" s="64">
        <v>3</v>
      </c>
      <c r="F602" s="64">
        <v>2</v>
      </c>
      <c r="G602" s="329">
        <v>2009</v>
      </c>
      <c r="H602" s="329" t="s">
        <v>979</v>
      </c>
      <c r="I602" s="299"/>
      <c r="J602" s="299"/>
      <c r="K602" s="299" t="str">
        <f>VLOOKUP(A602,EMPRESAS!$A$1:$I$342,9,0)</f>
        <v>MAGDALENA</v>
      </c>
      <c r="L602" s="299" t="str">
        <f>VLOOKUP(A602,EMPRESAS!$A$1:$J$342,10,0)</f>
        <v>RIO MAGDALENA</v>
      </c>
      <c r="M602" s="2"/>
      <c r="N602" s="2"/>
      <c r="O602" s="2"/>
      <c r="P602" s="2"/>
      <c r="Q602" s="2"/>
      <c r="R602" s="2"/>
      <c r="S602" s="2"/>
      <c r="T602" s="2"/>
      <c r="U602" s="2"/>
    </row>
    <row r="603" spans="1:21">
      <c r="A603" s="299">
        <v>9002105268</v>
      </c>
      <c r="B603" s="306" t="str">
        <f>VLOOKUP(A603,EMPRESAS!$A$1:$B$342,2,0)</f>
        <v>SOCIEDAD TURISTICA RIVERAS DEL ALTO MAGDALENA LTDA</v>
      </c>
      <c r="C603" s="306" t="str">
        <f>VLOOKUP(A603,EMPRESAS!$A$1:$C$342,3,0)</f>
        <v>Turismo</v>
      </c>
      <c r="D603" s="433">
        <v>10006</v>
      </c>
      <c r="E603" s="359">
        <v>11</v>
      </c>
      <c r="F603" s="359">
        <v>10</v>
      </c>
      <c r="G603" s="359">
        <v>2012</v>
      </c>
      <c r="H603" s="359" t="s">
        <v>982</v>
      </c>
      <c r="I603" s="360" t="s">
        <v>43</v>
      </c>
      <c r="J603" s="299" t="s">
        <v>1026</v>
      </c>
      <c r="K603" s="299" t="str">
        <f>VLOOKUP(A603,EMPRESAS!$A$1:$I$342,9,0)</f>
        <v>MAGDALENA</v>
      </c>
      <c r="L603" s="299" t="str">
        <f>VLOOKUP(A603,EMPRESAS!$A$1:$J$342,10,0)</f>
        <v>RIO MAGDALENA</v>
      </c>
      <c r="M603" s="2"/>
      <c r="N603" s="2"/>
      <c r="O603" s="2"/>
      <c r="P603" s="2"/>
      <c r="Q603" s="2"/>
      <c r="R603" s="2"/>
      <c r="S603" s="2"/>
      <c r="T603" s="2"/>
      <c r="U603" s="2"/>
    </row>
    <row r="604" spans="1:21">
      <c r="A604" s="299">
        <v>9002105268</v>
      </c>
      <c r="B604" s="306" t="str">
        <f>VLOOKUP(A604,EMPRESAS!$A$1:$B$342,2,0)</f>
        <v>SOCIEDAD TURISTICA RIVERAS DEL ALTO MAGDALENA LTDA</v>
      </c>
      <c r="C604" s="306" t="str">
        <f>VLOOKUP(A604,EMPRESAS!$A$1:$C$342,3,0)</f>
        <v>Turismo</v>
      </c>
      <c r="D604" s="27">
        <v>10006</v>
      </c>
      <c r="E604" s="64">
        <v>11</v>
      </c>
      <c r="F604" s="64">
        <v>10</v>
      </c>
      <c r="G604" s="329">
        <v>2012</v>
      </c>
      <c r="H604" s="329" t="s">
        <v>986</v>
      </c>
      <c r="I604" s="299"/>
      <c r="J604" s="299"/>
      <c r="K604" s="299" t="str">
        <f>VLOOKUP(A604,EMPRESAS!$A$1:$I$342,9,0)</f>
        <v>MAGDALENA</v>
      </c>
      <c r="L604" s="299" t="str">
        <f>VLOOKUP(A604,EMPRESAS!$A$1:$J$342,10,0)</f>
        <v>RIO MAGDALENA</v>
      </c>
      <c r="M604" s="2"/>
      <c r="N604" s="2"/>
      <c r="O604" s="2"/>
      <c r="P604" s="2"/>
      <c r="Q604" s="2"/>
      <c r="R604" s="2"/>
      <c r="S604" s="2"/>
      <c r="T604" s="2"/>
      <c r="U604" s="2"/>
    </row>
    <row r="605" spans="1:21">
      <c r="A605" s="299">
        <v>9000384191</v>
      </c>
      <c r="B605" s="306" t="str">
        <f>VLOOKUP(A605,EMPRESAS!$A$1:$B$342,2,0)</f>
        <v>RIO &amp; MAR  LTDA</v>
      </c>
      <c r="C605" s="306" t="str">
        <f>VLOOKUP(A605,EMPRESAS!$A$1:$C$342,3,0)</f>
        <v>Pasajeros</v>
      </c>
      <c r="D605" s="311">
        <v>3530</v>
      </c>
      <c r="E605" s="64">
        <v>3</v>
      </c>
      <c r="F605" s="64">
        <v>8</v>
      </c>
      <c r="G605" s="64">
        <v>2009</v>
      </c>
      <c r="H605" s="329" t="s">
        <v>977</v>
      </c>
      <c r="I605" s="299" t="s">
        <v>14</v>
      </c>
      <c r="J605" s="299"/>
      <c r="K605" s="299" t="str">
        <f>VLOOKUP(A605,EMPRESAS!$A$1:$I$342,9,0)</f>
        <v>ATRATO</v>
      </c>
      <c r="L605" s="299" t="str">
        <f>VLOOKUP(A605,EMPRESAS!$A$1:$J$342,10,0)</f>
        <v>RIO ATRATO AFLUENTES</v>
      </c>
      <c r="M605" s="2"/>
      <c r="N605" s="2"/>
      <c r="O605" s="2"/>
      <c r="P605" s="2"/>
      <c r="Q605" s="2"/>
      <c r="R605" s="2"/>
      <c r="S605" s="2"/>
      <c r="T605" s="2"/>
      <c r="U605" s="2"/>
    </row>
    <row r="606" spans="1:21">
      <c r="A606" s="299">
        <v>9000384191</v>
      </c>
      <c r="B606" s="306" t="str">
        <f>VLOOKUP(A606,EMPRESAS!$A$1:$B$342,2,0)</f>
        <v>RIO &amp; MAR  LTDA</v>
      </c>
      <c r="C606" s="306" t="str">
        <f>VLOOKUP(A606,EMPRESAS!$A$1:$C$342,3,0)</f>
        <v>Pasajeros</v>
      </c>
      <c r="D606" s="311">
        <v>3797</v>
      </c>
      <c r="E606" s="64">
        <v>18</v>
      </c>
      <c r="F606" s="64">
        <v>8</v>
      </c>
      <c r="G606" s="64">
        <v>2009</v>
      </c>
      <c r="H606" s="64" t="s">
        <v>979</v>
      </c>
      <c r="I606" s="299"/>
      <c r="J606" s="299"/>
      <c r="K606" s="299" t="str">
        <f>VLOOKUP(A606,EMPRESAS!$A$1:$I$342,9,0)</f>
        <v>ATRATO</v>
      </c>
      <c r="L606" s="299" t="str">
        <f>VLOOKUP(A606,EMPRESAS!$A$1:$J$342,10,0)</f>
        <v>RIO ATRATO AFLUENTES</v>
      </c>
      <c r="M606" s="2"/>
      <c r="N606" s="2"/>
      <c r="O606" s="2"/>
      <c r="P606" s="2"/>
      <c r="Q606" s="2"/>
      <c r="R606" s="2"/>
      <c r="S606" s="2"/>
      <c r="T606" s="2"/>
      <c r="U606" s="2"/>
    </row>
    <row r="607" spans="1:21">
      <c r="A607" s="299">
        <v>9000384191</v>
      </c>
      <c r="B607" s="306" t="str">
        <f>VLOOKUP(A607,EMPRESAS!$A$1:$B$342,2,0)</f>
        <v>RIO &amp; MAR  LTDA</v>
      </c>
      <c r="C607" s="306" t="str">
        <f>VLOOKUP(A607,EMPRESAS!$A$1:$C$342,3,0)</f>
        <v>Pasajeros</v>
      </c>
      <c r="D607" s="311">
        <v>4726</v>
      </c>
      <c r="E607" s="64">
        <v>30</v>
      </c>
      <c r="F607" s="64">
        <v>9</v>
      </c>
      <c r="G607" s="64">
        <v>2009</v>
      </c>
      <c r="H607" s="64" t="s">
        <v>980</v>
      </c>
      <c r="I607" s="299"/>
      <c r="J607" s="299"/>
      <c r="K607" s="299" t="str">
        <f>VLOOKUP(A607,EMPRESAS!$A$1:$I$342,9,0)</f>
        <v>ATRATO</v>
      </c>
      <c r="L607" s="299" t="str">
        <f>VLOOKUP(A607,EMPRESAS!$A$1:$J$342,10,0)</f>
        <v>RIO ATRATO AFLUENTES</v>
      </c>
      <c r="M607" s="2"/>
      <c r="N607" s="2"/>
      <c r="O607" s="2"/>
      <c r="P607" s="2"/>
      <c r="Q607" s="2"/>
      <c r="R607" s="2"/>
      <c r="S607" s="2"/>
      <c r="T607" s="2"/>
      <c r="U607" s="2"/>
    </row>
    <row r="608" spans="1:21">
      <c r="A608" s="299">
        <v>9000384191</v>
      </c>
      <c r="B608" s="306" t="str">
        <f>VLOOKUP(A608,EMPRESAS!$A$1:$B$342,2,0)</f>
        <v>RIO &amp; MAR  LTDA</v>
      </c>
      <c r="C608" s="306" t="str">
        <f>VLOOKUP(A608,EMPRESAS!$A$1:$C$342,3,0)</f>
        <v>Pasajeros</v>
      </c>
      <c r="D608" s="311">
        <v>10951</v>
      </c>
      <c r="E608" s="64">
        <v>19</v>
      </c>
      <c r="F608" s="64">
        <v>11</v>
      </c>
      <c r="G608" s="102">
        <v>2012</v>
      </c>
      <c r="H608" s="64" t="s">
        <v>982</v>
      </c>
      <c r="I608" s="299"/>
      <c r="J608" s="299"/>
      <c r="K608" s="299" t="str">
        <f>VLOOKUP(A608,EMPRESAS!$A$1:$I$342,9,0)</f>
        <v>ATRATO</v>
      </c>
      <c r="L608" s="299" t="str">
        <f>VLOOKUP(A608,EMPRESAS!$A$1:$J$342,10,0)</f>
        <v>RIO ATRATO AFLUENTES</v>
      </c>
      <c r="M608" s="2"/>
      <c r="N608" s="2"/>
      <c r="O608" s="2"/>
      <c r="P608" s="2"/>
      <c r="Q608" s="2"/>
      <c r="R608" s="2"/>
      <c r="S608" s="2"/>
      <c r="T608" s="2"/>
      <c r="U608" s="2"/>
    </row>
    <row r="609" spans="1:21">
      <c r="A609" s="299">
        <v>9000384191</v>
      </c>
      <c r="B609" s="306" t="str">
        <f>VLOOKUP(A609,EMPRESAS!$A$1:$B$342,2,0)</f>
        <v>RIO &amp; MAR  LTDA</v>
      </c>
      <c r="C609" s="306" t="str">
        <f>VLOOKUP(A609,EMPRESAS!$A$1:$C$342,3,0)</f>
        <v>Pasajeros</v>
      </c>
      <c r="D609" s="378">
        <v>638</v>
      </c>
      <c r="E609" s="329">
        <v>16</v>
      </c>
      <c r="F609" s="329">
        <v>2</v>
      </c>
      <c r="G609" s="329">
        <v>2016</v>
      </c>
      <c r="H609" s="329" t="s">
        <v>983</v>
      </c>
      <c r="I609" s="360" t="s">
        <v>14</v>
      </c>
      <c r="J609" s="299"/>
      <c r="K609" s="299" t="str">
        <f>VLOOKUP(A609,EMPRESAS!$A$1:$I$342,9,0)</f>
        <v>ATRATO</v>
      </c>
      <c r="L609" s="299" t="str">
        <f>VLOOKUP(A609,EMPRESAS!$A$1:$J$342,10,0)</f>
        <v>RIO ATRATO AFLUENTES</v>
      </c>
      <c r="M609" s="2"/>
      <c r="N609" s="2"/>
      <c r="O609" s="2"/>
      <c r="P609" s="2"/>
      <c r="Q609" s="2"/>
      <c r="R609" s="2"/>
      <c r="S609" s="2"/>
      <c r="T609" s="2"/>
      <c r="U609" s="2"/>
    </row>
    <row r="610" spans="1:21">
      <c r="A610" s="299">
        <v>9000384191</v>
      </c>
      <c r="B610" s="306" t="str">
        <f>VLOOKUP(A610,EMPRESAS!$A$1:$B$342,2,0)</f>
        <v>RIO &amp; MAR  LTDA</v>
      </c>
      <c r="C610" s="306" t="str">
        <f>VLOOKUP(A610,EMPRESAS!$A$1:$C$342,3,0)</f>
        <v>Pasajeros</v>
      </c>
      <c r="D610" s="363">
        <v>432</v>
      </c>
      <c r="E610" s="359">
        <v>27</v>
      </c>
      <c r="F610" s="359">
        <v>2</v>
      </c>
      <c r="G610" s="359">
        <v>2017</v>
      </c>
      <c r="H610" s="359" t="s">
        <v>1033</v>
      </c>
      <c r="I610" s="373" t="s">
        <v>1034</v>
      </c>
      <c r="J610" s="373" t="s">
        <v>1034</v>
      </c>
      <c r="K610" s="299" t="str">
        <f>VLOOKUP(A610,EMPRESAS!$A$1:$I$342,9,0)</f>
        <v>ATRATO</v>
      </c>
      <c r="L610" s="299" t="str">
        <f>VLOOKUP(A610,EMPRESAS!$A$1:$J$342,10,0)</f>
        <v>RIO ATRATO AFLUENTES</v>
      </c>
      <c r="M610" s="2"/>
      <c r="N610" s="2"/>
      <c r="O610" s="2"/>
      <c r="P610" s="2"/>
      <c r="Q610" s="2"/>
      <c r="R610" s="2"/>
      <c r="S610" s="2"/>
      <c r="T610" s="2"/>
      <c r="U610" s="2"/>
    </row>
    <row r="611" spans="1:21">
      <c r="A611" s="299">
        <v>9002739318</v>
      </c>
      <c r="B611" s="306" t="str">
        <f>VLOOKUP(A611,EMPRESAS!$A$1:$B$342,2,0)</f>
        <v>EXPRESO BAGADO LTDA</v>
      </c>
      <c r="C611" s="306" t="str">
        <f>VLOOKUP(A611,EMPRESAS!$A$1:$C$342,3,0)</f>
        <v>Pasajeros</v>
      </c>
      <c r="D611" s="323">
        <v>3456</v>
      </c>
      <c r="E611" s="329">
        <v>30</v>
      </c>
      <c r="F611" s="329">
        <v>7</v>
      </c>
      <c r="G611" s="329">
        <v>2009</v>
      </c>
      <c r="H611" s="329" t="s">
        <v>977</v>
      </c>
      <c r="I611" s="299" t="s">
        <v>14</v>
      </c>
      <c r="J611" s="299"/>
      <c r="K611" s="299" t="str">
        <f>VLOOKUP(A611,EMPRESAS!$A$1:$I$342,9,0)</f>
        <v>ATRATO</v>
      </c>
      <c r="L611" s="299" t="str">
        <f>VLOOKUP(A611,EMPRESAS!$A$1:$J$342,10,0)</f>
        <v>RIO ATRATO AFLUENTES</v>
      </c>
      <c r="M611" s="2"/>
      <c r="N611" s="2"/>
      <c r="O611" s="2"/>
      <c r="P611" s="2"/>
      <c r="Q611" s="2"/>
      <c r="R611" s="2"/>
      <c r="S611" s="2"/>
      <c r="T611" s="2"/>
      <c r="U611" s="2"/>
    </row>
    <row r="612" spans="1:21">
      <c r="A612" s="299">
        <v>9002739318</v>
      </c>
      <c r="B612" s="306" t="str">
        <f>VLOOKUP(A612,EMPRESAS!$A$1:$B$342,2,0)</f>
        <v>EXPRESO BAGADO LTDA</v>
      </c>
      <c r="C612" s="306" t="str">
        <f>VLOOKUP(A612,EMPRESAS!$A$1:$C$342,3,0)</f>
        <v>Pasajeros</v>
      </c>
      <c r="D612" s="358">
        <v>3796</v>
      </c>
      <c r="E612" s="359">
        <v>18</v>
      </c>
      <c r="F612" s="359">
        <v>8</v>
      </c>
      <c r="G612" s="359">
        <v>2009</v>
      </c>
      <c r="H612" s="359" t="s">
        <v>979</v>
      </c>
      <c r="I612" s="360" t="s">
        <v>14</v>
      </c>
      <c r="J612" s="299" t="s">
        <v>1026</v>
      </c>
      <c r="K612" s="299" t="str">
        <f>VLOOKUP(A612,EMPRESAS!$A$1:$I$342,9,0)</f>
        <v>ATRATO</v>
      </c>
      <c r="L612" s="299" t="str">
        <f>VLOOKUP(A612,EMPRESAS!$A$1:$J$342,10,0)</f>
        <v>RIO ATRATO AFLUENTES</v>
      </c>
      <c r="M612" s="2"/>
      <c r="N612" s="2"/>
      <c r="O612" s="2"/>
      <c r="P612" s="2"/>
      <c r="Q612" s="2"/>
      <c r="R612" s="2"/>
      <c r="S612" s="2"/>
      <c r="T612" s="2"/>
      <c r="U612" s="2"/>
    </row>
    <row r="613" spans="1:21">
      <c r="A613" s="299">
        <v>9001974565</v>
      </c>
      <c r="B613" s="306" t="str">
        <f>VLOOKUP(A613,EMPRESAS!$A$1:$B$342,2,0)</f>
        <v>COOPERATIVA DE TRANSPORTADORES DEL SUR DEL CAUCA  "COOTRANSCA"</v>
      </c>
      <c r="C613" s="306" t="str">
        <f>VLOOKUP(A613,EMPRESAS!$A$1:$C$342,3,0)</f>
        <v>Pasajeros</v>
      </c>
      <c r="D613" s="311">
        <v>3529</v>
      </c>
      <c r="E613" s="64">
        <v>3</v>
      </c>
      <c r="F613" s="64">
        <v>8</v>
      </c>
      <c r="G613" s="64">
        <v>2009</v>
      </c>
      <c r="H613" s="64" t="s">
        <v>977</v>
      </c>
      <c r="I613" s="299" t="s">
        <v>14</v>
      </c>
      <c r="J613" s="299"/>
      <c r="K613" s="299" t="str">
        <f>VLOOKUP(A613,EMPRESAS!$A$1:$I$342,9,0)</f>
        <v>CAQUETA</v>
      </c>
      <c r="L613" s="299" t="str">
        <f>VLOOKUP(A613,EMPRESAS!$A$1:$J$342,10,0)</f>
        <v>RIO CAQUETA ENTRE LAS VEREDAS EL MUELLE, LA VEGA, LA PRIMAVERA Y LA PALMERA Y VICEVERSA</v>
      </c>
      <c r="M613" s="2"/>
      <c r="N613" s="2"/>
      <c r="O613" s="2"/>
      <c r="P613" s="2"/>
      <c r="Q613" s="2"/>
      <c r="R613" s="2"/>
      <c r="S613" s="2"/>
      <c r="T613" s="2"/>
      <c r="U613" s="2"/>
    </row>
    <row r="614" spans="1:21">
      <c r="A614" s="299">
        <v>9001974565</v>
      </c>
      <c r="B614" s="306" t="str">
        <f>VLOOKUP(A614,EMPRESAS!$A$1:$B$342,2,0)</f>
        <v>COOPERATIVA DE TRANSPORTADORES DEL SUR DEL CAUCA  "COOTRANSCA"</v>
      </c>
      <c r="C614" s="306" t="str">
        <f>VLOOKUP(A614,EMPRESAS!$A$1:$C$342,3,0)</f>
        <v>Pasajeros</v>
      </c>
      <c r="D614" s="311">
        <v>4290</v>
      </c>
      <c r="E614" s="64">
        <v>5</v>
      </c>
      <c r="F614" s="64">
        <v>10</v>
      </c>
      <c r="G614" s="64">
        <v>2010</v>
      </c>
      <c r="H614" s="64" t="s">
        <v>1010</v>
      </c>
      <c r="I614" s="299"/>
      <c r="J614" s="299"/>
      <c r="K614" s="299" t="str">
        <f>VLOOKUP(A614,EMPRESAS!$A$1:$I$342,9,0)</f>
        <v>CAQUETA</v>
      </c>
      <c r="L614" s="299" t="str">
        <f>VLOOKUP(A614,EMPRESAS!$A$1:$J$342,10,0)</f>
        <v>RIO CAQUETA ENTRE LAS VEREDAS EL MUELLE, LA VEGA, LA PRIMAVERA Y LA PALMERA Y VICEVERSA</v>
      </c>
      <c r="M614" s="2"/>
      <c r="N614" s="2"/>
      <c r="O614" s="2"/>
      <c r="P614" s="2"/>
      <c r="Q614" s="2"/>
      <c r="R614" s="2"/>
      <c r="S614" s="2"/>
      <c r="T614" s="2"/>
      <c r="U614" s="2"/>
    </row>
    <row r="615" spans="1:21">
      <c r="A615" s="299">
        <v>9001974565</v>
      </c>
      <c r="B615" s="306" t="str">
        <f>VLOOKUP(A615,EMPRESAS!$A$1:$B$342,2,0)</f>
        <v>COOPERATIVA DE TRANSPORTADORES DEL SUR DEL CAUCA  "COOTRANSCA"</v>
      </c>
      <c r="C615" s="306" t="str">
        <f>VLOOKUP(A615,EMPRESAS!$A$1:$C$342,3,0)</f>
        <v>Pasajeros</v>
      </c>
      <c r="D615" s="311">
        <v>1604</v>
      </c>
      <c r="E615" s="64">
        <v>12</v>
      </c>
      <c r="F615" s="64">
        <v>5</v>
      </c>
      <c r="G615" s="64">
        <v>2013</v>
      </c>
      <c r="H615" s="64" t="s">
        <v>1050</v>
      </c>
      <c r="I615" s="299"/>
      <c r="J615" s="299"/>
      <c r="K615" s="299" t="str">
        <f>VLOOKUP(A615,EMPRESAS!$A$1:$I$342,9,0)</f>
        <v>CAQUETA</v>
      </c>
      <c r="L615" s="299" t="str">
        <f>VLOOKUP(A615,EMPRESAS!$A$1:$J$342,10,0)</f>
        <v>RIO CAQUETA ENTRE LAS VEREDAS EL MUELLE, LA VEGA, LA PRIMAVERA Y LA PALMERA Y VICEVERSA</v>
      </c>
      <c r="M615" s="2"/>
      <c r="N615" s="2"/>
      <c r="O615" s="2"/>
      <c r="P615" s="2"/>
      <c r="Q615" s="2"/>
      <c r="R615" s="2"/>
      <c r="S615" s="2"/>
      <c r="T615" s="2"/>
      <c r="U615" s="2"/>
    </row>
    <row r="616" spans="1:21">
      <c r="A616" s="299">
        <v>9001974565</v>
      </c>
      <c r="B616" s="306" t="str">
        <f>VLOOKUP(A616,EMPRESAS!$A$1:$B$342,2,0)</f>
        <v>COOPERATIVA DE TRANSPORTADORES DEL SUR DEL CAUCA  "COOTRANSCA"</v>
      </c>
      <c r="C616" s="306" t="str">
        <f>VLOOKUP(A616,EMPRESAS!$A$1:$C$342,3,0)</f>
        <v>Pasajeros</v>
      </c>
      <c r="D616" s="311">
        <v>3019</v>
      </c>
      <c r="E616" s="64">
        <v>29</v>
      </c>
      <c r="F616" s="64">
        <v>7</v>
      </c>
      <c r="G616" s="102">
        <v>2013</v>
      </c>
      <c r="H616" s="64" t="s">
        <v>979</v>
      </c>
      <c r="I616" s="299"/>
      <c r="J616" s="299"/>
      <c r="K616" s="299" t="str">
        <f>VLOOKUP(A616,EMPRESAS!$A$1:$I$342,9,0)</f>
        <v>CAQUETA</v>
      </c>
      <c r="L616" s="299" t="str">
        <f>VLOOKUP(A616,EMPRESAS!$A$1:$J$342,10,0)</f>
        <v>RIO CAQUETA ENTRE LAS VEREDAS EL MUELLE, LA VEGA, LA PRIMAVERA Y LA PALMERA Y VICEVERSA</v>
      </c>
      <c r="M616" s="2"/>
      <c r="N616" s="2"/>
      <c r="O616" s="2"/>
      <c r="P616" s="2"/>
      <c r="Q616" s="2"/>
      <c r="R616" s="2"/>
      <c r="S616" s="2"/>
      <c r="T616" s="2"/>
      <c r="U616" s="2"/>
    </row>
    <row r="617" spans="1:21">
      <c r="A617" s="299">
        <v>9001974565</v>
      </c>
      <c r="B617" s="306" t="str">
        <f>VLOOKUP(A617,EMPRESAS!$A$1:$B$342,2,0)</f>
        <v>COOPERATIVA DE TRANSPORTADORES DEL SUR DEL CAUCA  "COOTRANSCA"</v>
      </c>
      <c r="C617" s="306" t="str">
        <f>VLOOKUP(A617,EMPRESAS!$A$1:$C$342,3,0)</f>
        <v>Pasajeros</v>
      </c>
      <c r="D617" s="311">
        <v>5752</v>
      </c>
      <c r="E617" s="64">
        <v>28</v>
      </c>
      <c r="F617" s="64">
        <v>12</v>
      </c>
      <c r="G617" s="102">
        <v>2016</v>
      </c>
      <c r="H617" s="64" t="s">
        <v>982</v>
      </c>
      <c r="I617" s="299" t="s">
        <v>14</v>
      </c>
      <c r="J617" s="299"/>
      <c r="K617" s="299" t="str">
        <f>VLOOKUP(A617,EMPRESAS!$A$1:$I$342,9,0)</f>
        <v>CAQUETA</v>
      </c>
      <c r="L617" s="299" t="str">
        <f>VLOOKUP(A617,EMPRESAS!$A$1:$J$342,10,0)</f>
        <v>RIO CAQUETA ENTRE LAS VEREDAS EL MUELLE, LA VEGA, LA PRIMAVERA Y LA PALMERA Y VICEVERSA</v>
      </c>
      <c r="M617" s="2"/>
      <c r="N617" s="2"/>
      <c r="O617" s="2"/>
      <c r="P617" s="2"/>
      <c r="Q617" s="2"/>
      <c r="R617" s="2"/>
      <c r="S617" s="2"/>
      <c r="T617" s="2"/>
      <c r="U617" s="2"/>
    </row>
    <row r="618" spans="1:21">
      <c r="A618" s="299">
        <v>9001974565</v>
      </c>
      <c r="B618" s="306" t="str">
        <f>VLOOKUP(A618,EMPRESAS!$A$1:$B$342,2,0)</f>
        <v>COOPERATIVA DE TRANSPORTADORES DEL SUR DEL CAUCA  "COOTRANSCA"</v>
      </c>
      <c r="C618" s="306" t="str">
        <f>VLOOKUP(A618,EMPRESAS!$A$1:$C$342,3,0)</f>
        <v>Pasajeros</v>
      </c>
      <c r="D618" s="303">
        <v>154</v>
      </c>
      <c r="E618" s="327">
        <v>29</v>
      </c>
      <c r="F618" s="327">
        <v>1</v>
      </c>
      <c r="G618" s="327">
        <v>2020</v>
      </c>
      <c r="H618" s="327" t="s">
        <v>983</v>
      </c>
      <c r="I618" s="299" t="s">
        <v>14</v>
      </c>
      <c r="J618" s="299"/>
      <c r="K618" s="299" t="str">
        <f>VLOOKUP(A618,EMPRESAS!$A$1:$I$342,9,0)</f>
        <v>CAQUETA</v>
      </c>
      <c r="L618" s="299" t="str">
        <f>VLOOKUP(A618,EMPRESAS!$A$1:$J$342,10,0)</f>
        <v>RIO CAQUETA ENTRE LAS VEREDAS EL MUELLE, LA VEGA, LA PRIMAVERA Y LA PALMERA Y VICEVERSA</v>
      </c>
      <c r="M618" s="2"/>
      <c r="N618" s="2"/>
      <c r="O618" s="2"/>
      <c r="P618" s="2"/>
      <c r="Q618" s="2"/>
      <c r="R618" s="2"/>
      <c r="S618" s="2"/>
      <c r="T618" s="2"/>
      <c r="U618" s="2"/>
    </row>
    <row r="619" spans="1:21">
      <c r="A619" s="299">
        <v>9000444361</v>
      </c>
      <c r="B619" s="306" t="str">
        <f>VLOOKUP(A619,EMPRESAS!$A$1:$B$342,2,0)</f>
        <v>H.J. VALLEJO Y CIA S.A.S.  "ASOBARCOS GUATAPE" ANTES  H. J.  VALLEJO Y  CIA LTDA</v>
      </c>
      <c r="C619" s="306" t="str">
        <f>VLOOKUP(A619,EMPRESAS!$A$1:$C$342,3,0)</f>
        <v>Turismo</v>
      </c>
      <c r="D619" s="311">
        <v>7102</v>
      </c>
      <c r="E619" s="385">
        <v>19</v>
      </c>
      <c r="F619" s="385">
        <v>12</v>
      </c>
      <c r="G619" s="385">
        <v>2009</v>
      </c>
      <c r="H619" s="385" t="s">
        <v>977</v>
      </c>
      <c r="I619" s="299" t="s">
        <v>43</v>
      </c>
      <c r="J619" s="299"/>
      <c r="K619" s="299" t="str">
        <f>VLOOKUP(A619,EMPRESAS!$A$1:$I$342,9,0)</f>
        <v>EMBALSE DEL PEÑOL</v>
      </c>
      <c r="L619" s="299" t="str">
        <f>VLOOKUP(A619,EMPRESAS!$A$1:$J$342,10,0)</f>
        <v>EMBALSE EL PEÑOL</v>
      </c>
      <c r="M619" s="2"/>
      <c r="N619" s="2"/>
      <c r="O619" s="2"/>
      <c r="P619" s="2"/>
      <c r="Q619" s="2"/>
      <c r="R619" s="2"/>
      <c r="S619" s="2"/>
      <c r="T619" s="2"/>
      <c r="U619" s="2"/>
    </row>
    <row r="620" spans="1:21">
      <c r="A620" s="299">
        <v>9000444361</v>
      </c>
      <c r="B620" s="306" t="str">
        <f>VLOOKUP(A620,EMPRESAS!$A$1:$B$342,2,0)</f>
        <v>H.J. VALLEJO Y CIA S.A.S.  "ASOBARCOS GUATAPE" ANTES  H. J.  VALLEJO Y  CIA LTDA</v>
      </c>
      <c r="C620" s="306" t="str">
        <f>VLOOKUP(A620,EMPRESAS!$A$1:$C$342,3,0)</f>
        <v>Turismo</v>
      </c>
      <c r="D620" s="311">
        <v>4209</v>
      </c>
      <c r="E620" s="385">
        <v>29</v>
      </c>
      <c r="F620" s="385">
        <v>9</v>
      </c>
      <c r="G620" s="385">
        <v>2010</v>
      </c>
      <c r="H620" s="385" t="s">
        <v>981</v>
      </c>
      <c r="I620" s="299"/>
      <c r="J620" s="299"/>
      <c r="K620" s="299" t="str">
        <f>VLOOKUP(A620,EMPRESAS!$A$1:$I$342,9,0)</f>
        <v>EMBALSE DEL PEÑOL</v>
      </c>
      <c r="L620" s="299" t="str">
        <f>VLOOKUP(A620,EMPRESAS!$A$1:$J$342,10,0)</f>
        <v>EMBALSE EL PEÑOL</v>
      </c>
      <c r="M620" s="2"/>
      <c r="N620" s="2"/>
      <c r="O620" s="2"/>
      <c r="P620" s="2"/>
      <c r="Q620" s="2"/>
      <c r="R620" s="2"/>
      <c r="S620" s="2"/>
      <c r="T620" s="2"/>
      <c r="U620" s="2"/>
    </row>
    <row r="621" spans="1:21">
      <c r="A621" s="299">
        <v>9000444361</v>
      </c>
      <c r="B621" s="306" t="str">
        <f>VLOOKUP(A621,EMPRESAS!$A$1:$B$342,2,0)</f>
        <v>H.J. VALLEJO Y CIA S.A.S.  "ASOBARCOS GUATAPE" ANTES  H. J.  VALLEJO Y  CIA LTDA</v>
      </c>
      <c r="C621" s="306" t="str">
        <f>VLOOKUP(A621,EMPRESAS!$A$1:$C$342,3,0)</f>
        <v>Turismo</v>
      </c>
      <c r="D621" s="311">
        <v>4209</v>
      </c>
      <c r="E621" s="385">
        <v>29</v>
      </c>
      <c r="F621" s="385">
        <v>9</v>
      </c>
      <c r="G621" s="385">
        <v>2010</v>
      </c>
      <c r="H621" s="385" t="s">
        <v>979</v>
      </c>
      <c r="I621" s="299"/>
      <c r="J621" s="299"/>
      <c r="K621" s="299" t="str">
        <f>VLOOKUP(A621,EMPRESAS!$A$1:$I$342,9,0)</f>
        <v>EMBALSE DEL PEÑOL</v>
      </c>
      <c r="L621" s="299" t="str">
        <f>VLOOKUP(A621,EMPRESAS!$A$1:$J$342,10,0)</f>
        <v>EMBALSE EL PEÑOL</v>
      </c>
      <c r="M621" s="2"/>
      <c r="N621" s="2"/>
      <c r="O621" s="2"/>
      <c r="P621" s="2"/>
      <c r="Q621" s="2"/>
      <c r="R621" s="2"/>
      <c r="S621" s="2"/>
      <c r="T621" s="2"/>
      <c r="U621" s="2"/>
    </row>
    <row r="622" spans="1:21">
      <c r="A622" s="299">
        <v>9000444361</v>
      </c>
      <c r="B622" s="306" t="str">
        <f>VLOOKUP(A622,EMPRESAS!$A$1:$B$342,2,0)</f>
        <v>H.J. VALLEJO Y CIA S.A.S.  "ASOBARCOS GUATAPE" ANTES  H. J.  VALLEJO Y  CIA LTDA</v>
      </c>
      <c r="C622" s="306" t="str">
        <f>VLOOKUP(A622,EMPRESAS!$A$1:$C$342,3,0)</f>
        <v>Turismo</v>
      </c>
      <c r="D622" s="311">
        <v>557</v>
      </c>
      <c r="E622" s="385">
        <v>10</v>
      </c>
      <c r="F622" s="385">
        <v>3</v>
      </c>
      <c r="G622" s="386">
        <v>2014</v>
      </c>
      <c r="H622" s="385" t="s">
        <v>982</v>
      </c>
      <c r="I622" s="299"/>
      <c r="J622" s="299"/>
      <c r="K622" s="299" t="str">
        <f>VLOOKUP(A622,EMPRESAS!$A$1:$I$342,9,0)</f>
        <v>EMBALSE DEL PEÑOL</v>
      </c>
      <c r="L622" s="299" t="str">
        <f>VLOOKUP(A622,EMPRESAS!$A$1:$J$342,10,0)</f>
        <v>EMBALSE EL PEÑOL</v>
      </c>
      <c r="M622" s="2"/>
      <c r="N622" s="2"/>
      <c r="O622" s="2"/>
      <c r="P622" s="2"/>
      <c r="Q622" s="2"/>
      <c r="R622" s="2"/>
      <c r="S622" s="2"/>
      <c r="T622" s="2"/>
      <c r="U622" s="2"/>
    </row>
    <row r="623" spans="1:21">
      <c r="A623" s="299">
        <v>9000444361</v>
      </c>
      <c r="B623" s="306" t="str">
        <f>VLOOKUP(A623,EMPRESAS!$A$1:$B$342,2,0)</f>
        <v>H.J. VALLEJO Y CIA S.A.S.  "ASOBARCOS GUATAPE" ANTES  H. J.  VALLEJO Y  CIA LTDA</v>
      </c>
      <c r="C623" s="306" t="str">
        <f>VLOOKUP(A623,EMPRESAS!$A$1:$C$342,3,0)</f>
        <v>Turismo</v>
      </c>
      <c r="D623" s="311">
        <v>557</v>
      </c>
      <c r="E623" s="385">
        <v>10</v>
      </c>
      <c r="F623" s="385">
        <v>3</v>
      </c>
      <c r="G623" s="386">
        <v>2014</v>
      </c>
      <c r="H623" s="385" t="s">
        <v>1051</v>
      </c>
      <c r="I623" s="299"/>
      <c r="J623" s="299"/>
      <c r="K623" s="299" t="str">
        <f>VLOOKUP(A623,EMPRESAS!$A$1:$I$342,9,0)</f>
        <v>EMBALSE DEL PEÑOL</v>
      </c>
      <c r="L623" s="299" t="str">
        <f>VLOOKUP(A623,EMPRESAS!$A$1:$J$342,10,0)</f>
        <v>EMBALSE EL PEÑOL</v>
      </c>
      <c r="M623" s="2"/>
      <c r="N623" s="2"/>
      <c r="O623" s="2"/>
      <c r="P623" s="2"/>
      <c r="Q623" s="2"/>
      <c r="R623" s="2"/>
      <c r="S623" s="2"/>
      <c r="T623" s="2"/>
      <c r="U623" s="2"/>
    </row>
    <row r="624" spans="1:21">
      <c r="A624" s="299">
        <v>9000444361</v>
      </c>
      <c r="B624" s="306" t="str">
        <f>VLOOKUP(A624,EMPRESAS!$A$1:$B$342,2,0)</f>
        <v>H.J. VALLEJO Y CIA S.A.S.  "ASOBARCOS GUATAPE" ANTES  H. J.  VALLEJO Y  CIA LTDA</v>
      </c>
      <c r="C624" s="306" t="str">
        <f>VLOOKUP(A624,EMPRESAS!$A$1:$C$342,3,0)</f>
        <v>Turismo</v>
      </c>
      <c r="D624" s="311">
        <v>3488</v>
      </c>
      <c r="E624" s="385">
        <v>12</v>
      </c>
      <c r="F624" s="385">
        <v>8</v>
      </c>
      <c r="G624" s="386">
        <v>2016</v>
      </c>
      <c r="H624" s="385" t="s">
        <v>988</v>
      </c>
      <c r="I624" s="299"/>
      <c r="J624" s="299"/>
      <c r="K624" s="299" t="str">
        <f>VLOOKUP(A624,EMPRESAS!$A$1:$I$342,9,0)</f>
        <v>EMBALSE DEL PEÑOL</v>
      </c>
      <c r="L624" s="299" t="str">
        <f>VLOOKUP(A624,EMPRESAS!$A$1:$J$342,10,0)</f>
        <v>EMBALSE EL PEÑOL</v>
      </c>
      <c r="M624" s="2"/>
      <c r="N624" s="2"/>
      <c r="O624" s="2"/>
      <c r="P624" s="2"/>
      <c r="Q624" s="2"/>
      <c r="R624" s="2"/>
      <c r="S624" s="2"/>
      <c r="T624" s="2"/>
      <c r="U624" s="2"/>
    </row>
    <row r="625" spans="1:21">
      <c r="A625" s="299">
        <v>9000444361</v>
      </c>
      <c r="B625" s="306" t="str">
        <f>VLOOKUP(A625,EMPRESAS!$A$1:$B$342,2,0)</f>
        <v>H.J. VALLEJO Y CIA S.A.S.  "ASOBARCOS GUATAPE" ANTES  H. J.  VALLEJO Y  CIA LTDA</v>
      </c>
      <c r="C625" s="306" t="str">
        <f>VLOOKUP(A625,EMPRESAS!$A$1:$C$342,3,0)</f>
        <v>Turismo</v>
      </c>
      <c r="D625" s="311">
        <v>5409</v>
      </c>
      <c r="E625" s="385">
        <v>16</v>
      </c>
      <c r="F625" s="385">
        <v>12</v>
      </c>
      <c r="G625" s="386">
        <v>2016</v>
      </c>
      <c r="H625" s="385" t="s">
        <v>983</v>
      </c>
      <c r="I625" s="299" t="s">
        <v>43</v>
      </c>
      <c r="J625" s="299" t="s">
        <v>1032</v>
      </c>
      <c r="K625" s="299" t="str">
        <f>VLOOKUP(A625,EMPRESAS!$A$1:$I$342,9,0)</f>
        <v>EMBALSE DEL PEÑOL</v>
      </c>
      <c r="L625" s="299" t="str">
        <f>VLOOKUP(A625,EMPRESAS!$A$1:$J$342,10,0)</f>
        <v>EMBALSE EL PEÑOL</v>
      </c>
      <c r="M625" s="2"/>
      <c r="N625" s="2"/>
      <c r="O625" s="2"/>
      <c r="P625" s="2"/>
      <c r="Q625" s="2"/>
      <c r="R625" s="2"/>
      <c r="S625" s="2"/>
      <c r="T625" s="2"/>
      <c r="U625" s="2"/>
    </row>
    <row r="626" spans="1:21">
      <c r="A626" s="299">
        <v>9000444361</v>
      </c>
      <c r="B626" s="306" t="str">
        <f>VLOOKUP(A626,EMPRESAS!$A$1:$B$342,2,0)</f>
        <v>H.J. VALLEJO Y CIA S.A.S.  "ASOBARCOS GUATAPE" ANTES  H. J.  VALLEJO Y  CIA LTDA</v>
      </c>
      <c r="C626" s="306" t="str">
        <f>VLOOKUP(A626,EMPRESAS!$A$1:$C$342,3,0)</f>
        <v>Turismo</v>
      </c>
      <c r="D626" s="311">
        <v>447</v>
      </c>
      <c r="E626" s="385">
        <v>21</v>
      </c>
      <c r="F626" s="385">
        <v>2</v>
      </c>
      <c r="G626" s="386">
        <v>2018</v>
      </c>
      <c r="H626" s="385" t="s">
        <v>987</v>
      </c>
      <c r="I626" s="299"/>
      <c r="J626" s="299"/>
      <c r="K626" s="299" t="str">
        <f>VLOOKUP(A626,EMPRESAS!$A$1:$I$342,9,0)</f>
        <v>EMBALSE DEL PEÑOL</v>
      </c>
      <c r="L626" s="299" t="str">
        <f>VLOOKUP(A626,EMPRESAS!$A$1:$J$342,10,0)</f>
        <v>EMBALSE EL PEÑOL</v>
      </c>
      <c r="M626" s="2"/>
      <c r="N626" s="2"/>
      <c r="O626" s="2"/>
      <c r="P626" s="2"/>
      <c r="Q626" s="2"/>
      <c r="R626" s="2"/>
      <c r="S626" s="2"/>
      <c r="T626" s="2"/>
      <c r="U626" s="2"/>
    </row>
    <row r="627" spans="1:21">
      <c r="A627" s="299">
        <v>9000444361</v>
      </c>
      <c r="B627" s="306" t="str">
        <f>VLOOKUP(A627,EMPRESAS!$A$1:$B$342,2,0)</f>
        <v>H.J. VALLEJO Y CIA S.A.S.  "ASOBARCOS GUATAPE" ANTES  H. J.  VALLEJO Y  CIA LTDA</v>
      </c>
      <c r="C627" s="306" t="str">
        <f>VLOOKUP(A627,EMPRESAS!$A$1:$C$342,3,0)</f>
        <v>Turismo</v>
      </c>
      <c r="D627" s="311">
        <v>2723</v>
      </c>
      <c r="E627" s="385">
        <v>11</v>
      </c>
      <c r="F627" s="385">
        <v>7</v>
      </c>
      <c r="G627" s="386">
        <v>2018</v>
      </c>
      <c r="H627" s="385" t="s">
        <v>986</v>
      </c>
      <c r="I627" s="299" t="s">
        <v>43</v>
      </c>
      <c r="J627" s="299"/>
      <c r="K627" s="299" t="str">
        <f>VLOOKUP(A627,EMPRESAS!$A$1:$I$342,9,0)</f>
        <v>EMBALSE DEL PEÑOL</v>
      </c>
      <c r="L627" s="299" t="str">
        <f>VLOOKUP(A627,EMPRESAS!$A$1:$J$342,10,0)</f>
        <v>EMBALSE EL PEÑOL</v>
      </c>
      <c r="M627" s="2"/>
      <c r="N627" s="2"/>
      <c r="O627" s="2"/>
      <c r="P627" s="2"/>
      <c r="Q627" s="2"/>
      <c r="R627" s="2"/>
      <c r="S627" s="2"/>
      <c r="T627" s="2"/>
      <c r="U627" s="2"/>
    </row>
    <row r="628" spans="1:21">
      <c r="A628" s="299">
        <v>9000444361</v>
      </c>
      <c r="B628" s="488" t="str">
        <f>VLOOKUP(A628,EMPRESAS!$A$1:$B$342,2,0)</f>
        <v>H.J. VALLEJO Y CIA S.A.S.  "ASOBARCOS GUATAPE" ANTES  H. J.  VALLEJO Y  CIA LTDA</v>
      </c>
      <c r="C628" s="488" t="str">
        <f>VLOOKUP(A628,EMPRESAS!$A$1:$C$342,3,0)</f>
        <v>Turismo</v>
      </c>
      <c r="D628" s="363">
        <v>248</v>
      </c>
      <c r="E628" s="359">
        <v>11</v>
      </c>
      <c r="F628" s="359">
        <v>2</v>
      </c>
      <c r="G628" s="359">
        <v>2019</v>
      </c>
      <c r="H628" s="359" t="s">
        <v>1033</v>
      </c>
      <c r="I628" s="373" t="s">
        <v>1034</v>
      </c>
      <c r="J628" s="373" t="s">
        <v>1034</v>
      </c>
      <c r="K628" s="299" t="str">
        <f>VLOOKUP(A628,EMPRESAS!$A$1:$I$342,9,0)</f>
        <v>EMBALSE DEL PEÑOL</v>
      </c>
      <c r="L628" s="299" t="str">
        <f>VLOOKUP(A628,EMPRESAS!$A$1:$J$342,10,0)</f>
        <v>EMBALSE EL PEÑOL</v>
      </c>
      <c r="M628" s="2"/>
      <c r="N628" s="2"/>
      <c r="O628" s="2"/>
      <c r="P628" s="2"/>
      <c r="Q628" s="2"/>
      <c r="R628" s="2"/>
      <c r="S628" s="2"/>
      <c r="T628" s="2"/>
      <c r="U628" s="2"/>
    </row>
    <row r="629" spans="1:21">
      <c r="A629" s="299">
        <v>8600000182</v>
      </c>
      <c r="B629" s="306" t="str">
        <f>VLOOKUP(A629,EMPRESAS!$A$1:$B$342,2,0)</f>
        <v>AGENCIA DE VIAJES Y TURISMO AVIATUR S.A.  "AVIATUR  S.A"</v>
      </c>
      <c r="C629" s="306" t="str">
        <f>VLOOKUP(A629,EMPRESAS!$A$1:$C$342,3,0)</f>
        <v>Especial</v>
      </c>
      <c r="D629" s="380">
        <v>7330</v>
      </c>
      <c r="E629" s="359">
        <v>31</v>
      </c>
      <c r="F629" s="359">
        <v>12</v>
      </c>
      <c r="G629" s="359">
        <v>2009</v>
      </c>
      <c r="H629" s="359" t="s">
        <v>977</v>
      </c>
      <c r="I629" s="328" t="s">
        <v>25</v>
      </c>
      <c r="J629" s="299" t="s">
        <v>1026</v>
      </c>
      <c r="K629" s="299" t="str">
        <f>VLOOKUP(A629,EMPRESAS!$A$1:$I$342,9,0)</f>
        <v>AMAZONAS</v>
      </c>
      <c r="L629" s="299" t="str">
        <f>VLOOKUP(A629,EMPRESAS!$A$1:$J$342,10,0)</f>
        <v>RIO AMAZONAS RIVERA COLOMBIANA</v>
      </c>
      <c r="M629" s="2"/>
      <c r="N629" s="2"/>
      <c r="O629" s="2"/>
      <c r="P629" s="2"/>
      <c r="Q629" s="2"/>
      <c r="R629" s="2"/>
      <c r="S629" s="2"/>
      <c r="T629" s="2"/>
      <c r="U629" s="2"/>
    </row>
    <row r="630" spans="1:21">
      <c r="A630" s="299">
        <v>100609551</v>
      </c>
      <c r="B630" s="306" t="str">
        <f>VLOOKUP(A630,EMPRESAS!$A$1:$B$342,2,0)</f>
        <v>OSORIO OCAMPO GUELMER DE JESUS -E.C-  "CENTRO TURISTICO RURAL EL ARRIERO PAISA"</v>
      </c>
      <c r="C630" s="306" t="str">
        <f>VLOOKUP(A630,EMPRESAS!$A$1:$C$342,3,0)</f>
        <v>Turismo</v>
      </c>
      <c r="D630" s="27">
        <v>2246</v>
      </c>
      <c r="E630" s="64">
        <v>9</v>
      </c>
      <c r="F630" s="64">
        <v>6</v>
      </c>
      <c r="G630" s="64">
        <v>2010</v>
      </c>
      <c r="H630" s="64" t="s">
        <v>977</v>
      </c>
      <c r="I630" s="299" t="s">
        <v>43</v>
      </c>
      <c r="J630" s="299"/>
      <c r="K630" s="299" t="str">
        <f>VLOOKUP(A630,EMPRESAS!$A$1:$I$342,9,0)</f>
        <v>LAGO CALIMA</v>
      </c>
      <c r="L630" s="299" t="str">
        <f>VLOOKUP(A630,EMPRESAS!$A$1:$J$342,10,0)</f>
        <v>EMBALSE CALIMA</v>
      </c>
      <c r="M630" s="2"/>
      <c r="N630" s="2"/>
      <c r="O630" s="2"/>
      <c r="P630" s="2"/>
      <c r="Q630" s="2"/>
      <c r="R630" s="2"/>
      <c r="S630" s="2"/>
      <c r="T630" s="2"/>
      <c r="U630" s="2"/>
    </row>
    <row r="631" spans="1:21">
      <c r="A631" s="299">
        <v>100609551</v>
      </c>
      <c r="B631" s="306" t="str">
        <f>VLOOKUP(A631,EMPRESAS!$A$1:$B$342,2,0)</f>
        <v>OSORIO OCAMPO GUELMER DE JESUS -E.C-  "CENTRO TURISTICO RURAL EL ARRIERO PAISA"</v>
      </c>
      <c r="C631" s="306" t="str">
        <f>VLOOKUP(A631,EMPRESAS!$A$1:$C$342,3,0)</f>
        <v>Turismo</v>
      </c>
      <c r="D631" s="303">
        <v>2714</v>
      </c>
      <c r="E631" s="309">
        <v>10</v>
      </c>
      <c r="F631" s="309">
        <v>7</v>
      </c>
      <c r="G631" s="309">
        <v>2018</v>
      </c>
      <c r="H631" s="309" t="s">
        <v>979</v>
      </c>
      <c r="I631" s="299" t="s">
        <v>43</v>
      </c>
      <c r="J631" s="299"/>
      <c r="K631" s="299" t="str">
        <f>VLOOKUP(A631,EMPRESAS!$A$1:$I$342,9,0)</f>
        <v>LAGO CALIMA</v>
      </c>
      <c r="L631" s="299" t="str">
        <f>VLOOKUP(A631,EMPRESAS!$A$1:$J$342,10,0)</f>
        <v>EMBALSE CALIMA</v>
      </c>
      <c r="M631" s="2"/>
      <c r="N631" s="2"/>
      <c r="O631" s="2"/>
      <c r="P631" s="2"/>
      <c r="Q631" s="2"/>
      <c r="R631" s="2"/>
      <c r="S631" s="2"/>
      <c r="T631" s="2"/>
      <c r="U631" s="2"/>
    </row>
    <row r="632" spans="1:21">
      <c r="A632" s="299">
        <v>9002543239</v>
      </c>
      <c r="B632" s="306" t="str">
        <f>VLOOKUP(A632,EMPRESAS!$A$1:$B$342,2,0)</f>
        <v>RIVERSIDE DE OCCIDENTE  S.A.</v>
      </c>
      <c r="C632" s="306" t="str">
        <f>VLOOKUP(A632,EMPRESAS!$A$1:$C$342,3,0)</f>
        <v>Turismo</v>
      </c>
      <c r="D632" s="311">
        <v>3451</v>
      </c>
      <c r="E632" s="64">
        <v>30</v>
      </c>
      <c r="F632" s="64">
        <v>7</v>
      </c>
      <c r="G632" s="64">
        <v>2009</v>
      </c>
      <c r="H632" s="329" t="s">
        <v>977</v>
      </c>
      <c r="I632" s="299" t="s">
        <v>43</v>
      </c>
      <c r="J632" s="299"/>
      <c r="K632" s="299" t="str">
        <f>VLOOKUP(A632,EMPRESAS!$A$1:$I$342,9,0)</f>
        <v>CAUCA</v>
      </c>
      <c r="L632" s="299" t="str">
        <f>VLOOKUP(A632,EMPRESAS!$A$1:$J$342,10,0)</f>
        <v>RIO CAUCA LA PINTADA-LA CHORRERA</v>
      </c>
      <c r="M632" s="2"/>
      <c r="N632" s="2"/>
      <c r="O632" s="2"/>
      <c r="P632" s="2"/>
      <c r="Q632" s="2"/>
      <c r="R632" s="2"/>
      <c r="S632" s="2"/>
      <c r="T632" s="2"/>
      <c r="U632" s="2"/>
    </row>
    <row r="633" spans="1:21">
      <c r="A633" s="299">
        <v>9002543239</v>
      </c>
      <c r="B633" s="306" t="str">
        <f>VLOOKUP(A633,EMPRESAS!$A$1:$B$342,2,0)</f>
        <v>RIVERSIDE DE OCCIDENTE  S.A.</v>
      </c>
      <c r="C633" s="306" t="str">
        <f>VLOOKUP(A633,EMPRESAS!$A$1:$C$342,3,0)</f>
        <v>Turismo</v>
      </c>
      <c r="D633" s="363">
        <v>5958</v>
      </c>
      <c r="E633" s="359">
        <v>30</v>
      </c>
      <c r="F633" s="359">
        <v>11</v>
      </c>
      <c r="G633" s="359">
        <v>2009</v>
      </c>
      <c r="H633" s="359" t="s">
        <v>979</v>
      </c>
      <c r="I633" s="360" t="s">
        <v>43</v>
      </c>
      <c r="J633" s="299" t="s">
        <v>1026</v>
      </c>
      <c r="K633" s="299" t="str">
        <f>VLOOKUP(A633,EMPRESAS!$A$1:$I$342,9,0)</f>
        <v>CAUCA</v>
      </c>
      <c r="L633" s="299" t="str">
        <f>VLOOKUP(A633,EMPRESAS!$A$1:$J$342,10,0)</f>
        <v>RIO CAUCA LA PINTADA-LA CHORRERA</v>
      </c>
      <c r="M633" s="2"/>
      <c r="N633" s="2"/>
      <c r="O633" s="2"/>
      <c r="P633" s="2"/>
      <c r="Q633" s="2"/>
      <c r="R633" s="2"/>
      <c r="S633" s="2"/>
      <c r="T633" s="2"/>
      <c r="U633" s="2"/>
    </row>
    <row r="634" spans="1:21">
      <c r="A634" s="299">
        <v>9003921281</v>
      </c>
      <c r="B634" s="306" t="str">
        <f>VLOOKUP(A634,EMPRESAS!$A$1:$B$342,2,0)</f>
        <v>LA GIGANTEÑA EMPRESA ASOCIATIVA DE TRABAJO</v>
      </c>
      <c r="C634" s="306" t="str">
        <f>VLOOKUP(A634,EMPRESAS!$A$1:$C$342,3,0)</f>
        <v>Pasajeros</v>
      </c>
      <c r="D634" s="363">
        <v>3880</v>
      </c>
      <c r="E634" s="359">
        <v>6</v>
      </c>
      <c r="F634" s="359">
        <v>10</v>
      </c>
      <c r="G634" s="359">
        <v>2011</v>
      </c>
      <c r="H634" s="359" t="s">
        <v>977</v>
      </c>
      <c r="I634" s="360" t="s">
        <v>14</v>
      </c>
      <c r="J634" s="299"/>
      <c r="K634" s="299" t="str">
        <f>VLOOKUP(A634,EMPRESAS!$A$1:$I$342,9,0)</f>
        <v>MAGDALENA</v>
      </c>
      <c r="L634" s="299" t="str">
        <f>VLOOKUP(A634,EMPRESAS!$A$1:$J$342,10,0)</f>
        <v>RIO MAGDALENA AFLUENTES SECTOR AGUAS</v>
      </c>
      <c r="M634" s="2"/>
      <c r="N634" s="2"/>
      <c r="O634" s="2"/>
      <c r="P634" s="2"/>
      <c r="Q634" s="2"/>
      <c r="R634" s="2"/>
      <c r="S634" s="2"/>
      <c r="T634" s="2"/>
      <c r="U634" s="2"/>
    </row>
    <row r="635" spans="1:21">
      <c r="A635" s="299">
        <v>9004080545</v>
      </c>
      <c r="B635" s="306" t="str">
        <f>VLOOKUP(A635,EMPRESAS!$A$1:$B$342,2,0)</f>
        <v>TRANSNUEVO LLORO S.A.S.</v>
      </c>
      <c r="C635" s="306" t="str">
        <f>VLOOKUP(A635,EMPRESAS!$A$1:$C$342,3,0)</f>
        <v>Pasajeros</v>
      </c>
      <c r="D635" s="378">
        <v>1807</v>
      </c>
      <c r="E635" s="329">
        <v>3</v>
      </c>
      <c r="F635" s="329">
        <v>5</v>
      </c>
      <c r="G635" s="329">
        <v>2012</v>
      </c>
      <c r="H635" s="329" t="s">
        <v>977</v>
      </c>
      <c r="I635" s="299" t="s">
        <v>14</v>
      </c>
      <c r="J635" s="299"/>
      <c r="K635" s="299" t="str">
        <f>VLOOKUP(A635,EMPRESAS!$A$1:$I$342,9,0)</f>
        <v>ATRATO</v>
      </c>
      <c r="L635" s="299" t="str">
        <f>VLOOKUP(A635,EMPRESAS!$A$1:$J$342,10,0)</f>
        <v>RIO ATRATO AFLUENTES RIOS CAPA Y ANDAGUETA</v>
      </c>
      <c r="M635" s="2"/>
      <c r="N635" s="2"/>
      <c r="O635" s="2"/>
      <c r="P635" s="2"/>
      <c r="Q635" s="2"/>
      <c r="R635" s="2"/>
      <c r="S635" s="2"/>
      <c r="T635" s="2"/>
      <c r="U635" s="2"/>
    </row>
    <row r="636" spans="1:21">
      <c r="A636" s="299">
        <v>9004080545</v>
      </c>
      <c r="B636" s="306" t="str">
        <f>VLOOKUP(A636,EMPRESAS!$A$1:$B$342,2,0)</f>
        <v>TRANSNUEVO LLORO S.A.S.</v>
      </c>
      <c r="C636" s="306" t="str">
        <f>VLOOKUP(A636,EMPRESAS!$A$1:$C$342,3,0)</f>
        <v>Pasajeros</v>
      </c>
      <c r="D636" s="363">
        <v>6977</v>
      </c>
      <c r="E636" s="359">
        <v>25</v>
      </c>
      <c r="F636" s="359">
        <v>7</v>
      </c>
      <c r="G636" s="359">
        <v>2012</v>
      </c>
      <c r="H636" s="359" t="s">
        <v>979</v>
      </c>
      <c r="I636" s="360" t="s">
        <v>14</v>
      </c>
      <c r="J636" s="299" t="s">
        <v>1026</v>
      </c>
      <c r="K636" s="299" t="str">
        <f>VLOOKUP(A636,EMPRESAS!$A$1:$I$342,9,0)</f>
        <v>ATRATO</v>
      </c>
      <c r="L636" s="299" t="str">
        <f>VLOOKUP(A636,EMPRESAS!$A$1:$J$342,10,0)</f>
        <v>RIO ATRATO AFLUENTES RIOS CAPA Y ANDAGUETA</v>
      </c>
      <c r="M636" s="2"/>
      <c r="N636" s="2"/>
      <c r="O636" s="2"/>
      <c r="P636" s="2"/>
      <c r="Q636" s="2"/>
      <c r="R636" s="2"/>
      <c r="S636" s="2"/>
      <c r="T636" s="2"/>
      <c r="U636" s="2"/>
    </row>
    <row r="637" spans="1:21">
      <c r="A637" s="299">
        <v>9003791150</v>
      </c>
      <c r="B637" s="306" t="str">
        <f>VLOOKUP(A637,EMPRESAS!$A$1:$B$342,2,0)</f>
        <v>ASOCIACION DE TRANSPORTE FLUVIAL  GAMARRA "ASOTRANSFLUVIAL"</v>
      </c>
      <c r="C637" s="306" t="str">
        <f>VLOOKUP(A637,EMPRESAS!$A$1:$C$342,3,0)</f>
        <v>Pasajeros</v>
      </c>
      <c r="D637" s="311">
        <v>3440</v>
      </c>
      <c r="E637" s="64">
        <v>4</v>
      </c>
      <c r="F637" s="64">
        <v>6</v>
      </c>
      <c r="G637" s="102">
        <v>2012</v>
      </c>
      <c r="H637" s="102" t="s">
        <v>977</v>
      </c>
      <c r="I637" s="299" t="s">
        <v>14</v>
      </c>
      <c r="J637" s="299"/>
      <c r="K637" s="299" t="str">
        <f>VLOOKUP(A637,EMPRESAS!$A$1:$I$342,9,0)</f>
        <v>MAGDALENA</v>
      </c>
      <c r="L637" s="299" t="str">
        <f>VLOOKUP(A637,EMPRESAS!$A$1:$J$342,10,0)</f>
        <v>RIO MAGDALENA PUERTO GAMARRA- PUERTO BOLIVAR</v>
      </c>
      <c r="M637" s="2"/>
      <c r="N637" s="2"/>
      <c r="O637" s="2"/>
      <c r="P637" s="2"/>
      <c r="Q637" s="2"/>
      <c r="R637" s="2"/>
      <c r="S637" s="2"/>
      <c r="T637" s="2"/>
      <c r="U637" s="2"/>
    </row>
    <row r="638" spans="1:21">
      <c r="A638" s="299">
        <v>9003791150</v>
      </c>
      <c r="B638" s="306" t="str">
        <f>VLOOKUP(A638,EMPRESAS!$A$1:$B$342,2,0)</f>
        <v>ASOCIACION DE TRANSPORTE FLUVIAL  GAMARRA "ASOTRANSFLUVIAL"</v>
      </c>
      <c r="C638" s="306" t="str">
        <f>VLOOKUP(A638,EMPRESAS!$A$1:$C$342,3,0)</f>
        <v>Pasajeros</v>
      </c>
      <c r="D638" s="311">
        <v>743</v>
      </c>
      <c r="E638" s="64">
        <v>23</v>
      </c>
      <c r="F638" s="64">
        <v>2</v>
      </c>
      <c r="G638" s="102">
        <v>2016</v>
      </c>
      <c r="H638" s="102" t="s">
        <v>979</v>
      </c>
      <c r="I638" s="299"/>
      <c r="J638" s="299"/>
      <c r="K638" s="299" t="str">
        <f>VLOOKUP(A638,EMPRESAS!$A$1:$I$342,9,0)</f>
        <v>MAGDALENA</v>
      </c>
      <c r="L638" s="299" t="str">
        <f>VLOOKUP(A638,EMPRESAS!$A$1:$J$342,10,0)</f>
        <v>RIO MAGDALENA PUERTO GAMARRA- PUERTO BOLIVAR</v>
      </c>
      <c r="M638" s="2"/>
      <c r="N638" s="2"/>
      <c r="O638" s="2"/>
      <c r="P638" s="2"/>
      <c r="Q638" s="2"/>
      <c r="R638" s="2"/>
      <c r="S638" s="2"/>
      <c r="T638" s="2"/>
      <c r="U638" s="2"/>
    </row>
    <row r="639" spans="1:21">
      <c r="A639" s="299">
        <v>9003791150</v>
      </c>
      <c r="B639" s="306" t="str">
        <f>VLOOKUP(A639,EMPRESAS!$A$1:$B$342,2,0)</f>
        <v>ASOCIACION DE TRANSPORTE FLUVIAL  GAMARRA "ASOTRANSFLUVIAL"</v>
      </c>
      <c r="C639" s="306" t="str">
        <f>VLOOKUP(A639,EMPRESAS!$A$1:$C$342,3,0)</f>
        <v>Pasajeros</v>
      </c>
      <c r="D639" s="303">
        <v>2849</v>
      </c>
      <c r="E639" s="309">
        <v>9</v>
      </c>
      <c r="F639" s="309">
        <v>7</v>
      </c>
      <c r="G639" s="309">
        <v>2019</v>
      </c>
      <c r="H639" s="309" t="s">
        <v>982</v>
      </c>
      <c r="I639" s="64" t="s">
        <v>14</v>
      </c>
      <c r="J639" s="299"/>
      <c r="K639" s="299" t="str">
        <f>VLOOKUP(A639,EMPRESAS!$A$1:$I$342,9,0)</f>
        <v>MAGDALENA</v>
      </c>
      <c r="L639" s="299" t="str">
        <f>VLOOKUP(A639,EMPRESAS!$A$1:$J$342,10,0)</f>
        <v>RIO MAGDALENA PUERTO GAMARRA- PUERTO BOLIVAR</v>
      </c>
      <c r="M639" s="2"/>
      <c r="N639" s="2"/>
      <c r="O639" s="2"/>
      <c r="P639" s="2"/>
      <c r="Q639" s="2"/>
      <c r="R639" s="2"/>
      <c r="S639" s="2"/>
      <c r="T639" s="2"/>
      <c r="U639" s="2"/>
    </row>
    <row r="640" spans="1:21">
      <c r="A640" s="299">
        <v>8120031158</v>
      </c>
      <c r="B640" s="306" t="str">
        <f>VLOOKUP(A640,EMPRESAS!$A$1:$B$342,2,0)</f>
        <v>COOPERATIVA MULTIACTIVA DE TRANSPORTADORES FLUVIALES TURISTICO Y TERRESTRE DEL ALTO SINU "COOTRANSFLUALSINU"</v>
      </c>
      <c r="C640" s="306" t="str">
        <f>VLOOKUP(A640,EMPRESAS!$A$1:$C$342,3,0)</f>
        <v>Pasajeros</v>
      </c>
      <c r="D640" s="311">
        <v>10950</v>
      </c>
      <c r="E640" s="64">
        <v>19</v>
      </c>
      <c r="F640" s="64">
        <v>11</v>
      </c>
      <c r="G640" s="102">
        <v>2012</v>
      </c>
      <c r="H640" s="102" t="s">
        <v>977</v>
      </c>
      <c r="I640" s="64" t="s">
        <v>14</v>
      </c>
      <c r="J640" s="299"/>
      <c r="K640" s="299" t="str">
        <f>VLOOKUP(A640,EMPRESAS!$A$1:$I$342,9,0)</f>
        <v>EMBALSE DE URRÁ</v>
      </c>
      <c r="L640" s="299" t="str">
        <f>VLOOKUP(A640,EMPRESAS!$A$1:$J$342,10,0)</f>
        <v>EMBALSE DE URRA EN LAS RUTAS FRASQUILLO - CRUCITO, FRASQUILLO KM 40 Y VSA</v>
      </c>
      <c r="M640" s="2"/>
      <c r="N640" s="2"/>
      <c r="O640" s="2"/>
      <c r="P640" s="2"/>
      <c r="Q640" s="2"/>
      <c r="R640" s="2"/>
      <c r="S640" s="2"/>
      <c r="T640" s="2"/>
      <c r="U640" s="2"/>
    </row>
    <row r="641" spans="1:21">
      <c r="A641" s="299">
        <v>8120031158</v>
      </c>
      <c r="B641" s="306" t="str">
        <f>VLOOKUP(A641,EMPRESAS!$A$1:$B$342,2,0)</f>
        <v>COOPERATIVA MULTIACTIVA DE TRANSPORTADORES FLUVIALES TURISTICO Y TERRESTRE DEL ALTO SINU "COOTRANSFLUALSINU"</v>
      </c>
      <c r="C641" s="306" t="str">
        <f>VLOOKUP(A641,EMPRESAS!$A$1:$C$342,3,0)</f>
        <v>Pasajeros</v>
      </c>
      <c r="D641" s="430">
        <v>5193</v>
      </c>
      <c r="E641" s="431">
        <v>20</v>
      </c>
      <c r="F641" s="431">
        <v>11</v>
      </c>
      <c r="G641" s="431">
        <v>2018</v>
      </c>
      <c r="H641" s="431" t="s">
        <v>979</v>
      </c>
      <c r="I641" s="64"/>
      <c r="J641" s="299"/>
      <c r="K641" s="299" t="str">
        <f>VLOOKUP(A641,EMPRESAS!$A$1:$I$342,9,0)</f>
        <v>EMBALSE DE URRÁ</v>
      </c>
      <c r="L641" s="299" t="str">
        <f>VLOOKUP(A641,EMPRESAS!$A$1:$J$342,10,0)</f>
        <v>EMBALSE DE URRA EN LAS RUTAS FRASQUILLO - CRUCITO, FRASQUILLO KM 40 Y VSA</v>
      </c>
      <c r="M641" s="2"/>
      <c r="N641" s="2"/>
      <c r="O641" s="2"/>
      <c r="P641" s="2"/>
      <c r="Q641" s="2"/>
      <c r="R641" s="2"/>
      <c r="S641" s="2"/>
      <c r="T641" s="2"/>
      <c r="U641" s="2"/>
    </row>
    <row r="642" spans="1:21">
      <c r="A642" s="299">
        <v>8120031158</v>
      </c>
      <c r="B642" s="306" t="str">
        <f>VLOOKUP(A642,EMPRESAS!$A$1:$B$342,2,0)</f>
        <v>COOPERATIVA MULTIACTIVA DE TRANSPORTADORES FLUVIALES TURISTICO Y TERRESTRE DEL ALTO SINU "COOTRANSFLUALSINU"</v>
      </c>
      <c r="C642" s="306" t="str">
        <f>VLOOKUP(A642,EMPRESAS!$A$1:$C$342,3,0)</f>
        <v>Pasajeros</v>
      </c>
      <c r="D642" s="311">
        <v>142</v>
      </c>
      <c r="E642" s="64">
        <v>27</v>
      </c>
      <c r="F642" s="64">
        <v>1</v>
      </c>
      <c r="G642" s="102">
        <v>2020</v>
      </c>
      <c r="H642" s="102" t="s">
        <v>986</v>
      </c>
      <c r="I642" s="64"/>
      <c r="J642" s="299"/>
      <c r="K642" s="299" t="str">
        <f>VLOOKUP(A642,EMPRESAS!$A$1:$I$342,9,0)</f>
        <v>EMBALSE DE URRÁ</v>
      </c>
      <c r="L642" s="299" t="str">
        <f>VLOOKUP(A642,EMPRESAS!$A$1:$J$342,10,0)</f>
        <v>EMBALSE DE URRA EN LAS RUTAS FRASQUILLO - CRUCITO, FRASQUILLO KM 40 Y VSA</v>
      </c>
      <c r="M642" s="2"/>
      <c r="N642" s="2"/>
      <c r="O642" s="2"/>
      <c r="P642" s="2"/>
      <c r="Q642" s="2"/>
      <c r="R642" s="2"/>
      <c r="S642" s="2"/>
      <c r="T642" s="2"/>
      <c r="U642" s="2"/>
    </row>
    <row r="643" spans="1:21">
      <c r="A643" s="299">
        <v>8120031158</v>
      </c>
      <c r="B643" s="306" t="str">
        <f>VLOOKUP(A643,EMPRESAS!$A$1:$B$342,2,0)</f>
        <v>COOPERATIVA MULTIACTIVA DE TRANSPORTADORES FLUVIALES TURISTICO Y TERRESTRE DEL ALTO SINU "COOTRANSFLUALSINU"</v>
      </c>
      <c r="C643" s="306" t="str">
        <f>VLOOKUP(A643,EMPRESAS!$A$1:$C$342,3,0)</f>
        <v>Pasajeros</v>
      </c>
      <c r="D643" s="311">
        <v>302</v>
      </c>
      <c r="E643" s="341">
        <v>17</v>
      </c>
      <c r="F643" s="341">
        <v>2</v>
      </c>
      <c r="G643" s="341">
        <v>2020</v>
      </c>
      <c r="H643" s="341" t="s">
        <v>986</v>
      </c>
      <c r="I643" s="64"/>
      <c r="J643" s="299"/>
      <c r="K643" s="299" t="str">
        <f>VLOOKUP(A643,EMPRESAS!$A$1:$I$342,9,0)</f>
        <v>EMBALSE DE URRÁ</v>
      </c>
      <c r="L643" s="299" t="str">
        <f>VLOOKUP(A643,EMPRESAS!$A$1:$J$342,10,0)</f>
        <v>EMBALSE DE URRA EN LAS RUTAS FRASQUILLO - CRUCITO, FRASQUILLO KM 40 Y VSA</v>
      </c>
      <c r="M643" s="2"/>
      <c r="N643" s="2"/>
      <c r="O643" s="2"/>
      <c r="P643" s="2"/>
      <c r="Q643" s="2"/>
      <c r="R643" s="2"/>
      <c r="S643" s="2"/>
      <c r="T643" s="2"/>
      <c r="U643" s="2"/>
    </row>
    <row r="644" spans="1:21">
      <c r="A644" s="299" t="s">
        <v>391</v>
      </c>
      <c r="B644" s="306" t="str">
        <f>VLOOKUP(A644,EMPRESAS!$A$1:$B$342,2,0)</f>
        <v>COOPERATIVA MULTIACTIVA DE TRANSPORTADORES FLUVIALES TURISTICO Y TERRESTRE DEL ALTO SINU "COOTRANSFLUALSINU"</v>
      </c>
      <c r="C644" s="306" t="str">
        <f>VLOOKUP(A644,EMPRESAS!$A$1:$C$342,3,0)</f>
        <v>Especial</v>
      </c>
      <c r="D644" s="303">
        <v>302</v>
      </c>
      <c r="E644" s="327">
        <v>17</v>
      </c>
      <c r="F644" s="327">
        <v>2</v>
      </c>
      <c r="G644" s="327">
        <v>2020</v>
      </c>
      <c r="H644" s="327" t="s">
        <v>983</v>
      </c>
      <c r="I644" s="328" t="s">
        <v>25</v>
      </c>
      <c r="J644" s="299"/>
      <c r="K644" s="299" t="str">
        <f>VLOOKUP(A644,EMPRESAS!$A$1:$I$342,9,0)</f>
        <v>SINU</v>
      </c>
      <c r="L644" s="299" t="str">
        <f>VLOOKUP(A644,EMPRESAS!$A$1:$J$342,10,0)</f>
        <v>RIO SINU EMBALSE DE URRA, CIENAGA DE AYAPEL, CIENAGA DE LORICA, CIENAGA DE BETANCI Y DEMAS CUERPOS DE AGUA DE LA REGION</v>
      </c>
      <c r="M644" s="2"/>
      <c r="N644" s="2"/>
      <c r="O644" s="2"/>
      <c r="P644" s="2"/>
      <c r="Q644" s="2"/>
      <c r="R644" s="2"/>
      <c r="S644" s="2"/>
      <c r="T644" s="2"/>
      <c r="U644" s="2"/>
    </row>
    <row r="645" spans="1:21">
      <c r="A645" s="299">
        <v>9004729003</v>
      </c>
      <c r="B645" s="306" t="str">
        <f>VLOOKUP(A645,EMPRESAS!$A$1:$B$342,2,0)</f>
        <v>EMPRESA DE TRANSPORTE FLUVIAL DEL SUR "EMTRAFLUSUR"</v>
      </c>
      <c r="C645" s="306" t="str">
        <f>VLOOKUP(A645,EMPRESAS!$A$1:$C$342,3,0)</f>
        <v>Pasajeros</v>
      </c>
      <c r="D645" s="311">
        <v>10351</v>
      </c>
      <c r="E645" s="64">
        <v>30</v>
      </c>
      <c r="F645" s="64">
        <v>10</v>
      </c>
      <c r="G645" s="329">
        <v>2012</v>
      </c>
      <c r="H645" s="329" t="s">
        <v>977</v>
      </c>
      <c r="I645" s="299" t="s">
        <v>14</v>
      </c>
      <c r="J645" s="299"/>
      <c r="K645" s="299" t="str">
        <f>VLOOKUP(A645,EMPRESAS!$A$1:$I$342,9,0)</f>
        <v>MAGDALENA</v>
      </c>
      <c r="L645" s="299" t="str">
        <f>VLOOKUP(A645,EMPRESAS!$A$1:$J$342,10,0)</f>
        <v>RIO MAGDALENA</v>
      </c>
      <c r="M645" s="2"/>
      <c r="N645" s="2"/>
      <c r="O645" s="2"/>
      <c r="P645" s="2"/>
      <c r="Q645" s="2"/>
      <c r="R645" s="2"/>
      <c r="S645" s="2"/>
      <c r="T645" s="2"/>
      <c r="U645" s="2"/>
    </row>
    <row r="646" spans="1:21">
      <c r="A646" s="299">
        <v>9004729003</v>
      </c>
      <c r="B646" s="306" t="str">
        <f>VLOOKUP(A646,EMPRESAS!$A$1:$B$342,2,0)</f>
        <v>EMPRESA DE TRANSPORTE FLUVIAL DEL SUR "EMTRAFLUSUR"</v>
      </c>
      <c r="C646" s="306" t="str">
        <f>VLOOKUP(A646,EMPRESAS!$A$1:$C$342,3,0)</f>
        <v>Pasajeros</v>
      </c>
      <c r="D646" s="433">
        <v>2587</v>
      </c>
      <c r="E646" s="359">
        <v>28</v>
      </c>
      <c r="F646" s="359">
        <v>6</v>
      </c>
      <c r="G646" s="359">
        <v>2013</v>
      </c>
      <c r="H646" s="359" t="s">
        <v>979</v>
      </c>
      <c r="I646" s="360" t="s">
        <v>14</v>
      </c>
      <c r="J646" s="299" t="s">
        <v>1026</v>
      </c>
      <c r="K646" s="299" t="str">
        <f>VLOOKUP(A646,EMPRESAS!$A$1:$I$342,9,0)</f>
        <v>MAGDALENA</v>
      </c>
      <c r="L646" s="299" t="str">
        <f>VLOOKUP(A646,EMPRESAS!$A$1:$J$342,10,0)</f>
        <v>RIO MAGDALENA</v>
      </c>
      <c r="M646" s="2"/>
      <c r="N646" s="2"/>
      <c r="O646" s="2"/>
      <c r="P646" s="2"/>
      <c r="Q646" s="2"/>
      <c r="R646" s="2"/>
      <c r="S646" s="2"/>
      <c r="T646" s="2"/>
      <c r="U646" s="2"/>
    </row>
    <row r="647" spans="1:21">
      <c r="A647" s="299">
        <v>9003914390</v>
      </c>
      <c r="B647" s="306" t="str">
        <f>VLOOKUP(A647,EMPRESAS!$A$1:$B$342,2,0)</f>
        <v>CORPORACION ZAMORENA RUTAS Y TURISMO</v>
      </c>
      <c r="C647" s="306" t="str">
        <f>VLOOKUP(A647,EMPRESAS!$A$1:$C$342,3,0)</f>
        <v>Especial y Turismo</v>
      </c>
      <c r="D647" s="311">
        <v>541</v>
      </c>
      <c r="E647" s="64">
        <v>27</v>
      </c>
      <c r="F647" s="64">
        <v>2</v>
      </c>
      <c r="G647" s="64">
        <v>2013</v>
      </c>
      <c r="H647" s="64" t="s">
        <v>977</v>
      </c>
      <c r="I647" s="64" t="s">
        <v>56</v>
      </c>
      <c r="J647" s="299"/>
      <c r="K647" s="299" t="str">
        <f>VLOOKUP(A647,EMPRESAS!$A$1:$I$342,9,0)</f>
        <v>MAGDALENA</v>
      </c>
      <c r="L647" s="299" t="str">
        <f>VLOOKUP(A647,EMPRESAS!$A$1:$J$342,10,0)</f>
        <v>RIO MAGDALENA ENTRE LOS MUNICIPIOS DE SAN PABLO - PUERTO BERRIO</v>
      </c>
      <c r="M647" s="2"/>
      <c r="N647" s="2"/>
      <c r="O647" s="2"/>
      <c r="P647" s="2"/>
      <c r="Q647" s="2"/>
      <c r="R647" s="2"/>
      <c r="S647" s="2"/>
      <c r="T647" s="2"/>
      <c r="U647" s="2"/>
    </row>
    <row r="648" spans="1:21">
      <c r="A648" s="299">
        <v>9003914390</v>
      </c>
      <c r="B648" s="306" t="str">
        <f>VLOOKUP(A648,EMPRESAS!$A$1:$B$342,2,0)</f>
        <v>CORPORACION ZAMORENA RUTAS Y TURISMO</v>
      </c>
      <c r="C648" s="306" t="str">
        <f>VLOOKUP(A648,EMPRESAS!$A$1:$C$342,3,0)</f>
        <v>Especial y Turismo</v>
      </c>
      <c r="D648" s="311">
        <v>2321</v>
      </c>
      <c r="E648" s="64">
        <v>19</v>
      </c>
      <c r="F648" s="64">
        <v>6</v>
      </c>
      <c r="G648" s="102">
        <v>2013</v>
      </c>
      <c r="H648" s="64" t="s">
        <v>979</v>
      </c>
      <c r="I648" s="64"/>
      <c r="J648" s="299"/>
      <c r="K648" s="299" t="str">
        <f>VLOOKUP(A648,EMPRESAS!$A$1:$I$342,9,0)</f>
        <v>MAGDALENA</v>
      </c>
      <c r="L648" s="299" t="str">
        <f>VLOOKUP(A648,EMPRESAS!$A$1:$J$342,10,0)</f>
        <v>RIO MAGDALENA ENTRE LOS MUNICIPIOS DE SAN PABLO - PUERTO BERRIO</v>
      </c>
      <c r="M648" s="2"/>
      <c r="N648" s="2"/>
      <c r="O648" s="2"/>
      <c r="P648" s="2"/>
      <c r="Q648" s="2"/>
      <c r="R648" s="2"/>
      <c r="S648" s="2"/>
      <c r="T648" s="2"/>
      <c r="U648" s="2"/>
    </row>
    <row r="649" spans="1:21">
      <c r="A649" s="299">
        <v>9003914390</v>
      </c>
      <c r="B649" s="306" t="str">
        <f>VLOOKUP(A649,EMPRESAS!$A$1:$B$342,2,0)</f>
        <v>CORPORACION ZAMORENA RUTAS Y TURISMO</v>
      </c>
      <c r="C649" s="306" t="str">
        <f>VLOOKUP(A649,EMPRESAS!$A$1:$C$342,3,0)</f>
        <v>Especial y Turismo</v>
      </c>
      <c r="D649" s="337">
        <v>3160</v>
      </c>
      <c r="E649" s="338">
        <v>16</v>
      </c>
      <c r="F649" s="338">
        <v>8</v>
      </c>
      <c r="G649" s="338">
        <v>2017</v>
      </c>
      <c r="H649" s="338" t="s">
        <v>982</v>
      </c>
      <c r="I649" s="328" t="s">
        <v>56</v>
      </c>
      <c r="J649" s="299"/>
      <c r="K649" s="299" t="str">
        <f>VLOOKUP(A649,EMPRESAS!$A$1:$I$342,9,0)</f>
        <v>MAGDALENA</v>
      </c>
      <c r="L649" s="299" t="str">
        <f>VLOOKUP(A649,EMPRESAS!$A$1:$J$342,10,0)</f>
        <v>RIO MAGDALENA ENTRE LOS MUNICIPIOS DE SAN PABLO - PUERTO BERRIO</v>
      </c>
      <c r="M649" s="2"/>
      <c r="N649" s="2"/>
      <c r="O649" s="2"/>
      <c r="P649" s="2"/>
      <c r="Q649" s="2"/>
      <c r="R649" s="2"/>
      <c r="S649" s="2"/>
      <c r="T649" s="2"/>
      <c r="U649" s="2"/>
    </row>
    <row r="650" spans="1:21">
      <c r="A650" s="299">
        <v>9004305293</v>
      </c>
      <c r="B650" s="306" t="str">
        <f>VLOOKUP(A650,EMPRESAS!$A$1:$B$342,2,0)</f>
        <v>GUAINIA TOURS  S.A.S.</v>
      </c>
      <c r="C650" s="306" t="str">
        <f>VLOOKUP(A650,EMPRESAS!$A$1:$C$342,3,0)</f>
        <v>Especial y Turismo</v>
      </c>
      <c r="D650" s="311">
        <v>2093</v>
      </c>
      <c r="E650" s="64">
        <v>5</v>
      </c>
      <c r="F650" s="64">
        <v>6</v>
      </c>
      <c r="G650" s="64">
        <v>2013</v>
      </c>
      <c r="H650" s="64" t="s">
        <v>977</v>
      </c>
      <c r="I650" s="299" t="s">
        <v>56</v>
      </c>
      <c r="J650" s="299"/>
      <c r="K650" s="299" t="str">
        <f>VLOOKUP(A650,EMPRESAS!$A$1:$I$342,9,0)</f>
        <v>GUAINIA</v>
      </c>
      <c r="L650" s="299" t="str">
        <f>VLOOKUP(A650,EMPRESAS!$A$1:$J$342,10,0)</f>
        <v>RIOS: GUAINIA,GUAVIARE, ATAPO,VICHADA Y ORINOCO EN PUERTOS COLOMBIANOS</v>
      </c>
      <c r="M650" s="2"/>
      <c r="N650" s="2"/>
      <c r="O650" s="2"/>
      <c r="P650" s="2"/>
      <c r="Q650" s="2"/>
      <c r="R650" s="2"/>
      <c r="S650" s="2"/>
      <c r="T650" s="2"/>
      <c r="U650" s="2"/>
    </row>
    <row r="651" spans="1:21">
      <c r="A651" s="299">
        <v>9004305293</v>
      </c>
      <c r="B651" s="306" t="str">
        <f>VLOOKUP(A651,EMPRESAS!$A$1:$B$342,2,0)</f>
        <v>GUAINIA TOURS  S.A.S.</v>
      </c>
      <c r="C651" s="306" t="str">
        <f>VLOOKUP(A651,EMPRESAS!$A$1:$C$342,3,0)</f>
        <v>Especial y Turismo</v>
      </c>
      <c r="D651" s="311">
        <v>2586</v>
      </c>
      <c r="E651" s="64">
        <v>28</v>
      </c>
      <c r="F651" s="64">
        <v>6</v>
      </c>
      <c r="G651" s="102">
        <v>2013</v>
      </c>
      <c r="H651" s="64" t="s">
        <v>979</v>
      </c>
      <c r="I651" s="299"/>
      <c r="J651" s="299"/>
      <c r="K651" s="299" t="str">
        <f>VLOOKUP(A651,EMPRESAS!$A$1:$I$342,9,0)</f>
        <v>GUAINIA</v>
      </c>
      <c r="L651" s="299" t="str">
        <f>VLOOKUP(A651,EMPRESAS!$A$1:$J$342,10,0)</f>
        <v>RIOS: GUAINIA,GUAVIARE, ATAPO,VICHADA Y ORINOCO EN PUERTOS COLOMBIANOS</v>
      </c>
      <c r="M651" s="2"/>
      <c r="N651" s="2"/>
      <c r="O651" s="2"/>
      <c r="P651" s="2"/>
      <c r="Q651" s="2"/>
      <c r="R651" s="2"/>
      <c r="S651" s="2"/>
      <c r="T651" s="2"/>
      <c r="U651" s="2"/>
    </row>
    <row r="652" spans="1:21">
      <c r="A652" s="330">
        <v>9004305293</v>
      </c>
      <c r="B652" s="306" t="str">
        <f>VLOOKUP(A652,EMPRESAS!$A$1:$B$342,2,0)</f>
        <v>GUAINIA TOURS  S.A.S.</v>
      </c>
      <c r="C652" s="306" t="str">
        <f>VLOOKUP(A652,EMPRESAS!$A$1:$C$342,3,0)</f>
        <v>Especial y Turismo</v>
      </c>
      <c r="D652" s="311">
        <v>33</v>
      </c>
      <c r="E652" s="64">
        <v>13</v>
      </c>
      <c r="F652" s="64">
        <v>1</v>
      </c>
      <c r="G652" s="102">
        <v>2015</v>
      </c>
      <c r="H652" s="64" t="s">
        <v>986</v>
      </c>
      <c r="I652" s="299"/>
      <c r="J652" s="299"/>
      <c r="K652" s="299" t="str">
        <f>VLOOKUP(A652,EMPRESAS!$A$1:$I$342,9,0)</f>
        <v>GUAINIA</v>
      </c>
      <c r="L652" s="299" t="str">
        <f>VLOOKUP(A652,EMPRESAS!$A$1:$J$342,10,0)</f>
        <v>RIOS: GUAINIA,GUAVIARE, ATAPO,VICHADA Y ORINOCO EN PUERTOS COLOMBIANOS</v>
      </c>
      <c r="M652" s="2"/>
      <c r="N652" s="2"/>
      <c r="O652" s="2"/>
      <c r="P652" s="2"/>
      <c r="Q652" s="2"/>
      <c r="R652" s="2"/>
      <c r="S652" s="2"/>
      <c r="T652" s="2"/>
      <c r="U652" s="2"/>
    </row>
    <row r="653" spans="1:21">
      <c r="A653" s="330">
        <v>9004305293</v>
      </c>
      <c r="B653" s="306" t="str">
        <f>VLOOKUP(A653,EMPRESAS!$A$1:$B$342,2,0)</f>
        <v>GUAINIA TOURS  S.A.S.</v>
      </c>
      <c r="C653" s="306" t="str">
        <f>VLOOKUP(A653,EMPRESAS!$A$1:$C$342,3,0)</f>
        <v>Especial y Turismo</v>
      </c>
      <c r="D653" s="377">
        <v>4300</v>
      </c>
      <c r="E653" s="315">
        <v>18</v>
      </c>
      <c r="F653" s="315">
        <v>10</v>
      </c>
      <c r="G653" s="315">
        <v>2016</v>
      </c>
      <c r="H653" s="315" t="s">
        <v>982</v>
      </c>
      <c r="I653" s="299"/>
      <c r="J653" s="299"/>
      <c r="K653" s="299" t="str">
        <f>VLOOKUP(A653,EMPRESAS!$A$1:$I$342,9,0)</f>
        <v>GUAINIA</v>
      </c>
      <c r="L653" s="299" t="str">
        <f>VLOOKUP(A653,EMPRESAS!$A$1:$J$342,10,0)</f>
        <v>RIOS: GUAINIA,GUAVIARE, ATAPO,VICHADA Y ORINOCO EN PUERTOS COLOMBIANOS</v>
      </c>
      <c r="M653" s="2"/>
      <c r="N653" s="2"/>
      <c r="O653" s="2"/>
      <c r="P653" s="2"/>
      <c r="Q653" s="2"/>
      <c r="R653" s="2"/>
      <c r="S653" s="2"/>
      <c r="T653" s="2"/>
      <c r="U653" s="2"/>
    </row>
    <row r="654" spans="1:21">
      <c r="A654" s="330">
        <v>9004305293</v>
      </c>
      <c r="B654" s="306" t="str">
        <f>VLOOKUP(A654,EMPRESAS!$A$1:$B$342,2,0)</f>
        <v>GUAINIA TOURS  S.A.S.</v>
      </c>
      <c r="C654" s="306" t="str">
        <f>VLOOKUP(A654,EMPRESAS!$A$1:$C$342,3,0)</f>
        <v>Especial y Turismo</v>
      </c>
      <c r="D654" s="320">
        <v>6466</v>
      </c>
      <c r="E654" s="316">
        <v>24</v>
      </c>
      <c r="F654" s="316">
        <v>12</v>
      </c>
      <c r="G654" s="316">
        <v>2019</v>
      </c>
      <c r="H654" s="316" t="s">
        <v>983</v>
      </c>
      <c r="I654" s="328" t="s">
        <v>56</v>
      </c>
      <c r="J654" s="299"/>
      <c r="K654" s="299" t="str">
        <f>VLOOKUP(A654,EMPRESAS!$A$1:$I$342,9,0)</f>
        <v>GUAINIA</v>
      </c>
      <c r="L654" s="299" t="str">
        <f>VLOOKUP(A654,EMPRESAS!$A$1:$J$342,10,0)</f>
        <v>RIOS: GUAINIA,GUAVIARE, ATAPO,VICHADA Y ORINOCO EN PUERTOS COLOMBIANOS</v>
      </c>
      <c r="M654" s="2"/>
      <c r="N654" s="2"/>
      <c r="O654" s="2"/>
      <c r="P654" s="2"/>
      <c r="Q654" s="2"/>
      <c r="R654" s="2"/>
      <c r="S654" s="2"/>
      <c r="T654" s="2"/>
      <c r="U654" s="2"/>
    </row>
    <row r="655" spans="1:21">
      <c r="A655" s="299">
        <v>9002576761</v>
      </c>
      <c r="B655" s="306" t="str">
        <f>VLOOKUP(A655,EMPRESAS!$A$1:$B$342,2,0)</f>
        <v>TRANSPORTES ARVICAZ S.A.S.</v>
      </c>
      <c r="C655" s="306" t="str">
        <f>VLOOKUP(A655,EMPRESAS!$A$1:$C$342,3,0)</f>
        <v>Especial</v>
      </c>
      <c r="D655" s="311">
        <v>4605</v>
      </c>
      <c r="E655" s="64">
        <v>20</v>
      </c>
      <c r="F655" s="64">
        <v>6</v>
      </c>
      <c r="G655" s="329">
        <v>2012</v>
      </c>
      <c r="H655" s="329" t="s">
        <v>977</v>
      </c>
      <c r="I655" s="299" t="s">
        <v>14</v>
      </c>
      <c r="J655" s="299"/>
      <c r="K655" s="299" t="str">
        <f>VLOOKUP(A655,EMPRESAS!$A$1:$I$342,9,0)</f>
        <v>MAGDALENA</v>
      </c>
      <c r="L655" s="299" t="str">
        <f>VLOOKUP(A655,EMPRESAS!$A$1:$J$342,10,0)</f>
        <v>RIO MAGDALENA ENTRE LOS MUNICIPIOS DE MAGANGUE - EL RETIRO</v>
      </c>
      <c r="M655" s="2"/>
      <c r="N655" s="2"/>
      <c r="O655" s="2"/>
      <c r="P655" s="2"/>
      <c r="Q655" s="2"/>
      <c r="R655" s="2"/>
      <c r="S655" s="2"/>
      <c r="T655" s="2"/>
      <c r="U655" s="2"/>
    </row>
    <row r="656" spans="1:21">
      <c r="A656" s="299">
        <v>9002576761</v>
      </c>
      <c r="B656" s="306" t="str">
        <f>VLOOKUP(A656,EMPRESAS!$A$1:$B$342,2,0)</f>
        <v>TRANSPORTES ARVICAZ S.A.S.</v>
      </c>
      <c r="C656" s="306" t="str">
        <f>VLOOKUP(A656,EMPRESAS!$A$1:$C$342,3,0)</f>
        <v>Especial</v>
      </c>
      <c r="D656" s="363">
        <v>249</v>
      </c>
      <c r="E656" s="359">
        <v>5</v>
      </c>
      <c r="F656" s="359">
        <v>2</v>
      </c>
      <c r="G656" s="359">
        <v>2013</v>
      </c>
      <c r="H656" s="359" t="s">
        <v>979</v>
      </c>
      <c r="I656" s="360" t="s">
        <v>25</v>
      </c>
      <c r="J656" s="299" t="s">
        <v>1026</v>
      </c>
      <c r="K656" s="299" t="str">
        <f>VLOOKUP(A656,EMPRESAS!$A$1:$I$342,9,0)</f>
        <v>MAGDALENA</v>
      </c>
      <c r="L656" s="299" t="str">
        <f>VLOOKUP(A656,EMPRESAS!$A$1:$J$342,10,0)</f>
        <v>RIO MAGDALENA ENTRE LOS MUNICIPIOS DE MAGANGUE - EL RETIRO</v>
      </c>
      <c r="M656" s="2"/>
      <c r="N656" s="2"/>
      <c r="O656" s="2"/>
      <c r="P656" s="2"/>
      <c r="Q656" s="2"/>
      <c r="R656" s="2"/>
      <c r="S656" s="2"/>
      <c r="T656" s="2"/>
      <c r="U656" s="2"/>
    </row>
    <row r="657" spans="1:21">
      <c r="A657" s="299">
        <v>9004808317</v>
      </c>
      <c r="B657" s="306" t="str">
        <f>VLOOKUP(A657,EMPRESAS!$A$1:$B$342,2,0)</f>
        <v>TRANSPORTES NAUTICOS DE CARGA Y RECREATIVOS PRADOMAR S.A.S"TRANSPRADOMAR S.A.S"</v>
      </c>
      <c r="C657" s="306" t="str">
        <f>VLOOKUP(A657,EMPRESAS!$A$1:$C$342,3,0)</f>
        <v>Turismo</v>
      </c>
      <c r="D657" s="27">
        <v>360</v>
      </c>
      <c r="E657" s="64">
        <v>12</v>
      </c>
      <c r="F657" s="64">
        <v>2</v>
      </c>
      <c r="G657" s="64">
        <v>2013</v>
      </c>
      <c r="H657" s="64" t="s">
        <v>977</v>
      </c>
      <c r="I657" s="299" t="s">
        <v>43</v>
      </c>
      <c r="J657" s="299"/>
      <c r="K657" s="299" t="str">
        <f>VLOOKUP(A657,EMPRESAS!$A$1:$I$342,9,0)</f>
        <v>REPRESA DE HIDROPRADO</v>
      </c>
      <c r="L657" s="299" t="str">
        <f>VLOOKUP(A657,EMPRESAS!$A$1:$J$342,10,0)</f>
        <v>REPRESA DE HIDROPRADO -TOLIMA-</v>
      </c>
      <c r="M657" s="2"/>
      <c r="N657" s="2"/>
      <c r="O657" s="2"/>
      <c r="P657" s="2"/>
      <c r="Q657" s="2"/>
      <c r="R657" s="2"/>
      <c r="S657" s="2"/>
      <c r="T657" s="2"/>
      <c r="U657" s="2"/>
    </row>
    <row r="658" spans="1:21">
      <c r="A658" s="299">
        <v>9004808317</v>
      </c>
      <c r="B658" s="306" t="str">
        <f>VLOOKUP(A658,EMPRESAS!$A$1:$B$342,2,0)</f>
        <v>TRANSPORTES NAUTICOS DE CARGA Y RECREATIVOS PRADOMAR S.A.S"TRANSPRADOMAR S.A.S"</v>
      </c>
      <c r="C658" s="306" t="str">
        <f>VLOOKUP(A658,EMPRESAS!$A$1:$C$342,3,0)</f>
        <v>Turismo</v>
      </c>
      <c r="D658" s="27">
        <v>1026</v>
      </c>
      <c r="E658" s="64">
        <v>9</v>
      </c>
      <c r="F658" s="64">
        <v>4</v>
      </c>
      <c r="G658" s="102">
        <v>2013</v>
      </c>
      <c r="H658" s="64" t="s">
        <v>979</v>
      </c>
      <c r="I658" s="332"/>
      <c r="J658" s="299"/>
      <c r="K658" s="299" t="str">
        <f>VLOOKUP(A658,EMPRESAS!$A$1:$I$342,9,0)</f>
        <v>REPRESA DE HIDROPRADO</v>
      </c>
      <c r="L658" s="299" t="str">
        <f>VLOOKUP(A658,EMPRESAS!$A$1:$J$342,10,0)</f>
        <v>REPRESA DE HIDROPRADO -TOLIMA-</v>
      </c>
      <c r="M658" s="2"/>
      <c r="N658" s="2"/>
      <c r="O658" s="2"/>
      <c r="P658" s="2"/>
      <c r="Q658" s="2"/>
      <c r="R658" s="2"/>
      <c r="S658" s="2"/>
      <c r="T658" s="2"/>
      <c r="U658" s="2"/>
    </row>
    <row r="659" spans="1:21">
      <c r="A659" s="299">
        <v>9004808317</v>
      </c>
      <c r="B659" s="306" t="str">
        <f>VLOOKUP(A659,EMPRESAS!$A$1:$B$342,2,0)</f>
        <v>TRANSPORTES NAUTICOS DE CARGA Y RECREATIVOS PRADOMAR S.A.S"TRANSPRADOMAR S.A.S"</v>
      </c>
      <c r="C659" s="306" t="str">
        <f>VLOOKUP(A659,EMPRESAS!$A$1:$C$342,3,0)</f>
        <v>Turismo</v>
      </c>
      <c r="D659" s="27">
        <v>4553</v>
      </c>
      <c r="E659" s="64">
        <v>1</v>
      </c>
      <c r="F659" s="64">
        <v>11</v>
      </c>
      <c r="G659" s="64">
        <v>2013</v>
      </c>
      <c r="H659" s="64" t="s">
        <v>986</v>
      </c>
      <c r="I659" s="299"/>
      <c r="J659" s="299"/>
      <c r="K659" s="299" t="str">
        <f>VLOOKUP(A659,EMPRESAS!$A$1:$I$342,9,0)</f>
        <v>REPRESA DE HIDROPRADO</v>
      </c>
      <c r="L659" s="299" t="str">
        <f>VLOOKUP(A659,EMPRESAS!$A$1:$J$342,10,0)</f>
        <v>REPRESA DE HIDROPRADO -TOLIMA-</v>
      </c>
      <c r="M659" s="2"/>
      <c r="N659" s="2"/>
      <c r="O659" s="2"/>
      <c r="P659" s="2"/>
      <c r="Q659" s="2"/>
      <c r="R659" s="2"/>
      <c r="S659" s="2"/>
      <c r="T659" s="2"/>
      <c r="U659" s="2"/>
    </row>
    <row r="660" spans="1:21">
      <c r="A660" s="334">
        <v>9004808317</v>
      </c>
      <c r="B660" s="306" t="str">
        <f>VLOOKUP(A660,EMPRESAS!$A$1:$B$342,2,0)</f>
        <v>TRANSPORTES NAUTICOS DE CARGA Y RECREATIVOS PRADOMAR S.A.S"TRANSPRADOMAR S.A.S"</v>
      </c>
      <c r="C660" s="306" t="str">
        <f>VLOOKUP(A660,EMPRESAS!$A$1:$C$342,3,0)</f>
        <v>Turismo</v>
      </c>
      <c r="D660" s="27">
        <v>2135</v>
      </c>
      <c r="E660" s="64">
        <v>22</v>
      </c>
      <c r="F660" s="64">
        <v>7</v>
      </c>
      <c r="G660" s="64">
        <v>2014</v>
      </c>
      <c r="H660" s="64" t="s">
        <v>980</v>
      </c>
      <c r="I660" s="299"/>
      <c r="J660" s="299"/>
      <c r="K660" s="299" t="str">
        <f>VLOOKUP(A660,EMPRESAS!$A$1:$I$342,9,0)</f>
        <v>REPRESA DE HIDROPRADO</v>
      </c>
      <c r="L660" s="299" t="str">
        <f>VLOOKUP(A660,EMPRESAS!$A$1:$J$342,10,0)</f>
        <v>REPRESA DE HIDROPRADO -TOLIMA-</v>
      </c>
      <c r="M660" s="2"/>
      <c r="N660" s="2"/>
      <c r="O660" s="2"/>
      <c r="P660" s="2"/>
      <c r="Q660" s="2"/>
      <c r="R660" s="2"/>
      <c r="S660" s="2"/>
      <c r="T660" s="2"/>
      <c r="U660" s="2"/>
    </row>
    <row r="661" spans="1:21">
      <c r="A661" s="334">
        <v>9004808317</v>
      </c>
      <c r="B661" s="306" t="str">
        <f>VLOOKUP(A661,EMPRESAS!$A$1:$B$342,2,0)</f>
        <v>TRANSPORTES NAUTICOS DE CARGA Y RECREATIVOS PRADOMAR S.A.S"TRANSPRADOMAR S.A.S"</v>
      </c>
      <c r="C661" s="306" t="str">
        <f>VLOOKUP(A661,EMPRESAS!$A$1:$C$342,3,0)</f>
        <v>Turismo</v>
      </c>
      <c r="D661" s="27">
        <v>88</v>
      </c>
      <c r="E661" s="64">
        <v>21</v>
      </c>
      <c r="F661" s="64">
        <v>1</v>
      </c>
      <c r="G661" s="64">
        <v>2015</v>
      </c>
      <c r="H661" s="64" t="s">
        <v>986</v>
      </c>
      <c r="I661" s="299"/>
      <c r="J661" s="299"/>
      <c r="K661" s="299" t="str">
        <f>VLOOKUP(A661,EMPRESAS!$A$1:$I$342,9,0)</f>
        <v>REPRESA DE HIDROPRADO</v>
      </c>
      <c r="L661" s="299" t="str">
        <f>VLOOKUP(A661,EMPRESAS!$A$1:$J$342,10,0)</f>
        <v>REPRESA DE HIDROPRADO -TOLIMA-</v>
      </c>
      <c r="M661" s="2"/>
      <c r="N661" s="2"/>
      <c r="O661" s="2"/>
      <c r="P661" s="2"/>
      <c r="Q661" s="2"/>
      <c r="R661" s="2"/>
      <c r="S661" s="2"/>
      <c r="T661" s="2"/>
      <c r="U661" s="2"/>
    </row>
    <row r="662" spans="1:21">
      <c r="A662" s="334">
        <v>9004808317</v>
      </c>
      <c r="B662" s="306" t="str">
        <f>VLOOKUP(A662,EMPRESAS!$A$1:$B$342,2,0)</f>
        <v>TRANSPORTES NAUTICOS DE CARGA Y RECREATIVOS PRADOMAR S.A.S"TRANSPRADOMAR S.A.S"</v>
      </c>
      <c r="C662" s="306" t="str">
        <f>VLOOKUP(A662,EMPRESAS!$A$1:$C$342,3,0)</f>
        <v>Turismo</v>
      </c>
      <c r="D662" s="27">
        <v>1085</v>
      </c>
      <c r="E662" s="64">
        <v>23</v>
      </c>
      <c r="F662" s="64">
        <v>4</v>
      </c>
      <c r="G662" s="64">
        <v>2015</v>
      </c>
      <c r="H662" s="64" t="s">
        <v>986</v>
      </c>
      <c r="I662" s="299"/>
      <c r="J662" s="299">
        <v>1</v>
      </c>
      <c r="K662" s="299" t="str">
        <f>VLOOKUP(A662,EMPRESAS!$A$1:$I$342,9,0)</f>
        <v>REPRESA DE HIDROPRADO</v>
      </c>
      <c r="L662" s="299" t="str">
        <f>VLOOKUP(A662,EMPRESAS!$A$1:$J$342,10,0)</f>
        <v>REPRESA DE HIDROPRADO -TOLIMA-</v>
      </c>
      <c r="M662" s="2"/>
      <c r="N662" s="2"/>
      <c r="O662" s="2"/>
      <c r="P662" s="2"/>
      <c r="Q662" s="2"/>
      <c r="R662" s="2"/>
      <c r="S662" s="2"/>
      <c r="T662" s="2"/>
      <c r="U662" s="2"/>
    </row>
    <row r="663" spans="1:21">
      <c r="A663" s="334">
        <v>9004808317</v>
      </c>
      <c r="B663" s="306" t="str">
        <f>VLOOKUP(A663,EMPRESAS!$A$1:$B$342,2,0)</f>
        <v>TRANSPORTES NAUTICOS DE CARGA Y RECREATIVOS PRADOMAR S.A.S"TRANSPRADOMAR S.A.S"</v>
      </c>
      <c r="C663" s="306" t="str">
        <f>VLOOKUP(A663,EMPRESAS!$A$1:$C$342,3,0)</f>
        <v>Turismo</v>
      </c>
      <c r="D663" s="475">
        <v>403</v>
      </c>
      <c r="E663" s="361">
        <v>21</v>
      </c>
      <c r="F663" s="361">
        <v>2</v>
      </c>
      <c r="G663" s="361">
        <v>2017</v>
      </c>
      <c r="H663" s="361" t="s">
        <v>982</v>
      </c>
      <c r="I663" s="299" t="s">
        <v>43</v>
      </c>
      <c r="J663" s="299"/>
      <c r="K663" s="299" t="str">
        <f>VLOOKUP(A663,EMPRESAS!$A$1:$I$342,9,0)</f>
        <v>REPRESA DE HIDROPRADO</v>
      </c>
      <c r="L663" s="299" t="str">
        <f>VLOOKUP(A663,EMPRESAS!$A$1:$J$342,10,0)</f>
        <v>REPRESA DE HIDROPRADO -TOLIMA-</v>
      </c>
      <c r="M663" s="2"/>
      <c r="N663" s="2"/>
      <c r="O663" s="2"/>
      <c r="P663" s="2"/>
      <c r="Q663" s="2"/>
      <c r="R663" s="2"/>
      <c r="S663" s="2"/>
      <c r="T663" s="2"/>
      <c r="U663" s="2"/>
    </row>
    <row r="664" spans="1:21">
      <c r="A664" s="299">
        <v>914263090</v>
      </c>
      <c r="B664" s="488" t="str">
        <f>VLOOKUP(A664,EMPRESAS!$A$1:$B$342,2,0)</f>
        <v>RODRIGUEZ ROJAS DAVID</v>
      </c>
      <c r="C664" s="488" t="str">
        <f>VLOOKUP(A664,EMPRESAS!$A$1:$C$342,3,0)</f>
        <v>Pasajeros</v>
      </c>
      <c r="D664" s="311">
        <v>5813</v>
      </c>
      <c r="E664" s="64">
        <v>16</v>
      </c>
      <c r="F664" s="64">
        <v>12</v>
      </c>
      <c r="G664" s="329">
        <v>2013</v>
      </c>
      <c r="H664" s="329" t="s">
        <v>977</v>
      </c>
      <c r="I664" s="299" t="s">
        <v>14</v>
      </c>
      <c r="J664" s="299"/>
      <c r="K664" s="299" t="str">
        <f>VLOOKUP(A664,EMPRESAS!$A$1:$I$342,9,0)</f>
        <v>MAGDALENA</v>
      </c>
      <c r="L664" s="299" t="str">
        <f>VLOOKUP(A664,EMPRESAS!$A$1:$J$342,10,0)</f>
        <v>RIO MAGDALENA PUERTO BERRIO KM 730-LAS VEGAS KM 686,9</v>
      </c>
      <c r="M664" s="2"/>
      <c r="N664" s="2"/>
      <c r="O664" s="2"/>
      <c r="P664" s="2"/>
      <c r="Q664" s="2"/>
      <c r="R664" s="2"/>
      <c r="S664" s="2"/>
      <c r="T664" s="2"/>
      <c r="U664" s="2"/>
    </row>
    <row r="665" spans="1:21">
      <c r="A665" s="299">
        <v>914263090</v>
      </c>
      <c r="B665" s="488" t="str">
        <f>VLOOKUP(A665,EMPRESAS!$A$1:$B$342,2,0)</f>
        <v>RODRIGUEZ ROJAS DAVID</v>
      </c>
      <c r="C665" s="488" t="str">
        <f>VLOOKUP(A665,EMPRESAS!$A$1:$C$342,3,0)</f>
        <v>Pasajeros</v>
      </c>
      <c r="D665" s="363">
        <v>220</v>
      </c>
      <c r="E665" s="359">
        <v>14</v>
      </c>
      <c r="F665" s="359">
        <v>2</v>
      </c>
      <c r="G665" s="359">
        <v>2017</v>
      </c>
      <c r="H665" s="359" t="s">
        <v>1033</v>
      </c>
      <c r="I665" s="373" t="s">
        <v>1034</v>
      </c>
      <c r="J665" s="332"/>
      <c r="K665" s="299" t="str">
        <f>VLOOKUP(A665,EMPRESAS!$A$1:$I$342,9,0)</f>
        <v>MAGDALENA</v>
      </c>
      <c r="L665" s="299" t="str">
        <f>VLOOKUP(A665,EMPRESAS!$A$1:$J$342,10,0)</f>
        <v>RIO MAGDALENA PUERTO BERRIO KM 730-LAS VEGAS KM 686,9</v>
      </c>
      <c r="M665" s="2"/>
      <c r="N665" s="2"/>
      <c r="O665" s="2"/>
      <c r="P665" s="2"/>
      <c r="Q665" s="2"/>
      <c r="R665" s="2"/>
      <c r="S665" s="2"/>
      <c r="T665" s="2"/>
      <c r="U665" s="2"/>
    </row>
    <row r="666" spans="1:21">
      <c r="A666" s="299">
        <v>9006119928</v>
      </c>
      <c r="B666" s="306" t="str">
        <f>VLOOKUP(A666,EMPRESAS!$A$1:$B$342,2,0)</f>
        <v>TRANSPORTE FLUVIAL EL BORAL S.A.S.</v>
      </c>
      <c r="C666" s="306" t="str">
        <f>VLOOKUP(A666,EMPRESAS!$A$1:$C$342,3,0)</f>
        <v>Pasajeros</v>
      </c>
      <c r="D666" s="311">
        <v>3336</v>
      </c>
      <c r="E666" s="64">
        <v>23</v>
      </c>
      <c r="F666" s="64">
        <v>8</v>
      </c>
      <c r="G666" s="64">
        <v>2013</v>
      </c>
      <c r="H666" s="64" t="s">
        <v>977</v>
      </c>
      <c r="I666" s="299" t="s">
        <v>14</v>
      </c>
      <c r="J666" s="299"/>
      <c r="K666" s="299" t="str">
        <f>VLOOKUP(A666,EMPRESAS!$A$1:$I$342,9,0)</f>
        <v>META</v>
      </c>
      <c r="L666" s="299" t="str">
        <f>VLOOKUP(A666,EMPRESAS!$A$1:$J$342,10,0)</f>
        <v>RIOS: META, ORINOCO Y AFLUENTES DESDE PUERTO GAITAN (META) HASTA PUERTO CARREÑO (VICHADA)</v>
      </c>
      <c r="M666" s="2"/>
      <c r="N666" s="2"/>
      <c r="O666" s="2"/>
      <c r="P666" s="2"/>
      <c r="Q666" s="2"/>
      <c r="R666" s="2"/>
      <c r="S666" s="2"/>
      <c r="T666" s="2"/>
      <c r="U666" s="2"/>
    </row>
    <row r="667" spans="1:21">
      <c r="A667" s="299">
        <v>9006119928</v>
      </c>
      <c r="B667" s="306" t="str">
        <f>VLOOKUP(A667,EMPRESAS!$A$1:$B$342,2,0)</f>
        <v>TRANSPORTE FLUVIAL EL BORAL S.A.S.</v>
      </c>
      <c r="C667" s="306" t="str">
        <f>VLOOKUP(A667,EMPRESAS!$A$1:$C$342,3,0)</f>
        <v>Pasajeros</v>
      </c>
      <c r="D667" s="311">
        <v>2190</v>
      </c>
      <c r="E667" s="64">
        <v>29</v>
      </c>
      <c r="F667" s="64">
        <v>7</v>
      </c>
      <c r="G667" s="102">
        <v>2014</v>
      </c>
      <c r="H667" s="64" t="s">
        <v>979</v>
      </c>
      <c r="I667" s="299"/>
      <c r="J667" s="299"/>
      <c r="K667" s="299" t="str">
        <f>VLOOKUP(A667,EMPRESAS!$A$1:$I$342,9,0)</f>
        <v>META</v>
      </c>
      <c r="L667" s="299" t="str">
        <f>VLOOKUP(A667,EMPRESAS!$A$1:$J$342,10,0)</f>
        <v>RIOS: META, ORINOCO Y AFLUENTES DESDE PUERTO GAITAN (META) HASTA PUERTO CARREÑO (VICHADA)</v>
      </c>
      <c r="M667" s="2"/>
      <c r="N667" s="2"/>
      <c r="O667" s="2"/>
      <c r="P667" s="2"/>
      <c r="Q667" s="2"/>
      <c r="R667" s="2"/>
      <c r="S667" s="2"/>
      <c r="T667" s="2"/>
      <c r="U667" s="2"/>
    </row>
    <row r="668" spans="1:21">
      <c r="A668" s="299">
        <v>9006119928</v>
      </c>
      <c r="B668" s="306" t="str">
        <f>VLOOKUP(A668,EMPRESAS!$A$1:$B$342,2,0)</f>
        <v>TRANSPORTE FLUVIAL EL BORAL S.A.S.</v>
      </c>
      <c r="C668" s="306" t="str">
        <f>VLOOKUP(A668,EMPRESAS!$A$1:$C$342,3,0)</f>
        <v>Pasajeros</v>
      </c>
      <c r="D668" s="387">
        <v>3498</v>
      </c>
      <c r="E668" s="388">
        <v>29</v>
      </c>
      <c r="F668" s="388">
        <v>8</v>
      </c>
      <c r="G668" s="388">
        <v>2017</v>
      </c>
      <c r="H668" s="388" t="s">
        <v>982</v>
      </c>
      <c r="I668" s="299" t="s">
        <v>14</v>
      </c>
      <c r="J668" s="299"/>
      <c r="K668" s="299" t="str">
        <f>VLOOKUP(A668,EMPRESAS!$A$1:$I$342,9,0)</f>
        <v>META</v>
      </c>
      <c r="L668" s="299" t="str">
        <f>VLOOKUP(A668,EMPRESAS!$A$1:$J$342,10,0)</f>
        <v>RIOS: META, ORINOCO Y AFLUENTES DESDE PUERTO GAITAN (META) HASTA PUERTO CARREÑO (VICHADA)</v>
      </c>
      <c r="M668" s="2"/>
      <c r="N668" s="2"/>
      <c r="O668" s="2"/>
      <c r="P668" s="2"/>
      <c r="Q668" s="2"/>
      <c r="R668" s="2"/>
      <c r="S668" s="2"/>
      <c r="T668" s="2"/>
      <c r="U668" s="2"/>
    </row>
    <row r="669" spans="1:21">
      <c r="A669" s="299">
        <v>9006119928</v>
      </c>
      <c r="B669" s="306" t="str">
        <f>VLOOKUP(A669,EMPRESAS!$A$1:$B$342,2,0)</f>
        <v>TRANSPORTE FLUVIAL EL BORAL S.A.S.</v>
      </c>
      <c r="C669" s="306" t="str">
        <f>VLOOKUP(A669,EMPRESAS!$A$1:$C$342,3,0)</f>
        <v>Pasajeros</v>
      </c>
      <c r="D669" s="389">
        <v>259</v>
      </c>
      <c r="E669" s="388">
        <v>10</v>
      </c>
      <c r="F669" s="388">
        <v>2</v>
      </c>
      <c r="G669" s="388">
        <v>2020</v>
      </c>
      <c r="H669" s="388" t="s">
        <v>986</v>
      </c>
      <c r="I669" s="307"/>
      <c r="J669" s="299"/>
      <c r="K669" s="299" t="str">
        <f>VLOOKUP(A669,EMPRESAS!$A$1:$I$342,9,0)</f>
        <v>META</v>
      </c>
      <c r="L669" s="299" t="str">
        <f>VLOOKUP(A669,EMPRESAS!$A$1:$J$342,10,0)</f>
        <v>RIOS: META, ORINOCO Y AFLUENTES DESDE PUERTO GAITAN (META) HASTA PUERTO CARREÑO (VICHADA)</v>
      </c>
      <c r="M669" s="2"/>
      <c r="N669" s="2"/>
      <c r="O669" s="2"/>
      <c r="P669" s="2"/>
      <c r="Q669" s="2"/>
      <c r="R669" s="2"/>
      <c r="S669" s="2"/>
      <c r="T669" s="2"/>
      <c r="U669" s="2"/>
    </row>
    <row r="670" spans="1:21">
      <c r="A670" s="299" t="s">
        <v>416</v>
      </c>
      <c r="B670" s="306" t="str">
        <f>VLOOKUP(A670,EMPRESAS!$A$1:$B$342,2,0)</f>
        <v>TRANSPORTE FLUVIAL EL BORAL S.A.S.</v>
      </c>
      <c r="C670" s="306" t="str">
        <f>VLOOKUP(A670,EMPRESAS!$A$1:$C$342,3,0)</f>
        <v>Especial y Turismo</v>
      </c>
      <c r="D670" s="389">
        <v>266</v>
      </c>
      <c r="E670" s="388">
        <v>12</v>
      </c>
      <c r="F670" s="388">
        <v>2</v>
      </c>
      <c r="G670" s="388">
        <v>2020</v>
      </c>
      <c r="H670" s="388" t="s">
        <v>986</v>
      </c>
      <c r="I670" s="299" t="s">
        <v>56</v>
      </c>
      <c r="J670" s="299"/>
      <c r="K670" s="299" t="str">
        <f>VLOOKUP(A670,EMPRESAS!$A$1:$I$342,9,0)</f>
        <v>META</v>
      </c>
      <c r="L670" s="299" t="str">
        <f>VLOOKUP(A670,EMPRESAS!$A$1:$J$342,10,0)</f>
        <v>RIOS: META, ORINOCO Y AFLUENTES DESDE PUERTO GAITAN (META) HASTA PUERTO CARREÑO (VICHADA)</v>
      </c>
      <c r="M670" s="2"/>
      <c r="N670" s="2"/>
      <c r="O670" s="2"/>
      <c r="P670" s="2"/>
      <c r="Q670" s="2"/>
      <c r="R670" s="2"/>
      <c r="S670" s="2"/>
      <c r="T670" s="2"/>
      <c r="U670" s="2"/>
    </row>
    <row r="671" spans="1:21">
      <c r="A671" s="299" t="s">
        <v>416</v>
      </c>
      <c r="B671" s="306" t="str">
        <f>VLOOKUP(A671,EMPRESAS!$A$1:$B$342,2,0)</f>
        <v>TRANSPORTE FLUVIAL EL BORAL S.A.S.</v>
      </c>
      <c r="C671" s="306" t="str">
        <f>VLOOKUP(A671,EMPRESAS!$A$1:$C$342,3,0)</f>
        <v>Especial y Turismo</v>
      </c>
      <c r="D671" s="449">
        <v>266</v>
      </c>
      <c r="E671" s="390">
        <v>12</v>
      </c>
      <c r="F671" s="390">
        <v>2</v>
      </c>
      <c r="G671" s="390">
        <v>2020</v>
      </c>
      <c r="H671" s="390" t="s">
        <v>983</v>
      </c>
      <c r="I671" s="328" t="s">
        <v>56</v>
      </c>
      <c r="J671" s="299"/>
      <c r="K671" s="299" t="str">
        <f>VLOOKUP(A671,EMPRESAS!$A$1:$I$342,9,0)</f>
        <v>META</v>
      </c>
      <c r="L671" s="299" t="str">
        <f>VLOOKUP(A671,EMPRESAS!$A$1:$J$342,10,0)</f>
        <v>RIOS: META, ORINOCO Y AFLUENTES DESDE PUERTO GAITAN (META) HASTA PUERTO CARREÑO (VICHADA)</v>
      </c>
      <c r="M671" s="2"/>
      <c r="N671" s="2"/>
      <c r="O671" s="2"/>
      <c r="P671" s="2"/>
      <c r="Q671" s="2"/>
      <c r="R671" s="2"/>
      <c r="S671" s="2"/>
      <c r="T671" s="2"/>
      <c r="U671" s="2"/>
    </row>
    <row r="672" spans="1:21">
      <c r="A672" s="299">
        <v>9005936237</v>
      </c>
      <c r="B672" s="306" t="str">
        <f>VLOOKUP(A672,EMPRESAS!$A$1:$B$342,2,0)</f>
        <v>TURES PLAYA II  F.R.  S.A.S.</v>
      </c>
      <c r="C672" s="306" t="str">
        <f>VLOOKUP(A672,EMPRESAS!$A$1:$C$342,3,0)</f>
        <v>Turismo</v>
      </c>
      <c r="D672" s="311">
        <v>8</v>
      </c>
      <c r="E672" s="64">
        <v>2</v>
      </c>
      <c r="F672" s="64">
        <v>1</v>
      </c>
      <c r="G672" s="64">
        <v>2014</v>
      </c>
      <c r="H672" s="64" t="s">
        <v>977</v>
      </c>
      <c r="I672" s="299" t="s">
        <v>43</v>
      </c>
      <c r="J672" s="299"/>
      <c r="K672" s="299" t="str">
        <f>VLOOKUP(A672,EMPRESAS!$A$1:$I$342,9,0)</f>
        <v>LAGO DE TOTA</v>
      </c>
      <c r="L672" s="299" t="str">
        <f>VLOOKUP(A672,EMPRESAS!$A$1:$J$342,10,0)</f>
        <v>LAGO DE TOTA</v>
      </c>
      <c r="M672" s="2"/>
      <c r="N672" s="2"/>
      <c r="O672" s="2"/>
      <c r="P672" s="2"/>
      <c r="Q672" s="2"/>
      <c r="R672" s="2"/>
      <c r="S672" s="2"/>
      <c r="T672" s="2"/>
      <c r="U672" s="2"/>
    </row>
    <row r="673" spans="1:21">
      <c r="A673" s="299">
        <v>9005936237</v>
      </c>
      <c r="B673" s="306" t="str">
        <f>VLOOKUP(A673,EMPRESAS!$A$1:$B$342,2,0)</f>
        <v>TURES PLAYA II  F.R.  S.A.S.</v>
      </c>
      <c r="C673" s="306" t="str">
        <f>VLOOKUP(A673,EMPRESAS!$A$1:$C$342,3,0)</f>
        <v>Turismo</v>
      </c>
      <c r="D673" s="311">
        <v>1187</v>
      </c>
      <c r="E673" s="64">
        <v>9</v>
      </c>
      <c r="F673" s="64">
        <v>5</v>
      </c>
      <c r="G673" s="102">
        <v>2014</v>
      </c>
      <c r="H673" s="64" t="s">
        <v>979</v>
      </c>
      <c r="I673" s="299"/>
      <c r="J673" s="299"/>
      <c r="K673" s="299" t="str">
        <f>VLOOKUP(A673,EMPRESAS!$A$1:$I$342,9,0)</f>
        <v>LAGO DE TOTA</v>
      </c>
      <c r="L673" s="299" t="str">
        <f>VLOOKUP(A673,EMPRESAS!$A$1:$J$342,10,0)</f>
        <v>LAGO DE TOTA</v>
      </c>
      <c r="M673" s="2"/>
      <c r="N673" s="2"/>
      <c r="O673" s="2"/>
      <c r="P673" s="2"/>
      <c r="Q673" s="2"/>
      <c r="R673" s="2"/>
      <c r="S673" s="2"/>
      <c r="T673" s="2"/>
      <c r="U673" s="2"/>
    </row>
    <row r="674" spans="1:21">
      <c r="A674" s="299">
        <v>9005936237</v>
      </c>
      <c r="B674" s="306" t="str">
        <f>VLOOKUP(A674,EMPRESAS!$A$1:$B$342,2,0)</f>
        <v>TURES PLAYA II  F.R.  S.A.S.</v>
      </c>
      <c r="C674" s="306" t="str">
        <f>VLOOKUP(A674,EMPRESAS!$A$1:$C$342,3,0)</f>
        <v>Turismo</v>
      </c>
      <c r="D674" s="311">
        <v>4783</v>
      </c>
      <c r="E674" s="64">
        <v>10</v>
      </c>
      <c r="F674" s="64">
        <v>11</v>
      </c>
      <c r="G674" s="102">
        <v>2016</v>
      </c>
      <c r="H674" s="64" t="s">
        <v>1051</v>
      </c>
      <c r="I674" s="299"/>
      <c r="J674" s="299"/>
      <c r="K674" s="299" t="str">
        <f>VLOOKUP(A674,EMPRESAS!$A$1:$I$342,9,0)</f>
        <v>LAGO DE TOTA</v>
      </c>
      <c r="L674" s="299" t="str">
        <f>VLOOKUP(A674,EMPRESAS!$A$1:$J$342,10,0)</f>
        <v>LAGO DE TOTA</v>
      </c>
      <c r="M674" s="2"/>
      <c r="N674" s="2"/>
      <c r="O674" s="2"/>
      <c r="P674" s="2"/>
      <c r="Q674" s="2"/>
      <c r="R674" s="2"/>
      <c r="S674" s="2"/>
      <c r="T674" s="2"/>
      <c r="U674" s="2"/>
    </row>
    <row r="675" spans="1:21">
      <c r="A675" s="299">
        <v>9005936237</v>
      </c>
      <c r="B675" s="306" t="str">
        <f>VLOOKUP(A675,EMPRESAS!$A$1:$B$342,2,0)</f>
        <v>TURES PLAYA II  F.R.  S.A.S.</v>
      </c>
      <c r="C675" s="306" t="str">
        <f>VLOOKUP(A675,EMPRESAS!$A$1:$C$342,3,0)</f>
        <v>Turismo</v>
      </c>
      <c r="D675" s="311">
        <v>2180</v>
      </c>
      <c r="E675" s="458">
        <v>22</v>
      </c>
      <c r="F675" s="458">
        <v>6</v>
      </c>
      <c r="G675" s="458">
        <v>2017</v>
      </c>
      <c r="H675" s="458" t="s">
        <v>982</v>
      </c>
      <c r="I675" s="299"/>
      <c r="J675" s="299"/>
      <c r="K675" s="299" t="str">
        <f>VLOOKUP(A675,EMPRESAS!$A$1:$I$342,9,0)</f>
        <v>LAGO DE TOTA</v>
      </c>
      <c r="L675" s="299" t="str">
        <f>VLOOKUP(A675,EMPRESAS!$A$1:$J$342,10,0)</f>
        <v>LAGO DE TOTA</v>
      </c>
      <c r="M675" s="2"/>
      <c r="N675" s="2"/>
      <c r="O675" s="2"/>
      <c r="P675" s="2"/>
      <c r="Q675" s="2"/>
      <c r="R675" s="2"/>
      <c r="S675" s="2"/>
      <c r="T675" s="2"/>
      <c r="U675" s="2"/>
    </row>
    <row r="676" spans="1:21">
      <c r="A676" s="299">
        <v>9005936237</v>
      </c>
      <c r="B676" s="306" t="str">
        <f>VLOOKUP(A676,EMPRESAS!$A$1:$B$342,2,0)</f>
        <v>TURES PLAYA II  F.R.  S.A.S.</v>
      </c>
      <c r="C676" s="306" t="str">
        <f>VLOOKUP(A676,EMPRESAS!$A$1:$C$342,3,0)</f>
        <v>Turismo</v>
      </c>
      <c r="D676" s="311">
        <v>5508</v>
      </c>
      <c r="E676" s="64">
        <v>4</v>
      </c>
      <c r="F676" s="64">
        <v>12</v>
      </c>
      <c r="G676" s="102">
        <v>2017</v>
      </c>
      <c r="H676" s="64" t="s">
        <v>986</v>
      </c>
      <c r="I676" s="299"/>
      <c r="J676" s="299"/>
      <c r="K676" s="299" t="str">
        <f>VLOOKUP(A676,EMPRESAS!$A$1:$I$342,9,0)</f>
        <v>LAGO DE TOTA</v>
      </c>
      <c r="L676" s="299" t="str">
        <f>VLOOKUP(A676,EMPRESAS!$A$1:$J$342,10,0)</f>
        <v>LAGO DE TOTA</v>
      </c>
      <c r="M676" s="2"/>
      <c r="N676" s="2"/>
      <c r="O676" s="2"/>
      <c r="P676" s="2"/>
      <c r="Q676" s="2"/>
      <c r="R676" s="2"/>
      <c r="S676" s="2"/>
      <c r="T676" s="2"/>
      <c r="U676" s="2"/>
    </row>
    <row r="677" spans="1:21">
      <c r="A677" s="299">
        <v>9005936237</v>
      </c>
      <c r="B677" s="306" t="str">
        <f>VLOOKUP(A677,EMPRESAS!$A$1:$B$342,2,0)</f>
        <v>TURES PLAYA II  F.R.  S.A.S.</v>
      </c>
      <c r="C677" s="306" t="str">
        <f>VLOOKUP(A677,EMPRESAS!$A$1:$C$342,3,0)</f>
        <v>Turismo</v>
      </c>
      <c r="D677" s="311">
        <v>627</v>
      </c>
      <c r="E677" s="64">
        <v>20</v>
      </c>
      <c r="F677" s="64">
        <v>3</v>
      </c>
      <c r="G677" s="102">
        <v>2018</v>
      </c>
      <c r="H677" s="64" t="s">
        <v>986</v>
      </c>
      <c r="I677" s="299"/>
      <c r="J677" s="299"/>
      <c r="K677" s="299" t="str">
        <f>VLOOKUP(A677,EMPRESAS!$A$1:$I$342,9,0)</f>
        <v>LAGO DE TOTA</v>
      </c>
      <c r="L677" s="299" t="str">
        <f>VLOOKUP(A677,EMPRESAS!$A$1:$J$342,10,0)</f>
        <v>LAGO DE TOTA</v>
      </c>
      <c r="M677" s="2"/>
      <c r="N677" s="2"/>
      <c r="O677" s="2"/>
      <c r="P677" s="2"/>
      <c r="Q677" s="2"/>
      <c r="R677" s="2"/>
      <c r="S677" s="2"/>
      <c r="T677" s="2"/>
      <c r="U677" s="2"/>
    </row>
    <row r="678" spans="1:21">
      <c r="A678" s="299">
        <v>9005936237</v>
      </c>
      <c r="B678" s="306" t="str">
        <f>VLOOKUP(A678,EMPRESAS!$A$1:$B$342,2,0)</f>
        <v>TURES PLAYA II  F.R.  S.A.S.</v>
      </c>
      <c r="C678" s="306" t="str">
        <f>VLOOKUP(A678,EMPRESAS!$A$1:$C$342,3,0)</f>
        <v>Turismo</v>
      </c>
      <c r="D678" s="27">
        <v>592</v>
      </c>
      <c r="E678" s="329">
        <v>18</v>
      </c>
      <c r="F678" s="329">
        <v>3</v>
      </c>
      <c r="G678" s="329">
        <v>2020</v>
      </c>
      <c r="H678" s="329" t="s">
        <v>986</v>
      </c>
      <c r="I678" s="299"/>
      <c r="J678" s="299"/>
      <c r="K678" s="299" t="str">
        <f>VLOOKUP(A678,EMPRESAS!$A$1:$I$342,9,0)</f>
        <v>LAGO DE TOTA</v>
      </c>
      <c r="L678" s="299" t="str">
        <f>VLOOKUP(A678,EMPRESAS!$A$1:$J$342,10,0)</f>
        <v>LAGO DE TOTA</v>
      </c>
      <c r="M678" s="2"/>
      <c r="N678" s="2"/>
      <c r="O678" s="2"/>
      <c r="P678" s="2"/>
      <c r="Q678" s="2"/>
      <c r="R678" s="2"/>
      <c r="S678" s="2"/>
      <c r="T678" s="2"/>
      <c r="U678" s="2"/>
    </row>
    <row r="679" spans="1:21">
      <c r="A679" s="299">
        <v>9005936237</v>
      </c>
      <c r="B679" s="306" t="str">
        <f>VLOOKUP(A679,EMPRESAS!$A$1:$B$342,2,0)</f>
        <v>TURES PLAYA II  F.R.  S.A.S.</v>
      </c>
      <c r="C679" s="306" t="str">
        <f>VLOOKUP(A679,EMPRESAS!$A$1:$C$342,3,0)</f>
        <v>Turismo</v>
      </c>
      <c r="D679" s="27">
        <v>3040021735</v>
      </c>
      <c r="E679" s="329">
        <v>26</v>
      </c>
      <c r="F679" s="329">
        <v>5</v>
      </c>
      <c r="G679" s="329">
        <v>2021</v>
      </c>
      <c r="H679" s="329" t="s">
        <v>983</v>
      </c>
      <c r="I679" s="299" t="s">
        <v>43</v>
      </c>
      <c r="J679" s="299"/>
      <c r="K679" s="299" t="str">
        <f>VLOOKUP(A679,EMPRESAS!$A$1:$I$342,9,0)</f>
        <v>LAGO DE TOTA</v>
      </c>
      <c r="L679" s="299" t="str">
        <f>VLOOKUP(A679,EMPRESAS!$A$1:$J$342,10,0)</f>
        <v>LAGO DE TOTA</v>
      </c>
      <c r="M679" s="2"/>
      <c r="N679" s="2"/>
      <c r="O679" s="2"/>
      <c r="P679" s="2"/>
      <c r="Q679" s="2"/>
      <c r="R679" s="2"/>
      <c r="S679" s="2"/>
      <c r="T679" s="2"/>
      <c r="U679" s="2"/>
    </row>
    <row r="680" spans="1:21">
      <c r="A680" s="299">
        <v>90946850</v>
      </c>
      <c r="B680" s="306" t="str">
        <f>VLOOKUP(A680,EMPRESAS!$A$1:$B$342,2,0)</f>
        <v>CORDOBA BALLESTA ANGEL</v>
      </c>
      <c r="C680" s="306" t="str">
        <f>VLOOKUP(A680,EMPRESAS!$A$1:$C$342,3,0)</f>
        <v>Especial y Turismo</v>
      </c>
      <c r="D680" s="311">
        <v>3848</v>
      </c>
      <c r="E680" s="329">
        <v>3</v>
      </c>
      <c r="F680" s="329">
        <v>10</v>
      </c>
      <c r="G680" s="329">
        <v>2013</v>
      </c>
      <c r="H680" s="329" t="s">
        <v>977</v>
      </c>
      <c r="I680" s="64" t="s">
        <v>1052</v>
      </c>
      <c r="J680" s="299"/>
      <c r="K680" s="299" t="str">
        <f>VLOOKUP(A680,EMPRESAS!$A$1:$I$342,9,0)</f>
        <v>ATRATO</v>
      </c>
      <c r="L680" s="299" t="str">
        <f>VLOOKUP(A680,EMPRESAS!$A$1:$J$342,10,0)</f>
        <v>RIO ATRATO Y SUS AFLUENTES</v>
      </c>
      <c r="M680" s="2"/>
      <c r="N680" s="2"/>
      <c r="O680" s="2"/>
      <c r="P680" s="2"/>
      <c r="Q680" s="2"/>
      <c r="R680" s="2"/>
      <c r="S680" s="2"/>
      <c r="T680" s="2"/>
      <c r="U680" s="2"/>
    </row>
    <row r="681" spans="1:21">
      <c r="A681" s="299">
        <v>90946850</v>
      </c>
      <c r="B681" s="306" t="str">
        <f>VLOOKUP(A681,EMPRESAS!$A$1:$B$342,2,0)</f>
        <v>CORDOBA BALLESTA ANGEL</v>
      </c>
      <c r="C681" s="306" t="str">
        <f>VLOOKUP(A681,EMPRESAS!$A$1:$C$342,3,0)</f>
        <v>Especial y Turismo</v>
      </c>
      <c r="D681" s="433">
        <v>4869</v>
      </c>
      <c r="E681" s="359">
        <v>15</v>
      </c>
      <c r="F681" s="359">
        <v>11</v>
      </c>
      <c r="G681" s="359">
        <v>2013</v>
      </c>
      <c r="H681" s="359" t="s">
        <v>979</v>
      </c>
      <c r="I681" s="360" t="s">
        <v>1052</v>
      </c>
      <c r="J681" s="299" t="s">
        <v>1026</v>
      </c>
      <c r="K681" s="299" t="str">
        <f>VLOOKUP(A681,EMPRESAS!$A$1:$I$342,9,0)</f>
        <v>ATRATO</v>
      </c>
      <c r="L681" s="299" t="str">
        <f>VLOOKUP(A681,EMPRESAS!$A$1:$J$342,10,0)</f>
        <v>RIO ATRATO Y SUS AFLUENTES</v>
      </c>
      <c r="M681" s="2"/>
      <c r="N681" s="2"/>
      <c r="O681" s="2"/>
      <c r="P681" s="2"/>
      <c r="Q681" s="2"/>
      <c r="R681" s="2"/>
      <c r="S681" s="2"/>
      <c r="T681" s="2"/>
      <c r="U681" s="2"/>
    </row>
    <row r="682" spans="1:21">
      <c r="A682" s="299">
        <v>8002220718</v>
      </c>
      <c r="B682" s="306" t="str">
        <f>VLOOKUP(A682,EMPRESAS!$A$1:$B$342,2,0)</f>
        <v>COOPERATIVA DE TRANSPORTE FLUVIAL Y TERRESTRE DE  RIO VIEJO BOLIVAR "COOTRANSFLUTER"</v>
      </c>
      <c r="C682" s="306" t="str">
        <f>VLOOKUP(A682,EMPRESAS!$A$1:$C$342,3,0)</f>
        <v>Pasajeros</v>
      </c>
      <c r="D682" s="27">
        <v>4865</v>
      </c>
      <c r="E682" s="64">
        <v>15</v>
      </c>
      <c r="F682" s="64">
        <v>11</v>
      </c>
      <c r="G682" s="329">
        <v>2013</v>
      </c>
      <c r="H682" s="329" t="s">
        <v>977</v>
      </c>
      <c r="I682" s="299" t="s">
        <v>14</v>
      </c>
      <c r="J682" s="299"/>
      <c r="K682" s="299" t="str">
        <f>VLOOKUP(A682,EMPRESAS!$A$1:$I$342,9,0)</f>
        <v>MAGDALENA</v>
      </c>
      <c r="L682" s="299" t="str">
        <f>VLOOKUP(A682,EMPRESAS!$A$1:$J$342,10,0)</f>
        <v>RIO MAGDALENA Y SUS AFLUENTES</v>
      </c>
      <c r="M682" s="2"/>
      <c r="N682" s="2"/>
      <c r="O682" s="2"/>
      <c r="P682" s="2"/>
      <c r="Q682" s="2"/>
      <c r="R682" s="2"/>
      <c r="S682" s="2"/>
      <c r="T682" s="2"/>
      <c r="U682" s="2"/>
    </row>
    <row r="683" spans="1:21">
      <c r="A683" s="299">
        <v>8002220718</v>
      </c>
      <c r="B683" s="306" t="str">
        <f>VLOOKUP(A683,EMPRESAS!$A$1:$B$342,2,0)</f>
        <v>COOPERATIVA DE TRANSPORTE FLUVIAL Y TERRESTRE DE  RIO VIEJO BOLIVAR "COOTRANSFLUTER"</v>
      </c>
      <c r="C683" s="306" t="str">
        <f>VLOOKUP(A683,EMPRESAS!$A$1:$C$342,3,0)</f>
        <v>Pasajeros</v>
      </c>
      <c r="D683" s="303">
        <v>3040001175</v>
      </c>
      <c r="E683" s="327">
        <v>23</v>
      </c>
      <c r="F683" s="327">
        <v>4</v>
      </c>
      <c r="G683" s="327">
        <v>2020</v>
      </c>
      <c r="H683" s="327" t="s">
        <v>979</v>
      </c>
      <c r="I683" s="299" t="s">
        <v>14</v>
      </c>
      <c r="J683" s="299"/>
      <c r="K683" s="299" t="str">
        <f>VLOOKUP(A683,EMPRESAS!$A$1:$I$342,9,0)</f>
        <v>MAGDALENA</v>
      </c>
      <c r="L683" s="299" t="str">
        <f>VLOOKUP(A683,EMPRESAS!$A$1:$J$342,10,0)</f>
        <v>RIO MAGDALENA Y SUS AFLUENTES</v>
      </c>
      <c r="M683" s="2"/>
      <c r="N683" s="2"/>
      <c r="O683" s="2"/>
      <c r="P683" s="2"/>
      <c r="Q683" s="2"/>
      <c r="R683" s="2"/>
      <c r="S683" s="2"/>
      <c r="T683" s="2"/>
      <c r="U683" s="2"/>
    </row>
    <row r="684" spans="1:21">
      <c r="A684" s="334">
        <v>9004857730</v>
      </c>
      <c r="B684" s="306" t="str">
        <f>VLOOKUP(A684,EMPRESAS!$A$1:$B$342,2,0)</f>
        <v>SOCIEDAD SERVICIOS DE TRANSPORTE FLUVIAL LIMITADA "SOSTRAF"</v>
      </c>
      <c r="C684" s="306" t="str">
        <f>VLOOKUP(A684,EMPRESAS!$A$1:$C$342,3,0)</f>
        <v>Turismo</v>
      </c>
      <c r="D684" s="311">
        <v>1638</v>
      </c>
      <c r="E684" s="64">
        <v>12</v>
      </c>
      <c r="F684" s="64">
        <v>6</v>
      </c>
      <c r="G684" s="102">
        <v>2014</v>
      </c>
      <c r="H684" s="64" t="s">
        <v>977</v>
      </c>
      <c r="I684" s="299" t="s">
        <v>43</v>
      </c>
      <c r="J684" s="299"/>
      <c r="K684" s="299" t="str">
        <f>VLOOKUP(A684,EMPRESAS!$A$1:$I$342,9,0)</f>
        <v>MAGDALENA</v>
      </c>
      <c r="L684" s="299" t="str">
        <f>VLOOKUP(A684,EMPRESAS!$A$1:$J$342,10,0)</f>
        <v>RIO MAGDALENA SECTOR ENTRE PUERTO TRIUNFO-HONDA Y VEREDAS UBICADAS SOBRE EL RIO LA MIEL (SAN MIGUEL-BUENAVISTA)</v>
      </c>
      <c r="M684" s="2"/>
      <c r="N684" s="2"/>
      <c r="O684" s="2"/>
      <c r="P684" s="2"/>
      <c r="Q684" s="2"/>
      <c r="R684" s="2"/>
      <c r="S684" s="2"/>
      <c r="T684" s="2"/>
      <c r="U684" s="2"/>
    </row>
    <row r="685" spans="1:21">
      <c r="A685" s="334">
        <v>9004857730</v>
      </c>
      <c r="B685" s="306" t="str">
        <f>VLOOKUP(A685,EMPRESAS!$A$1:$B$342,2,0)</f>
        <v>SOCIEDAD SERVICIOS DE TRANSPORTE FLUVIAL LIMITADA "SOSTRAF"</v>
      </c>
      <c r="C685" s="306" t="str">
        <f>VLOOKUP(A685,EMPRESAS!$A$1:$C$342,3,0)</f>
        <v>Turismo</v>
      </c>
      <c r="D685" s="311">
        <v>2755</v>
      </c>
      <c r="E685" s="64">
        <v>22</v>
      </c>
      <c r="F685" s="64">
        <v>9</v>
      </c>
      <c r="G685" s="102">
        <v>2014</v>
      </c>
      <c r="H685" s="64" t="s">
        <v>979</v>
      </c>
      <c r="I685" s="332"/>
      <c r="J685" s="299"/>
      <c r="K685" s="299" t="str">
        <f>VLOOKUP(A685,EMPRESAS!$A$1:$I$342,9,0)</f>
        <v>MAGDALENA</v>
      </c>
      <c r="L685" s="299" t="str">
        <f>VLOOKUP(A685,EMPRESAS!$A$1:$J$342,10,0)</f>
        <v>RIO MAGDALENA SECTOR ENTRE PUERTO TRIUNFO-HONDA Y VEREDAS UBICADAS SOBRE EL RIO LA MIEL (SAN MIGUEL-BUENAVISTA)</v>
      </c>
      <c r="M685" s="2"/>
      <c r="N685" s="2"/>
      <c r="O685" s="2"/>
      <c r="P685" s="2"/>
      <c r="Q685" s="2"/>
      <c r="R685" s="2"/>
      <c r="S685" s="2"/>
      <c r="T685" s="2"/>
      <c r="U685" s="2"/>
    </row>
    <row r="686" spans="1:21">
      <c r="A686" s="334">
        <v>9004857730</v>
      </c>
      <c r="B686" s="306" t="str">
        <f>VLOOKUP(A686,EMPRESAS!$A$1:$B$342,2,0)</f>
        <v>SOCIEDAD SERVICIOS DE TRANSPORTE FLUVIAL LIMITADA "SOSTRAF"</v>
      </c>
      <c r="C686" s="306" t="str">
        <f>VLOOKUP(A686,EMPRESAS!$A$1:$C$342,3,0)</f>
        <v>Turismo</v>
      </c>
      <c r="D686" s="311">
        <v>1240</v>
      </c>
      <c r="E686" s="64">
        <v>6</v>
      </c>
      <c r="F686" s="64">
        <v>4</v>
      </c>
      <c r="G686" s="102">
        <v>2016</v>
      </c>
      <c r="H686" s="64" t="s">
        <v>988</v>
      </c>
      <c r="I686" s="299"/>
      <c r="J686" s="299"/>
      <c r="K686" s="299" t="str">
        <f>VLOOKUP(A686,EMPRESAS!$A$1:$I$342,9,0)</f>
        <v>MAGDALENA</v>
      </c>
      <c r="L686" s="299" t="str">
        <f>VLOOKUP(A686,EMPRESAS!$A$1:$J$342,10,0)</f>
        <v>RIO MAGDALENA SECTOR ENTRE PUERTO TRIUNFO-HONDA Y VEREDAS UBICADAS SOBRE EL RIO LA MIEL (SAN MIGUEL-BUENAVISTA)</v>
      </c>
      <c r="M686" s="2"/>
      <c r="N686" s="2"/>
      <c r="O686" s="2"/>
      <c r="P686" s="2"/>
      <c r="Q686" s="2"/>
      <c r="R686" s="2"/>
      <c r="S686" s="2"/>
      <c r="T686" s="2"/>
      <c r="U686" s="2"/>
    </row>
    <row r="687" spans="1:21">
      <c r="A687" s="334">
        <v>9004857730</v>
      </c>
      <c r="B687" s="306" t="str">
        <f>VLOOKUP(A687,EMPRESAS!$A$1:$B$342,2,0)</f>
        <v>SOCIEDAD SERVICIOS DE TRANSPORTE FLUVIAL LIMITADA "SOSTRAF"</v>
      </c>
      <c r="C687" s="306" t="str">
        <f>VLOOKUP(A687,EMPRESAS!$A$1:$C$342,3,0)</f>
        <v>Turismo</v>
      </c>
      <c r="D687" s="311">
        <v>3491</v>
      </c>
      <c r="E687" s="64">
        <v>12</v>
      </c>
      <c r="F687" s="64">
        <v>8</v>
      </c>
      <c r="G687" s="102">
        <v>2016</v>
      </c>
      <c r="H687" s="64" t="s">
        <v>988</v>
      </c>
      <c r="I687" s="299"/>
      <c r="J687" s="299"/>
      <c r="K687" s="299" t="str">
        <f>VLOOKUP(A687,EMPRESAS!$A$1:$I$342,9,0)</f>
        <v>MAGDALENA</v>
      </c>
      <c r="L687" s="299" t="str">
        <f>VLOOKUP(A687,EMPRESAS!$A$1:$J$342,10,0)</f>
        <v>RIO MAGDALENA SECTOR ENTRE PUERTO TRIUNFO-HONDA Y VEREDAS UBICADAS SOBRE EL RIO LA MIEL (SAN MIGUEL-BUENAVISTA)</v>
      </c>
      <c r="M687" s="2"/>
      <c r="N687" s="2"/>
      <c r="O687" s="2"/>
      <c r="P687" s="2"/>
      <c r="Q687" s="2"/>
      <c r="R687" s="2"/>
      <c r="S687" s="2"/>
      <c r="T687" s="2"/>
      <c r="U687" s="2"/>
    </row>
    <row r="688" spans="1:21">
      <c r="A688" s="334">
        <v>9004857730</v>
      </c>
      <c r="B688" s="306" t="str">
        <f>VLOOKUP(A688,EMPRESAS!$A$1:$B$342,2,0)</f>
        <v>SOCIEDAD SERVICIOS DE TRANSPORTE FLUVIAL LIMITADA "SOSTRAF"</v>
      </c>
      <c r="C688" s="306" t="str">
        <f>VLOOKUP(A688,EMPRESAS!$A$1:$C$342,3,0)</f>
        <v>Turismo</v>
      </c>
      <c r="D688">
        <v>399</v>
      </c>
      <c r="E688">
        <v>21</v>
      </c>
      <c r="F688">
        <v>2</v>
      </c>
      <c r="G688">
        <v>2017</v>
      </c>
      <c r="H688" t="s">
        <v>982</v>
      </c>
      <c r="I688" s="299" t="s">
        <v>43</v>
      </c>
      <c r="J688" s="299"/>
      <c r="K688" s="299" t="str">
        <f>VLOOKUP(A688,EMPRESAS!$A$1:$I$342,9,0)</f>
        <v>MAGDALENA</v>
      </c>
      <c r="L688" s="299" t="str">
        <f>VLOOKUP(A688,EMPRESAS!$A$1:$J$342,10,0)</f>
        <v>RIO MAGDALENA SECTOR ENTRE PUERTO TRIUNFO-HONDA Y VEREDAS UBICADAS SOBRE EL RIO LA MIEL (SAN MIGUEL-BUENAVISTA)</v>
      </c>
      <c r="M688" s="2"/>
      <c r="N688" s="2"/>
      <c r="O688" s="2"/>
      <c r="P688" s="2"/>
      <c r="Q688" s="2"/>
      <c r="R688" s="2"/>
      <c r="S688" s="2"/>
      <c r="T688" s="2"/>
      <c r="U688" s="2"/>
    </row>
    <row r="689" spans="1:21">
      <c r="A689" s="334">
        <v>9004857730</v>
      </c>
      <c r="B689" s="306" t="str">
        <f>VLOOKUP(A689,EMPRESAS!$A$1:$B$342,2,0)</f>
        <v>SOCIEDAD SERVICIOS DE TRANSPORTE FLUVIAL LIMITADA "SOSTRAF"</v>
      </c>
      <c r="C689" s="306" t="str">
        <f>VLOOKUP(A689,EMPRESAS!$A$1:$C$342,3,0)</f>
        <v>Turismo</v>
      </c>
      <c r="D689" s="311">
        <v>349</v>
      </c>
      <c r="E689" s="64">
        <v>8</v>
      </c>
      <c r="F689" s="64">
        <v>2</v>
      </c>
      <c r="G689" s="102">
        <v>2018</v>
      </c>
      <c r="H689" s="64" t="s">
        <v>988</v>
      </c>
      <c r="I689" s="299"/>
      <c r="J689" s="299"/>
      <c r="K689" s="299" t="str">
        <f>VLOOKUP(A689,EMPRESAS!$A$1:$I$342,9,0)</f>
        <v>MAGDALENA</v>
      </c>
      <c r="L689" s="299" t="str">
        <f>VLOOKUP(A689,EMPRESAS!$A$1:$J$342,10,0)</f>
        <v>RIO MAGDALENA SECTOR ENTRE PUERTO TRIUNFO-HONDA Y VEREDAS UBICADAS SOBRE EL RIO LA MIEL (SAN MIGUEL-BUENAVISTA)</v>
      </c>
      <c r="M689" s="2"/>
      <c r="N689" s="2"/>
      <c r="O689" s="2"/>
      <c r="P689" s="2"/>
      <c r="Q689" s="2"/>
      <c r="R689" s="2"/>
      <c r="S689" s="2"/>
      <c r="T689" s="2"/>
      <c r="U689" s="2"/>
    </row>
    <row r="690" spans="1:21">
      <c r="A690" s="334">
        <v>9004857730</v>
      </c>
      <c r="B690" s="306" t="str">
        <f>VLOOKUP(A690,EMPRESAS!$A$1:$B$342,2,0)</f>
        <v>SOCIEDAD SERVICIOS DE TRANSPORTE FLUVIAL LIMITADA "SOSTRAF"</v>
      </c>
      <c r="C690" s="306" t="str">
        <f>VLOOKUP(A690,EMPRESAS!$A$1:$C$342,3,0)</f>
        <v>Turismo</v>
      </c>
      <c r="D690" s="311">
        <v>3164</v>
      </c>
      <c r="E690" s="64">
        <v>25</v>
      </c>
      <c r="F690" s="64">
        <v>7</v>
      </c>
      <c r="G690" s="102">
        <v>2018</v>
      </c>
      <c r="H690" s="64" t="s">
        <v>988</v>
      </c>
      <c r="I690" s="299"/>
      <c r="J690" s="299"/>
      <c r="K690" s="299" t="str">
        <f>VLOOKUP(A690,EMPRESAS!$A$1:$I$342,9,0)</f>
        <v>MAGDALENA</v>
      </c>
      <c r="L690" s="299" t="str">
        <f>VLOOKUP(A690,EMPRESAS!$A$1:$J$342,10,0)</f>
        <v>RIO MAGDALENA SECTOR ENTRE PUERTO TRIUNFO-HONDA Y VEREDAS UBICADAS SOBRE EL RIO LA MIEL (SAN MIGUEL-BUENAVISTA)</v>
      </c>
      <c r="M690" s="2"/>
      <c r="N690" s="2"/>
      <c r="O690" s="2"/>
      <c r="P690" s="2"/>
      <c r="Q690" s="2"/>
      <c r="R690" s="2"/>
      <c r="S690" s="2"/>
      <c r="T690" s="2"/>
      <c r="U690" s="2"/>
    </row>
    <row r="691" spans="1:21">
      <c r="A691" s="334">
        <v>9004857730</v>
      </c>
      <c r="B691" s="306" t="str">
        <f>VLOOKUP(A691,EMPRESAS!$A$1:$B$342,2,0)</f>
        <v>SOCIEDAD SERVICIOS DE TRANSPORTE FLUVIAL LIMITADA "SOSTRAF"</v>
      </c>
      <c r="C691" s="306" t="str">
        <f>VLOOKUP(A691,EMPRESAS!$A$1:$C$342,3,0)</f>
        <v>Turismo</v>
      </c>
      <c r="D691" s="430">
        <v>3040021845</v>
      </c>
      <c r="E691" s="431">
        <v>13</v>
      </c>
      <c r="F691" s="431">
        <v>11</v>
      </c>
      <c r="G691" s="431">
        <v>2020</v>
      </c>
      <c r="H691" s="431" t="s">
        <v>979</v>
      </c>
      <c r="I691" s="329"/>
      <c r="J691" s="299"/>
      <c r="K691" s="299" t="str">
        <f>VLOOKUP(A691,EMPRESAS!$A$1:$I$342,9,0)</f>
        <v>MAGDALENA</v>
      </c>
      <c r="L691" s="299" t="str">
        <f>VLOOKUP(A691,EMPRESAS!$A$1:$J$342,10,0)</f>
        <v>RIO MAGDALENA SECTOR ENTRE PUERTO TRIUNFO-HONDA Y VEREDAS UBICADAS SOBRE EL RIO LA MIEL (SAN MIGUEL-BUENAVISTA)</v>
      </c>
      <c r="M691" s="2"/>
      <c r="N691" s="2"/>
      <c r="O691" s="2"/>
      <c r="P691" s="2"/>
      <c r="Q691" s="2"/>
      <c r="R691" s="2"/>
      <c r="S691" s="2"/>
      <c r="T691" s="2"/>
      <c r="U691" s="2"/>
    </row>
    <row r="692" spans="1:21">
      <c r="A692" s="334" t="s">
        <v>433</v>
      </c>
      <c r="B692" s="306" t="str">
        <f>VLOOKUP(A692,EMPRESAS!$A$1:$B$342,2,0)</f>
        <v>SOCIEDAD SERVICIOS DE TRANSPORTE FLUVIAL LIMITADA "SOSTRAF"</v>
      </c>
      <c r="C692" s="306" t="str">
        <f>VLOOKUP(A692,EMPRESAS!$A$1:$C$342,3,0)</f>
        <v>Especial y Turismo</v>
      </c>
      <c r="D692" s="27">
        <v>3040012125</v>
      </c>
      <c r="E692" s="329">
        <v>24</v>
      </c>
      <c r="F692" s="329">
        <v>3</v>
      </c>
      <c r="G692" s="329">
        <v>2021</v>
      </c>
      <c r="H692" s="329" t="s">
        <v>1053</v>
      </c>
      <c r="I692" s="329"/>
      <c r="J692" s="299" t="s">
        <v>1054</v>
      </c>
      <c r="K692" s="299" t="str">
        <f>VLOOKUP(A692,EMPRESAS!$A$1:$I$342,9,0)</f>
        <v>MAGDALENA</v>
      </c>
      <c r="L692" s="299" t="str">
        <f>VLOOKUP(A692,EMPRESAS!$A$1:$J$342,10,0)</f>
        <v>RIO MAGDALENA SECTOR ENTRE PUERTO TRIUNFO-HONDA Y VEREDAS UBICADAS SOBRE EL RIO LA MIEL (SAN MIGUEL-BUENAVISTA)</v>
      </c>
      <c r="M692" s="2"/>
      <c r="N692" s="2"/>
      <c r="O692" s="2"/>
      <c r="P692" s="2"/>
      <c r="Q692" s="2"/>
      <c r="R692" s="2"/>
      <c r="S692" s="2"/>
      <c r="T692" s="2"/>
      <c r="U692" s="2"/>
    </row>
    <row r="693" spans="1:21">
      <c r="A693" s="334" t="s">
        <v>433</v>
      </c>
      <c r="B693" s="306" t="str">
        <f>VLOOKUP(A693,EMPRESAS!$A$1:$B$342,2,0)</f>
        <v>SOCIEDAD SERVICIOS DE TRANSPORTE FLUVIAL LIMITADA "SOSTRAF"</v>
      </c>
      <c r="C693" s="306" t="str">
        <f>VLOOKUP(A693,EMPRESAS!$A$1:$C$342,3,0)</f>
        <v>Especial y Turismo</v>
      </c>
      <c r="D693" s="27">
        <v>3040012125</v>
      </c>
      <c r="E693" s="329">
        <v>24</v>
      </c>
      <c r="F693" s="329">
        <v>3</v>
      </c>
      <c r="G693" s="329">
        <v>2021</v>
      </c>
      <c r="H693" s="329" t="s">
        <v>986</v>
      </c>
      <c r="I693" s="329" t="s">
        <v>56</v>
      </c>
      <c r="J693" s="299"/>
      <c r="K693" s="299" t="str">
        <f>VLOOKUP(A693,EMPRESAS!$A$1:$I$342,9,0)</f>
        <v>MAGDALENA</v>
      </c>
      <c r="L693" s="299" t="str">
        <f>VLOOKUP(A693,EMPRESAS!$A$1:$J$342,10,0)</f>
        <v>RIO MAGDALENA SECTOR ENTRE PUERTO TRIUNFO-HONDA Y VEREDAS UBICADAS SOBRE EL RIO LA MIEL (SAN MIGUEL-BUENAVISTA)</v>
      </c>
      <c r="M693" s="2"/>
      <c r="N693" s="2"/>
      <c r="O693" s="2"/>
      <c r="P693" s="2"/>
      <c r="Q693" s="2"/>
      <c r="R693" s="2"/>
      <c r="S693" s="2"/>
      <c r="T693" s="2"/>
      <c r="U693" s="2"/>
    </row>
    <row r="694" spans="1:21">
      <c r="A694" s="299">
        <v>9005572761</v>
      </c>
      <c r="B694" s="306" t="str">
        <f>VLOOKUP(A694,EMPRESAS!$A$1:$B$342,2,0)</f>
        <v>LA CABERA S.A.S.</v>
      </c>
      <c r="C694" s="306" t="str">
        <f>VLOOKUP(A694,EMPRESAS!$A$1:$C$342,3,0)</f>
        <v>Pasajeros</v>
      </c>
      <c r="D694" s="311">
        <v>3800</v>
      </c>
      <c r="E694" s="64">
        <v>1</v>
      </c>
      <c r="F694" s="64">
        <v>10</v>
      </c>
      <c r="G694" s="64">
        <v>2013</v>
      </c>
      <c r="H694" s="64" t="s">
        <v>977</v>
      </c>
      <c r="I694" s="299" t="s">
        <v>14</v>
      </c>
      <c r="J694" s="299"/>
      <c r="K694" s="299" t="str">
        <f>VLOOKUP(A694,EMPRESAS!$A$1:$I$342,9,0)</f>
        <v>MAGDALENA</v>
      </c>
      <c r="L694" s="299" t="str">
        <f>VLOOKUP(A694,EMPRESAS!$A$1:$J$342,10,0)</f>
        <v>RIO MAGDALENA BRAZO LA LOBA LA CONCHITA(PINILLOS)</v>
      </c>
      <c r="M694" s="2"/>
      <c r="N694" s="2"/>
      <c r="O694" s="2"/>
      <c r="P694" s="2"/>
      <c r="Q694" s="2"/>
      <c r="R694" s="2"/>
      <c r="S694" s="2"/>
      <c r="T694" s="2"/>
      <c r="U694" s="2"/>
    </row>
    <row r="695" spans="1:21">
      <c r="A695" s="299">
        <v>9005572761</v>
      </c>
      <c r="B695" s="306" t="str">
        <f>VLOOKUP(A695,EMPRESAS!$A$1:$B$342,2,0)</f>
        <v>LA CABERA S.A.S.</v>
      </c>
      <c r="C695" s="306" t="str">
        <f>VLOOKUP(A695,EMPRESAS!$A$1:$C$342,3,0)</f>
        <v>Pasajeros</v>
      </c>
      <c r="D695" s="311">
        <v>4868</v>
      </c>
      <c r="E695" s="64">
        <v>15</v>
      </c>
      <c r="F695" s="64">
        <v>11</v>
      </c>
      <c r="G695" s="102">
        <v>2013</v>
      </c>
      <c r="H695" s="64" t="s">
        <v>979</v>
      </c>
      <c r="I695" s="299"/>
      <c r="J695" s="299"/>
      <c r="K695" s="299" t="str">
        <f>VLOOKUP(A695,EMPRESAS!$A$1:$I$342,9,0)</f>
        <v>MAGDALENA</v>
      </c>
      <c r="L695" s="299" t="str">
        <f>VLOOKUP(A695,EMPRESAS!$A$1:$J$342,10,0)</f>
        <v>RIO MAGDALENA BRAZO LA LOBA LA CONCHITA(PINILLOS)</v>
      </c>
      <c r="M695" s="2"/>
      <c r="N695" s="2"/>
      <c r="O695" s="2"/>
      <c r="P695" s="2"/>
      <c r="Q695" s="2"/>
      <c r="R695" s="2"/>
      <c r="S695" s="2"/>
      <c r="T695" s="2"/>
      <c r="U695" s="2"/>
    </row>
    <row r="696" spans="1:21">
      <c r="A696" s="299">
        <v>9005572761</v>
      </c>
      <c r="B696" s="306" t="str">
        <f>VLOOKUP(A696,EMPRESAS!$A$1:$B$342,2,0)</f>
        <v>LA CABERA S.A.S.</v>
      </c>
      <c r="C696" s="306" t="str">
        <f>VLOOKUP(A696,EMPRESAS!$A$1:$C$342,3,0)</f>
        <v>Pasajeros</v>
      </c>
      <c r="D696" s="475">
        <v>430</v>
      </c>
      <c r="E696" s="361">
        <v>27</v>
      </c>
      <c r="F696" s="361">
        <v>2</v>
      </c>
      <c r="G696" s="361">
        <v>2017</v>
      </c>
      <c r="H696" s="361" t="s">
        <v>982</v>
      </c>
      <c r="I696" s="299" t="s">
        <v>14</v>
      </c>
      <c r="J696" s="299"/>
      <c r="K696" s="299" t="str">
        <f>VLOOKUP(A696,EMPRESAS!$A$1:$I$342,9,0)</f>
        <v>MAGDALENA</v>
      </c>
      <c r="L696" s="299" t="str">
        <f>VLOOKUP(A696,EMPRESAS!$A$1:$J$342,10,0)</f>
        <v>RIO MAGDALENA BRAZO LA LOBA LA CONCHITA(PINILLOS)</v>
      </c>
      <c r="M696" s="2"/>
      <c r="N696" s="2"/>
      <c r="O696" s="2"/>
      <c r="P696" s="2"/>
      <c r="Q696" s="2"/>
      <c r="R696" s="2"/>
      <c r="S696" s="2"/>
      <c r="T696" s="2"/>
      <c r="U696" s="2"/>
    </row>
    <row r="697" spans="1:21">
      <c r="A697" s="299">
        <v>9003134517</v>
      </c>
      <c r="B697" s="306" t="str">
        <f>VLOOKUP(A697,EMPRESAS!$A$1:$B$342,2,0)</f>
        <v>SERVICIOS NAUTICOS LOPEZ LTDA "AQUALAGO LTDA"</v>
      </c>
      <c r="C697" s="306" t="str">
        <f>VLOOKUP(A697,EMPRESAS!$A$1:$C$342,3,0)</f>
        <v>Turismo y Servicio Especial</v>
      </c>
      <c r="D697" s="311">
        <v>4552</v>
      </c>
      <c r="E697" s="64">
        <v>1</v>
      </c>
      <c r="F697" s="64">
        <v>11</v>
      </c>
      <c r="G697" s="102">
        <v>2013</v>
      </c>
      <c r="H697" s="64" t="s">
        <v>977</v>
      </c>
      <c r="I697" s="64" t="s">
        <v>439</v>
      </c>
      <c r="J697" s="299"/>
      <c r="K697" s="299" t="str">
        <f>VLOOKUP(A697,EMPRESAS!$A$1:$I$342,9,0)</f>
        <v>LAGO DE TOTA</v>
      </c>
      <c r="L697" s="299" t="str">
        <f>VLOOKUP(A697,EMPRESAS!$A$1:$J$342,10,0)</f>
        <v>LAGUNA DE TOTA</v>
      </c>
      <c r="M697" s="2"/>
      <c r="N697" s="2"/>
      <c r="O697" s="2"/>
      <c r="P697" s="2"/>
      <c r="Q697" s="2"/>
      <c r="R697" s="2"/>
      <c r="S697" s="2"/>
      <c r="T697" s="2"/>
      <c r="U697" s="2"/>
    </row>
    <row r="698" spans="1:21">
      <c r="A698" s="299">
        <v>9003134517</v>
      </c>
      <c r="B698" s="306" t="str">
        <f>VLOOKUP(A698,EMPRESAS!$A$1:$B$342,2,0)</f>
        <v>SERVICIOS NAUTICOS LOPEZ LTDA "AQUALAGO LTDA"</v>
      </c>
      <c r="C698" s="306" t="str">
        <f>VLOOKUP(A698,EMPRESAS!$A$1:$C$342,3,0)</f>
        <v>Turismo y Servicio Especial</v>
      </c>
      <c r="D698" s="311">
        <v>5814</v>
      </c>
      <c r="E698" s="64">
        <v>16</v>
      </c>
      <c r="F698" s="64">
        <v>12</v>
      </c>
      <c r="G698" s="64">
        <v>2013</v>
      </c>
      <c r="H698" s="64" t="s">
        <v>1044</v>
      </c>
      <c r="I698" s="64"/>
      <c r="J698" s="299"/>
      <c r="K698" s="299" t="str">
        <f>VLOOKUP(A698,EMPRESAS!$A$1:$I$342,9,0)</f>
        <v>LAGO DE TOTA</v>
      </c>
      <c r="L698" s="299" t="str">
        <f>VLOOKUP(A698,EMPRESAS!$A$1:$J$342,10,0)</f>
        <v>LAGUNA DE TOTA</v>
      </c>
      <c r="M698" s="2"/>
      <c r="N698" s="2"/>
      <c r="O698" s="2"/>
      <c r="P698" s="2"/>
      <c r="Q698" s="2"/>
      <c r="R698" s="2"/>
      <c r="S698" s="2"/>
      <c r="T698" s="2"/>
      <c r="U698" s="2"/>
    </row>
    <row r="699" spans="1:21">
      <c r="A699" s="299">
        <v>9003134517</v>
      </c>
      <c r="B699" s="306" t="str">
        <f>VLOOKUP(A699,EMPRESAS!$A$1:$B$342,2,0)</f>
        <v>SERVICIOS NAUTICOS LOPEZ LTDA "AQUALAGO LTDA"</v>
      </c>
      <c r="C699" s="306" t="str">
        <f>VLOOKUP(A699,EMPRESAS!$A$1:$C$342,3,0)</f>
        <v>Turismo y Servicio Especial</v>
      </c>
      <c r="D699" s="311">
        <v>452</v>
      </c>
      <c r="E699" s="64">
        <v>6</v>
      </c>
      <c r="F699" s="64">
        <v>3</v>
      </c>
      <c r="G699" s="64">
        <v>2015</v>
      </c>
      <c r="H699" s="64" t="s">
        <v>979</v>
      </c>
      <c r="I699" s="64"/>
      <c r="J699" s="299"/>
      <c r="K699" s="299" t="str">
        <f>VLOOKUP(A699,EMPRESAS!$A$1:$I$342,9,0)</f>
        <v>LAGO DE TOTA</v>
      </c>
      <c r="L699" s="299" t="str">
        <f>VLOOKUP(A699,EMPRESAS!$A$1:$J$342,10,0)</f>
        <v>LAGUNA DE TOTA</v>
      </c>
      <c r="M699" s="2"/>
      <c r="N699" s="2"/>
      <c r="O699" s="2"/>
      <c r="P699" s="2"/>
      <c r="Q699" s="2"/>
      <c r="R699" s="2"/>
      <c r="S699" s="2"/>
      <c r="T699" s="2"/>
      <c r="U699" s="2"/>
    </row>
    <row r="700" spans="1:21">
      <c r="A700" s="299">
        <v>9003134517</v>
      </c>
      <c r="B700" s="306" t="str">
        <f>VLOOKUP(A700,EMPRESAS!$A$1:$B$342,2,0)</f>
        <v>SERVICIOS NAUTICOS LOPEZ LTDA "AQUALAGO LTDA"</v>
      </c>
      <c r="C700" s="306" t="str">
        <f>VLOOKUP(A700,EMPRESAS!$A$1:$C$342,3,0)</f>
        <v>Turismo y Servicio Especial</v>
      </c>
      <c r="D700" s="303">
        <v>654</v>
      </c>
      <c r="E700" s="327">
        <v>21</v>
      </c>
      <c r="F700" s="327">
        <v>3</v>
      </c>
      <c r="G700" s="327">
        <v>2018</v>
      </c>
      <c r="H700" s="327" t="s">
        <v>982</v>
      </c>
      <c r="I700" s="328" t="s">
        <v>439</v>
      </c>
      <c r="J700" s="299"/>
      <c r="K700" s="299" t="str">
        <f>VLOOKUP(A700,EMPRESAS!$A$1:$I$342,9,0)</f>
        <v>LAGO DE TOTA</v>
      </c>
      <c r="L700" s="299" t="str">
        <f>VLOOKUP(A700,EMPRESAS!$A$1:$J$342,10,0)</f>
        <v>LAGUNA DE TOTA</v>
      </c>
      <c r="M700" s="2"/>
      <c r="N700" s="2"/>
      <c r="O700" s="2"/>
      <c r="P700" s="2"/>
      <c r="Q700" s="2"/>
      <c r="R700" s="2"/>
      <c r="S700" s="2"/>
      <c r="T700" s="2"/>
      <c r="U700" s="2"/>
    </row>
    <row r="701" spans="1:21">
      <c r="A701" s="299">
        <v>9006265621</v>
      </c>
      <c r="B701" s="306" t="str">
        <f>VLOOKUP(A701,EMPRESAS!$A$1:$B$342,2,0)</f>
        <v>TRANSFLUVIAL TRIUNFO S.A.S.</v>
      </c>
      <c r="C701" s="306" t="str">
        <f>VLOOKUP(A701,EMPRESAS!$A$1:$C$342,3,0)</f>
        <v>Especial y Turismo</v>
      </c>
      <c r="D701" s="311">
        <v>1627</v>
      </c>
      <c r="E701" s="64">
        <v>12</v>
      </c>
      <c r="F701" s="64">
        <v>6</v>
      </c>
      <c r="G701" s="102">
        <v>2014</v>
      </c>
      <c r="H701" s="102" t="s">
        <v>977</v>
      </c>
      <c r="I701" s="64" t="s">
        <v>56</v>
      </c>
      <c r="J701" s="299"/>
      <c r="K701" s="299" t="str">
        <f>VLOOKUP(A701,EMPRESAS!$A$1:$I$342,9,0)</f>
        <v>MAGDALENA</v>
      </c>
      <c r="L701" s="299" t="str">
        <f>VLOOKUP(A701,EMPRESAS!$A$1:$J$342,10,0)</f>
        <v>RIO MAGADALENA DESDE EL CORREGIMIENTO DE SAN MIGUEL, DESEMBOCADURA DEL RIO LA MIEL, MUNICIPIO DE SONSON; HASTA EL MUNICIPIO DE PUERTO NARE PASANDO POR PUERTO TRIUNFO, PUERTO BOYACA Y ESTACION DE COCOMA.</v>
      </c>
      <c r="M701" s="2"/>
      <c r="N701" s="2"/>
      <c r="O701" s="2"/>
      <c r="P701" s="2"/>
      <c r="Q701" s="2"/>
      <c r="R701" s="2"/>
      <c r="S701" s="2"/>
      <c r="T701" s="2"/>
      <c r="U701" s="2"/>
    </row>
    <row r="702" spans="1:21">
      <c r="A702" s="299">
        <v>9006265621</v>
      </c>
      <c r="B702" s="306" t="str">
        <f>VLOOKUP(A702,EMPRESAS!$A$1:$B$342,2,0)</f>
        <v>TRANSFLUVIAL TRIUNFO S.A.S.</v>
      </c>
      <c r="C702" s="306" t="str">
        <f>VLOOKUP(A702,EMPRESAS!$A$1:$C$342,3,0)</f>
        <v>Especial y Turismo</v>
      </c>
      <c r="D702" s="363">
        <v>5329</v>
      </c>
      <c r="E702" s="359">
        <v>26</v>
      </c>
      <c r="F702" s="359">
        <v>11</v>
      </c>
      <c r="G702" s="359">
        <v>2015</v>
      </c>
      <c r="H702" s="359" t="s">
        <v>979</v>
      </c>
      <c r="I702" s="391" t="s">
        <v>56</v>
      </c>
      <c r="J702" s="299" t="s">
        <v>1026</v>
      </c>
      <c r="K702" s="299" t="str">
        <f>VLOOKUP(A702,EMPRESAS!$A$1:$I$342,9,0)</f>
        <v>MAGDALENA</v>
      </c>
      <c r="L702" s="299" t="str">
        <f>VLOOKUP(A702,EMPRESAS!$A$1:$J$342,10,0)</f>
        <v>RIO MAGADALENA DESDE EL CORREGIMIENTO DE SAN MIGUEL, DESEMBOCADURA DEL RIO LA MIEL, MUNICIPIO DE SONSON; HASTA EL MUNICIPIO DE PUERTO NARE PASANDO POR PUERTO TRIUNFO, PUERTO BOYACA Y ESTACION DE COCOMA.</v>
      </c>
      <c r="M702" s="2"/>
      <c r="N702" s="2"/>
      <c r="O702" s="2"/>
      <c r="P702" s="2"/>
      <c r="Q702" s="2"/>
      <c r="R702" s="2"/>
      <c r="S702" s="2"/>
      <c r="T702" s="2"/>
      <c r="U702" s="2"/>
    </row>
    <row r="703" spans="1:21">
      <c r="A703" s="299">
        <v>9001477701</v>
      </c>
      <c r="B703" s="306" t="str">
        <f>VLOOKUP(A703,EMPRESAS!$A$1:$B$342,2,0)</f>
        <v>ASOCIACION COMITE TURISTICO RIO DE LA MIEL VEREDA LA HABANA MUNICIPIO LA DORADA</v>
      </c>
      <c r="C703" s="306" t="str">
        <f>VLOOKUP(A703,EMPRESAS!$A$1:$C$342,3,0)</f>
        <v>Especial</v>
      </c>
      <c r="D703" s="311">
        <v>1185</v>
      </c>
      <c r="E703" s="64">
        <v>9</v>
      </c>
      <c r="F703" s="64">
        <v>5</v>
      </c>
      <c r="G703" s="102">
        <v>2014</v>
      </c>
      <c r="H703" s="64" t="s">
        <v>977</v>
      </c>
      <c r="I703" s="64" t="s">
        <v>25</v>
      </c>
      <c r="J703" s="299"/>
      <c r="K703" s="299" t="str">
        <f>VLOOKUP(A703,EMPRESAS!$A$1:$I$342,9,0)</f>
        <v>LA MIEL</v>
      </c>
      <c r="L703" s="299" t="str">
        <f>VLOOKUP(A703,EMPRESAS!$A$1:$J$342,10,0)</f>
        <v>RIO LA MIEL SECTOR LA PALMERA-SAN ANTONIO</v>
      </c>
      <c r="M703" s="2"/>
      <c r="N703" s="2"/>
      <c r="O703" s="2"/>
      <c r="P703" s="2"/>
      <c r="Q703" s="2"/>
      <c r="R703" s="2"/>
      <c r="S703" s="2"/>
      <c r="T703" s="2"/>
      <c r="U703" s="2"/>
    </row>
    <row r="704" spans="1:21">
      <c r="A704" s="299">
        <v>9001477701</v>
      </c>
      <c r="B704" s="306" t="str">
        <f>VLOOKUP(A704,EMPRESAS!$A$1:$B$342,2,0)</f>
        <v>ASOCIACION COMITE TURISTICO RIO DE LA MIEL VEREDA LA HABANA MUNICIPIO LA DORADA</v>
      </c>
      <c r="C704" s="306" t="str">
        <f>VLOOKUP(A704,EMPRESAS!$A$1:$C$342,3,0)</f>
        <v>Especial</v>
      </c>
      <c r="D704" s="311">
        <v>2738</v>
      </c>
      <c r="E704" s="64">
        <v>18</v>
      </c>
      <c r="F704" s="64">
        <v>9</v>
      </c>
      <c r="G704" s="102">
        <v>2014</v>
      </c>
      <c r="H704" s="64" t="s">
        <v>979</v>
      </c>
      <c r="I704" s="64"/>
      <c r="J704" s="299"/>
      <c r="K704" s="299" t="str">
        <f>VLOOKUP(A704,EMPRESAS!$A$1:$I$342,9,0)</f>
        <v>LA MIEL</v>
      </c>
      <c r="L704" s="299" t="str">
        <f>VLOOKUP(A704,EMPRESAS!$A$1:$J$342,10,0)</f>
        <v>RIO LA MIEL SECTOR LA PALMERA-SAN ANTONIO</v>
      </c>
      <c r="M704" s="2"/>
      <c r="N704" s="2"/>
      <c r="O704" s="2"/>
      <c r="P704" s="2"/>
      <c r="Q704" s="2"/>
      <c r="R704" s="2"/>
      <c r="S704" s="2"/>
      <c r="T704" s="2"/>
      <c r="U704" s="2"/>
    </row>
    <row r="705" spans="1:21">
      <c r="A705" s="299">
        <v>9001477701</v>
      </c>
      <c r="B705" s="306" t="str">
        <f>VLOOKUP(A705,EMPRESAS!$A$1:$B$342,2,0)</f>
        <v>ASOCIACION COMITE TURISTICO RIO DE LA MIEL VEREDA LA HABANA MUNICIPIO LA DORADA</v>
      </c>
      <c r="C705" s="306" t="str">
        <f>VLOOKUP(A705,EMPRESAS!$A$1:$C$342,3,0)</f>
        <v>Especial</v>
      </c>
      <c r="D705" s="311">
        <v>632</v>
      </c>
      <c r="E705" s="64">
        <v>20</v>
      </c>
      <c r="F705" s="64">
        <v>3</v>
      </c>
      <c r="G705" s="102">
        <v>2018</v>
      </c>
      <c r="H705" s="64" t="s">
        <v>982</v>
      </c>
      <c r="I705" s="64" t="s">
        <v>25</v>
      </c>
      <c r="J705" s="299"/>
      <c r="K705" s="299" t="str">
        <f>VLOOKUP(A705,EMPRESAS!$A$1:$I$342,9,0)</f>
        <v>LA MIEL</v>
      </c>
      <c r="L705" s="299" t="str">
        <f>VLOOKUP(A705,EMPRESAS!$A$1:$J$342,10,0)</f>
        <v>RIO LA MIEL SECTOR LA PALMERA-SAN ANTONIO</v>
      </c>
      <c r="M705" s="2"/>
      <c r="N705" s="2"/>
      <c r="O705" s="2"/>
      <c r="P705" s="2"/>
      <c r="Q705" s="2"/>
      <c r="R705" s="2"/>
      <c r="S705" s="2"/>
      <c r="T705" s="2"/>
      <c r="U705" s="2"/>
    </row>
    <row r="706" spans="1:21">
      <c r="A706" s="299" t="s">
        <v>451</v>
      </c>
      <c r="B706" s="306" t="str">
        <f>VLOOKUP(A706,EMPRESAS!$A$1:$B$342,2,0)</f>
        <v>ASOCIACION COMITE TURISTICO RIO DE LA MIEL VEREDA LA HABANA MUNICIPIO LA DORADA</v>
      </c>
      <c r="C706" s="306" t="str">
        <f>VLOOKUP(A706,EMPRESAS!$A$1:$C$342,3,0)</f>
        <v>Especial y Turismo</v>
      </c>
      <c r="D706" s="27">
        <v>4681</v>
      </c>
      <c r="E706" s="64">
        <v>9</v>
      </c>
      <c r="F706" s="64">
        <v>10</v>
      </c>
      <c r="G706" s="102">
        <v>2018</v>
      </c>
      <c r="H706" s="64" t="s">
        <v>977</v>
      </c>
      <c r="I706" s="64" t="s">
        <v>56</v>
      </c>
      <c r="J706" s="299"/>
      <c r="K706" s="299" t="str">
        <f>VLOOKUP(A706,EMPRESAS!$A$1:$I$342,9,0)</f>
        <v>LA MIEL</v>
      </c>
      <c r="L706" s="299" t="str">
        <f>VLOOKUP(A706,EMPRESAS!$A$1:$J$342,10,0)</f>
        <v>RIO LA MIEL SECTORES: LA PALMERA - LA CAHCAZA - RIOMANZO - LA INDARAJA - RIO SAMANA - LA TARRAYA - SAN MIGUE - BUENAVISTA - PUERTO TRIUNFO  - LA DORADA.</v>
      </c>
      <c r="M706" s="2"/>
      <c r="N706" s="2"/>
      <c r="O706" s="2"/>
      <c r="P706" s="2"/>
      <c r="Q706" s="2"/>
      <c r="R706" s="2"/>
      <c r="S706" s="2"/>
      <c r="T706" s="2"/>
      <c r="U706" s="2"/>
    </row>
    <row r="707" spans="1:21">
      <c r="A707" s="299" t="s">
        <v>451</v>
      </c>
      <c r="B707" s="306" t="str">
        <f>VLOOKUP(A707,EMPRESAS!$A$1:$B$342,2,0)</f>
        <v>ASOCIACION COMITE TURISTICO RIO DE LA MIEL VEREDA LA HABANA MUNICIPIO LA DORADA</v>
      </c>
      <c r="C707" s="306" t="str">
        <f>VLOOKUP(A707,EMPRESAS!$A$1:$C$342,3,0)</f>
        <v>Especial y Turismo</v>
      </c>
      <c r="D707" s="303">
        <v>4681</v>
      </c>
      <c r="E707" s="309">
        <v>9</v>
      </c>
      <c r="F707" s="309">
        <v>10</v>
      </c>
      <c r="G707" s="309">
        <v>2018</v>
      </c>
      <c r="H707" s="309" t="s">
        <v>979</v>
      </c>
      <c r="I707" s="328" t="s">
        <v>56</v>
      </c>
      <c r="J707" s="299"/>
      <c r="K707" s="299" t="str">
        <f>VLOOKUP(A707,EMPRESAS!$A$1:$I$342,9,0)</f>
        <v>LA MIEL</v>
      </c>
      <c r="L707" s="299" t="str">
        <f>VLOOKUP(A707,EMPRESAS!$A$1:$J$342,10,0)</f>
        <v>RIO LA MIEL SECTORES: LA PALMERA - LA CAHCAZA - RIOMANZO - LA INDARAJA - RIO SAMANA - LA TARRAYA - SAN MIGUE - BUENAVISTA - PUERTO TRIUNFO  - LA DORADA.</v>
      </c>
      <c r="M707" s="2"/>
      <c r="N707" s="2"/>
      <c r="O707" s="2"/>
      <c r="P707" s="2"/>
      <c r="Q707" s="2"/>
      <c r="R707" s="2"/>
      <c r="S707" s="2"/>
      <c r="T707" s="2"/>
      <c r="U707" s="2"/>
    </row>
    <row r="708" spans="1:21">
      <c r="A708" s="299" t="s">
        <v>451</v>
      </c>
      <c r="B708" s="488" t="str">
        <f>VLOOKUP(A708,EMPRESAS!$A$1:$B$342,2,0)</f>
        <v>ASOCIACION COMITE TURISTICO RIO DE LA MIEL VEREDA LA HABANA MUNICIPIO LA DORADA</v>
      </c>
      <c r="C708" s="488" t="str">
        <f>VLOOKUP(A708,EMPRESAS!$A$1:$C$342,3,0)</f>
        <v>Especial y Turismo</v>
      </c>
      <c r="D708" s="303">
        <v>3040020845</v>
      </c>
      <c r="E708" s="309">
        <v>19</v>
      </c>
      <c r="F708" s="309">
        <v>5</v>
      </c>
      <c r="G708" s="309">
        <v>2021</v>
      </c>
      <c r="H708" s="309" t="s">
        <v>982</v>
      </c>
      <c r="I708" s="328" t="s">
        <v>56</v>
      </c>
      <c r="J708" s="299"/>
      <c r="K708" s="299" t="str">
        <f>VLOOKUP(A708,EMPRESAS!$A$1:$I$342,9,0)</f>
        <v>LA MIEL</v>
      </c>
      <c r="L708" s="299" t="str">
        <f>VLOOKUP(A708,EMPRESAS!$A$1:$J$342,10,0)</f>
        <v>RIO LA MIEL SECTORES: LA PALMERA - LA CAHCAZA - RIOMANZO - LA INDARAJA - RIO SAMANA - LA TARRAYA - SAN MIGUE - BUENAVISTA - PUERTO TRIUNFO  - LA DORADA.</v>
      </c>
      <c r="M708" s="2"/>
      <c r="N708" s="2"/>
      <c r="O708" s="2"/>
      <c r="P708" s="2"/>
      <c r="Q708" s="2"/>
      <c r="R708" s="2"/>
      <c r="S708" s="2"/>
      <c r="T708" s="2"/>
      <c r="U708" s="2"/>
    </row>
    <row r="709" spans="1:21">
      <c r="A709" s="299">
        <v>9001006913</v>
      </c>
      <c r="B709" s="306" t="str">
        <f>VLOOKUP(A709,EMPRESAS!$A$1:$B$342,2,0)</f>
        <v>TRANSPORTADORA DEL SUR ORIENTE E.U. "TRANSO"</v>
      </c>
      <c r="C709" s="306" t="str">
        <f>VLOOKUP(A709,EMPRESAS!$A$1:$C$342,3,0)</f>
        <v>Pasajeros</v>
      </c>
      <c r="D709" s="456">
        <v>3968</v>
      </c>
      <c r="E709" s="331">
        <v>26</v>
      </c>
      <c r="F709" s="64">
        <v>8</v>
      </c>
      <c r="G709" s="64">
        <v>2009</v>
      </c>
      <c r="H709" s="64" t="s">
        <v>1051</v>
      </c>
      <c r="I709" s="64"/>
      <c r="J709" s="299" t="s">
        <v>1055</v>
      </c>
      <c r="K709" s="299" t="str">
        <f>VLOOKUP(A709,EMPRESAS!$A$1:$I$342,9,0)</f>
        <v>INIRIDA</v>
      </c>
      <c r="L709" s="299" t="str">
        <f>VLOOKUP(A709,EMPRESAS!$A$1:$J$342,10,0)</f>
        <v>RIOS: INIRIDA, GUAVIARE, ORINOCO-ATABAPO-VICHADA</v>
      </c>
      <c r="M709" s="2"/>
      <c r="N709" s="2"/>
      <c r="O709" s="2"/>
      <c r="P709" s="2"/>
      <c r="Q709" s="2"/>
      <c r="R709" s="2"/>
      <c r="S709" s="2"/>
      <c r="T709" s="2"/>
      <c r="U709" s="2"/>
    </row>
    <row r="710" spans="1:21">
      <c r="A710" s="299">
        <v>9001006913</v>
      </c>
      <c r="B710" s="306" t="str">
        <f>VLOOKUP(A710,EMPRESAS!$A$1:$B$342,2,0)</f>
        <v>TRANSPORTADORA DEL SUR ORIENTE E.U. "TRANSO"</v>
      </c>
      <c r="C710" s="306" t="str">
        <f>VLOOKUP(A710,EMPRESAS!$A$1:$C$342,3,0)</f>
        <v>Pasajeros</v>
      </c>
      <c r="D710" s="456">
        <v>6132</v>
      </c>
      <c r="E710" s="331">
        <v>9</v>
      </c>
      <c r="F710" s="64">
        <v>12</v>
      </c>
      <c r="G710" s="102">
        <v>2009</v>
      </c>
      <c r="H710" s="64" t="s">
        <v>979</v>
      </c>
      <c r="I710" s="299"/>
      <c r="J710" s="299" t="s">
        <v>1056</v>
      </c>
      <c r="K710" s="299" t="str">
        <f>VLOOKUP(A710,EMPRESAS!$A$1:$I$342,9,0)</f>
        <v>INIRIDA</v>
      </c>
      <c r="L710" s="299" t="str">
        <f>VLOOKUP(A710,EMPRESAS!$A$1:$J$342,10,0)</f>
        <v>RIOS: INIRIDA, GUAVIARE, ORINOCO-ATABAPO-VICHADA</v>
      </c>
      <c r="M710" s="2"/>
      <c r="N710" s="2"/>
      <c r="O710" s="2"/>
      <c r="P710" s="2"/>
      <c r="Q710" s="2"/>
      <c r="R710" s="2"/>
      <c r="S710" s="2"/>
      <c r="T710" s="2"/>
      <c r="U710" s="2"/>
    </row>
    <row r="711" spans="1:21">
      <c r="A711" s="299" t="s">
        <v>457</v>
      </c>
      <c r="B711" s="306" t="str">
        <f>VLOOKUP(A711,EMPRESAS!$A$1:$B$342,2,0)</f>
        <v>TRANSPORTADORA DEL SUR ORIENTE E.U. "TRANSO"</v>
      </c>
      <c r="C711" s="306" t="str">
        <f>VLOOKUP(A711,EMPRESAS!$A$1:$C$342,3,0)</f>
        <v>Turismo</v>
      </c>
      <c r="D711" s="456">
        <v>2217</v>
      </c>
      <c r="E711" s="331">
        <v>31</v>
      </c>
      <c r="F711" s="64">
        <v>7</v>
      </c>
      <c r="G711" s="64">
        <v>2014</v>
      </c>
      <c r="H711" s="64" t="s">
        <v>977</v>
      </c>
      <c r="I711" s="299" t="s">
        <v>43</v>
      </c>
      <c r="J711" s="299"/>
      <c r="K711" s="299" t="str">
        <f>VLOOKUP(A711,EMPRESAS!$A$1:$I$342,9,0)</f>
        <v>INIRIDA</v>
      </c>
      <c r="L711" s="299" t="str">
        <f>VLOOKUP(A711,EMPRESAS!$A$1:$J$342,10,0)</f>
        <v>RIOS: INIRIDA,GUAVIARE, ORINOCO, ATABAPO, VICHADA Y SUS AFLUENTES EN PUERTOS COLOMBIANOS</v>
      </c>
      <c r="M711" s="2"/>
      <c r="N711" s="2"/>
      <c r="O711" s="2"/>
      <c r="P711" s="2"/>
      <c r="Q711" s="2"/>
      <c r="R711" s="2"/>
      <c r="S711" s="2"/>
      <c r="T711" s="2"/>
      <c r="U711" s="2"/>
    </row>
    <row r="712" spans="1:21">
      <c r="A712" s="299" t="s">
        <v>457</v>
      </c>
      <c r="B712" s="306" t="str">
        <f>VLOOKUP(A712,EMPRESAS!$A$1:$B$342,2,0)</f>
        <v>TRANSPORTADORA DEL SUR ORIENTE E.U. "TRANSO"</v>
      </c>
      <c r="C712" s="306" t="str">
        <f>VLOOKUP(A712,EMPRESAS!$A$1:$C$342,3,0)</f>
        <v>Turismo</v>
      </c>
      <c r="D712" s="456">
        <v>2937</v>
      </c>
      <c r="E712" s="64">
        <v>3</v>
      </c>
      <c r="F712" s="64">
        <v>10</v>
      </c>
      <c r="G712" s="102">
        <v>2014</v>
      </c>
      <c r="H712" s="64" t="s">
        <v>982</v>
      </c>
      <c r="I712" s="299" t="s">
        <v>43</v>
      </c>
      <c r="J712" s="299"/>
      <c r="K712" s="299" t="str">
        <f>VLOOKUP(A712,EMPRESAS!$A$1:$I$342,9,0)</f>
        <v>INIRIDA</v>
      </c>
      <c r="L712" s="299" t="str">
        <f>VLOOKUP(A712,EMPRESAS!$A$1:$J$342,10,0)</f>
        <v>RIOS: INIRIDA,GUAVIARE, ORINOCO, ATABAPO, VICHADA Y SUS AFLUENTES EN PUERTOS COLOMBIANOS</v>
      </c>
      <c r="M712" s="2"/>
      <c r="N712" s="2"/>
      <c r="O712" s="2"/>
      <c r="P712" s="2"/>
      <c r="Q712" s="2"/>
      <c r="R712" s="2"/>
      <c r="S712" s="2"/>
      <c r="T712" s="2"/>
      <c r="U712" s="2"/>
    </row>
    <row r="713" spans="1:21">
      <c r="A713" s="299" t="s">
        <v>457</v>
      </c>
      <c r="B713" s="306" t="str">
        <f>VLOOKUP(A713,EMPRESAS!$A$1:$B$342,2,0)</f>
        <v>TRANSPORTADORA DEL SUR ORIENTE E.U. "TRANSO"</v>
      </c>
      <c r="C713" s="306" t="str">
        <f>VLOOKUP(A713,EMPRESAS!$A$1:$C$342,3,0)</f>
        <v>Turismo</v>
      </c>
      <c r="D713" s="457">
        <v>2474</v>
      </c>
      <c r="E713" s="2">
        <v>26</v>
      </c>
      <c r="F713" s="2">
        <v>6</v>
      </c>
      <c r="G713" s="2">
        <v>2018</v>
      </c>
      <c r="H713" s="2" t="s">
        <v>983</v>
      </c>
      <c r="I713" s="299" t="s">
        <v>43</v>
      </c>
      <c r="J713" s="299"/>
      <c r="K713" s="299" t="str">
        <f>VLOOKUP(A713,EMPRESAS!$A$1:$I$342,9,0)</f>
        <v>INIRIDA</v>
      </c>
      <c r="L713" s="299" t="str">
        <f>VLOOKUP(A713,EMPRESAS!$A$1:$J$342,10,0)</f>
        <v>RIOS: INIRIDA,GUAVIARE, ORINOCO, ATABAPO, VICHADA Y SUS AFLUENTES EN PUERTOS COLOMBIANOS</v>
      </c>
      <c r="M713" s="2"/>
      <c r="N713" s="2"/>
      <c r="O713" s="2"/>
      <c r="P713" s="2"/>
      <c r="Q713" s="2"/>
      <c r="R713" s="2"/>
      <c r="S713" s="2"/>
      <c r="T713" s="2"/>
      <c r="U713" s="2"/>
    </row>
    <row r="714" spans="1:21">
      <c r="A714" s="299" t="s">
        <v>459</v>
      </c>
      <c r="B714" s="306" t="str">
        <f>VLOOKUP(A714,EMPRESAS!$A$1:$B$342,2,0)</f>
        <v>TRANSPORTADORA DEL SUR ORIENTE E.U. "TRANSO"</v>
      </c>
      <c r="C714" s="306" t="str">
        <f>VLOOKUP(A714,EMPRESAS!$A$1:$C$342,3,0)</f>
        <v>Especial y Turismo</v>
      </c>
      <c r="D714" s="457">
        <v>735</v>
      </c>
      <c r="E714" s="2">
        <v>20</v>
      </c>
      <c r="F714" s="2">
        <v>4</v>
      </c>
      <c r="G714" s="2">
        <v>2020</v>
      </c>
      <c r="H714" s="2" t="s">
        <v>977</v>
      </c>
      <c r="I714" s="64" t="s">
        <v>56</v>
      </c>
      <c r="J714" s="299" t="s">
        <v>1057</v>
      </c>
      <c r="K714" s="299" t="str">
        <f>VLOOKUP(A714,EMPRESAS!$A$1:$I$342,9,0)</f>
        <v>VAUPES</v>
      </c>
      <c r="L714" s="299" t="str">
        <f>VLOOKUP(A714,EMPRESAS!$A$1:$J$342,10,0)</f>
        <v>RIOS: VAUPES, GUAINIA, ISANA, CUYARI, APOPORIS Y SUS AFLUENTES EN PUERTOS COLOMBIANOS</v>
      </c>
      <c r="M714" s="2"/>
      <c r="N714" s="2"/>
      <c r="O714" s="2"/>
      <c r="P714" s="2"/>
      <c r="Q714" s="2"/>
      <c r="R714" s="2"/>
      <c r="S714" s="2"/>
      <c r="T714" s="2"/>
      <c r="U714" s="2"/>
    </row>
    <row r="715" spans="1:21">
      <c r="A715" s="299" t="s">
        <v>459</v>
      </c>
      <c r="B715" s="306" t="str">
        <f>VLOOKUP(A715,EMPRESAS!$A$1:$B$342,2,0)</f>
        <v>TRANSPORTADORA DEL SUR ORIENTE E.U. "TRANSO"</v>
      </c>
      <c r="C715" s="306" t="str">
        <f>VLOOKUP(A715,EMPRESAS!$A$1:$C$342,3,0)</f>
        <v>Especial y Turismo</v>
      </c>
      <c r="D715" s="430">
        <v>3040000735</v>
      </c>
      <c r="E715" s="431">
        <v>20</v>
      </c>
      <c r="F715" s="431">
        <v>4</v>
      </c>
      <c r="G715" s="431">
        <v>2020</v>
      </c>
      <c r="H715" s="431" t="s">
        <v>979</v>
      </c>
      <c r="I715" s="64" t="s">
        <v>56</v>
      </c>
      <c r="J715" s="299" t="s">
        <v>1058</v>
      </c>
      <c r="K715" s="299" t="str">
        <f>VLOOKUP(A715,EMPRESAS!$A$1:$I$342,9,0)</f>
        <v>VAUPES</v>
      </c>
      <c r="L715" s="299" t="str">
        <f>VLOOKUP(A715,EMPRESAS!$A$1:$J$342,10,0)</f>
        <v>RIOS: VAUPES, GUAINIA, ISANA, CUYARI, APOPORIS Y SUS AFLUENTES EN PUERTOS COLOMBIANOS</v>
      </c>
      <c r="M715" s="2"/>
      <c r="N715" s="2"/>
      <c r="O715" s="2"/>
      <c r="P715" s="2"/>
      <c r="Q715" s="2"/>
      <c r="R715" s="2"/>
      <c r="S715" s="2"/>
      <c r="T715" s="2"/>
      <c r="U715" s="2"/>
    </row>
    <row r="716" spans="1:21">
      <c r="A716" s="299">
        <v>8918008800</v>
      </c>
      <c r="B716" s="306" t="str">
        <f>VLOOKUP(A716,EMPRESAS!$A$1:$B$342,2,0)</f>
        <v>COOPERATIVA MULTIACTIVA DE TRANSPORTE FLUVIAL DE PUERTO BOYACA "COOPETRANSFLUVIAL"</v>
      </c>
      <c r="C716" s="306" t="str">
        <f>VLOOKUP(A716,EMPRESAS!$A$1:$C$342,3,0)</f>
        <v>Pasajeros</v>
      </c>
      <c r="D716" s="311">
        <v>9923</v>
      </c>
      <c r="E716" s="64">
        <v>25</v>
      </c>
      <c r="F716" s="64">
        <v>11</v>
      </c>
      <c r="G716" s="64">
        <v>2003</v>
      </c>
      <c r="H716" s="64" t="s">
        <v>977</v>
      </c>
      <c r="I716" s="334" t="s">
        <v>14</v>
      </c>
      <c r="J716" s="299"/>
      <c r="K716" s="299" t="str">
        <f>VLOOKUP(A716,EMPRESAS!$A$1:$I$342,9,0)</f>
        <v>MAGDALENA</v>
      </c>
      <c r="L716" s="299" t="str">
        <f>VLOOKUP(A716,EMPRESAS!$A$1:$J$342,10,0)</f>
        <v>RIO MAGDALENA ENTRE PUERTO BOYACA Y PUERTO PERALES</v>
      </c>
      <c r="M716" s="2"/>
      <c r="N716" s="2"/>
      <c r="O716" s="2"/>
      <c r="P716" s="2"/>
      <c r="Q716" s="2"/>
      <c r="R716" s="2"/>
      <c r="S716" s="2"/>
      <c r="T716" s="2"/>
      <c r="U716" s="2"/>
    </row>
    <row r="717" spans="1:21">
      <c r="A717" s="299">
        <v>8918008800</v>
      </c>
      <c r="B717" s="306" t="str">
        <f>VLOOKUP(A717,EMPRESAS!$A$1:$B$342,2,0)</f>
        <v>COOPERATIVA MULTIACTIVA DE TRANSPORTE FLUVIAL DE PUERTO BOYACA "COOPETRANSFLUVIAL"</v>
      </c>
      <c r="C717" s="306" t="str">
        <f>VLOOKUP(A717,EMPRESAS!$A$1:$C$342,3,0)</f>
        <v>Pasajeros</v>
      </c>
      <c r="D717" s="311">
        <v>3069</v>
      </c>
      <c r="E717" s="64">
        <v>9</v>
      </c>
      <c r="F717" s="64">
        <v>11</v>
      </c>
      <c r="G717" s="64">
        <v>2004</v>
      </c>
      <c r="H717" s="64" t="s">
        <v>979</v>
      </c>
      <c r="I717" s="299"/>
      <c r="J717" s="299"/>
      <c r="K717" s="299" t="str">
        <f>VLOOKUP(A717,EMPRESAS!$A$1:$I$342,9,0)</f>
        <v>MAGDALENA</v>
      </c>
      <c r="L717" s="299" t="str">
        <f>VLOOKUP(A717,EMPRESAS!$A$1:$J$342,10,0)</f>
        <v>RIO MAGDALENA ENTRE PUERTO BOYACA Y PUERTO PERALES</v>
      </c>
      <c r="M717" s="2"/>
      <c r="N717" s="2"/>
      <c r="O717" s="2"/>
      <c r="P717" s="2"/>
      <c r="Q717" s="2"/>
      <c r="R717" s="2"/>
      <c r="S717" s="2"/>
      <c r="T717" s="2"/>
      <c r="U717" s="2"/>
    </row>
    <row r="718" spans="1:21">
      <c r="A718" s="299">
        <v>8918008800</v>
      </c>
      <c r="B718" s="306" t="str">
        <f>VLOOKUP(A718,EMPRESAS!$A$1:$B$342,2,0)</f>
        <v>COOPERATIVA MULTIACTIVA DE TRANSPORTE FLUVIAL DE PUERTO BOYACA "COOPETRANSFLUVIAL"</v>
      </c>
      <c r="C718" s="306" t="str">
        <f>VLOOKUP(A718,EMPRESAS!$A$1:$C$342,3,0)</f>
        <v>Pasajeros</v>
      </c>
      <c r="D718" s="311">
        <v>3550</v>
      </c>
      <c r="E718" s="64">
        <v>9</v>
      </c>
      <c r="F718" s="64">
        <v>8</v>
      </c>
      <c r="G718" s="64">
        <v>2006</v>
      </c>
      <c r="H718" s="64" t="s">
        <v>986</v>
      </c>
      <c r="I718" s="307"/>
      <c r="J718" s="299"/>
      <c r="K718" s="299" t="str">
        <f>VLOOKUP(A718,EMPRESAS!$A$1:$I$342,9,0)</f>
        <v>MAGDALENA</v>
      </c>
      <c r="L718" s="299" t="str">
        <f>VLOOKUP(A718,EMPRESAS!$A$1:$J$342,10,0)</f>
        <v>RIO MAGDALENA ENTRE PUERTO BOYACA Y PUERTO PERALES</v>
      </c>
      <c r="M718" s="2"/>
      <c r="N718" s="2"/>
      <c r="O718" s="2"/>
      <c r="P718" s="2"/>
      <c r="Q718" s="2"/>
      <c r="R718" s="2"/>
      <c r="S718" s="2"/>
      <c r="T718" s="2"/>
      <c r="U718" s="2"/>
    </row>
    <row r="719" spans="1:21">
      <c r="A719" s="299">
        <v>8918008800</v>
      </c>
      <c r="B719" s="306" t="str">
        <f>VLOOKUP(A719,EMPRESAS!$A$1:$B$342,2,0)</f>
        <v>COOPERATIVA MULTIACTIVA DE TRANSPORTE FLUVIAL DE PUERTO BOYACA "COOPETRANSFLUVIAL"</v>
      </c>
      <c r="C719" s="306" t="str">
        <f>VLOOKUP(A719,EMPRESAS!$A$1:$C$342,3,0)</f>
        <v>Pasajeros</v>
      </c>
      <c r="D719" s="311">
        <v>5693</v>
      </c>
      <c r="E719" s="64">
        <v>18</v>
      </c>
      <c r="F719" s="64">
        <v>12</v>
      </c>
      <c r="G719" s="64">
        <v>2007</v>
      </c>
      <c r="H719" s="64" t="s">
        <v>982</v>
      </c>
      <c r="I719" s="329"/>
      <c r="J719" s="299"/>
      <c r="K719" s="299" t="str">
        <f>VLOOKUP(A719,EMPRESAS!$A$1:$I$342,9,0)</f>
        <v>MAGDALENA</v>
      </c>
      <c r="L719" s="299" t="str">
        <f>VLOOKUP(A719,EMPRESAS!$A$1:$J$342,10,0)</f>
        <v>RIO MAGDALENA ENTRE PUERTO BOYACA Y PUERTO PERALES</v>
      </c>
      <c r="M719" s="2"/>
      <c r="N719" s="2"/>
      <c r="O719" s="2"/>
      <c r="P719" s="2"/>
      <c r="Q719" s="2"/>
      <c r="R719" s="2"/>
      <c r="S719" s="2"/>
      <c r="T719" s="2"/>
      <c r="U719" s="2"/>
    </row>
    <row r="720" spans="1:21">
      <c r="A720" s="299">
        <v>8918008800</v>
      </c>
      <c r="B720" s="306" t="str">
        <f>VLOOKUP(A720,EMPRESAS!$A$1:$B$342,2,0)</f>
        <v>COOPERATIVA MULTIACTIVA DE TRANSPORTE FLUVIAL DE PUERTO BOYACA "COOPETRANSFLUVIAL"</v>
      </c>
      <c r="C720" s="306" t="str">
        <f>VLOOKUP(A720,EMPRESAS!$A$1:$C$342,3,0)</f>
        <v>Pasajeros</v>
      </c>
      <c r="D720" s="323">
        <v>1509</v>
      </c>
      <c r="E720" s="64">
        <v>23</v>
      </c>
      <c r="F720" s="64">
        <v>5</v>
      </c>
      <c r="G720" s="102">
        <v>2011</v>
      </c>
      <c r="H720" s="64" t="s">
        <v>983</v>
      </c>
      <c r="I720" s="299"/>
      <c r="J720" s="299"/>
      <c r="K720" s="299" t="str">
        <f>VLOOKUP(A720,EMPRESAS!$A$1:$I$342,9,0)</f>
        <v>MAGDALENA</v>
      </c>
      <c r="L720" s="299" t="str">
        <f>VLOOKUP(A720,EMPRESAS!$A$1:$J$342,10,0)</f>
        <v>RIO MAGDALENA ENTRE PUERTO BOYACA Y PUERTO PERALES</v>
      </c>
      <c r="M720" s="2"/>
      <c r="N720" s="2"/>
      <c r="O720" s="2"/>
      <c r="P720" s="2"/>
      <c r="Q720" s="2"/>
      <c r="R720" s="2"/>
      <c r="S720" s="2"/>
      <c r="T720" s="2"/>
      <c r="U720" s="2"/>
    </row>
    <row r="721" spans="1:21">
      <c r="A721" s="334">
        <v>8918008800</v>
      </c>
      <c r="B721" s="306" t="str">
        <f>VLOOKUP(A721,EMPRESAS!$A$1:$B$342,2,0)</f>
        <v>COOPERATIVA MULTIACTIVA DE TRANSPORTE FLUVIAL DE PUERTO BOYACA "COOPETRANSFLUVIAL"</v>
      </c>
      <c r="C721" s="306" t="str">
        <f>VLOOKUP(A721,EMPRESAS!$A$1:$C$342,3,0)</f>
        <v>Pasajeros</v>
      </c>
      <c r="D721" s="311">
        <v>2939</v>
      </c>
      <c r="E721" s="64">
        <v>3</v>
      </c>
      <c r="F721" s="64">
        <v>10</v>
      </c>
      <c r="G721" s="102">
        <v>2014</v>
      </c>
      <c r="H721" s="64" t="s">
        <v>984</v>
      </c>
      <c r="I721" s="334"/>
      <c r="K721" s="299" t="str">
        <f>VLOOKUP(A721,EMPRESAS!$A$1:$I$342,9,0)</f>
        <v>MAGDALENA</v>
      </c>
      <c r="L721" s="299" t="str">
        <f>VLOOKUP(A721,EMPRESAS!$A$1:$J$342,10,0)</f>
        <v>RIO MAGDALENA ENTRE PUERTO BOYACA Y PUERTO PERALES</v>
      </c>
      <c r="M721" s="2"/>
      <c r="N721" s="2"/>
      <c r="O721" s="2"/>
      <c r="P721" s="2"/>
      <c r="Q721" s="2"/>
      <c r="R721" s="2"/>
      <c r="S721" s="2"/>
      <c r="T721" s="2"/>
      <c r="U721" s="2"/>
    </row>
    <row r="722" spans="1:21">
      <c r="A722" s="334">
        <v>8918008800</v>
      </c>
      <c r="B722" s="306" t="str">
        <f>VLOOKUP(A722,EMPRESAS!$A$1:$B$342,2,0)</f>
        <v>COOPERATIVA MULTIACTIVA DE TRANSPORTE FLUVIAL DE PUERTO BOYACA "COOPETRANSFLUVIAL"</v>
      </c>
      <c r="C722" s="306" t="str">
        <f>VLOOKUP(A722,EMPRESAS!$A$1:$C$342,3,0)</f>
        <v>Pasajeros</v>
      </c>
      <c r="D722" s="475">
        <v>5763</v>
      </c>
      <c r="E722" s="361">
        <v>13</v>
      </c>
      <c r="F722" s="361">
        <v>12</v>
      </c>
      <c r="G722" s="361">
        <v>2017</v>
      </c>
      <c r="H722" s="361" t="s">
        <v>985</v>
      </c>
      <c r="I722" s="309" t="s">
        <v>14</v>
      </c>
      <c r="J722" s="299"/>
      <c r="K722" s="299" t="str">
        <f>VLOOKUP(A722,EMPRESAS!$A$1:$I$342,9,0)</f>
        <v>MAGDALENA</v>
      </c>
      <c r="L722" s="299" t="str">
        <f>VLOOKUP(A722,EMPRESAS!$A$1:$J$342,10,0)</f>
        <v>RIO MAGDALENA ENTRE PUERTO BOYACA Y PUERTO PERALES</v>
      </c>
      <c r="M722" s="2"/>
      <c r="N722" s="2"/>
      <c r="O722" s="2"/>
      <c r="P722" s="2"/>
      <c r="Q722" s="2"/>
      <c r="R722" s="2"/>
      <c r="S722" s="2"/>
      <c r="T722" s="2"/>
      <c r="U722" s="2"/>
    </row>
    <row r="723" spans="1:21">
      <c r="A723" s="299">
        <v>9004887481</v>
      </c>
      <c r="B723" s="306" t="str">
        <f>VLOOKUP(A723,EMPRESAS!$A$1:$B$342,2,0)</f>
        <v>ASOCIACION DE TRANSPORTADORES FLUVIALES DEL CHAIRA "ASOTRANSCHAIRA"</v>
      </c>
      <c r="C723" s="306" t="str">
        <f>VLOOKUP(A723,EMPRESAS!$A$1:$C$342,3,0)</f>
        <v>Pasajeros</v>
      </c>
      <c r="D723" s="311">
        <v>4870</v>
      </c>
      <c r="E723" s="64">
        <v>15</v>
      </c>
      <c r="F723" s="64">
        <v>11</v>
      </c>
      <c r="G723" s="64">
        <v>2013</v>
      </c>
      <c r="H723" s="102" t="s">
        <v>977</v>
      </c>
      <c r="I723" s="334" t="s">
        <v>14</v>
      </c>
      <c r="J723" s="299"/>
      <c r="K723" s="299" t="str">
        <f>VLOOKUP(A723,EMPRESAS!$A$1:$I$342,9,0)</f>
        <v>CAGUAN</v>
      </c>
      <c r="L723" s="299" t="str">
        <f>VLOOKUP(A723,EMPRESAS!$A$1:$J$342,10,0)</f>
        <v>RIO CAGUAN Y SUS AFLUENTES</v>
      </c>
      <c r="M723" s="2"/>
      <c r="N723" s="2"/>
      <c r="O723" s="2"/>
      <c r="P723" s="2"/>
      <c r="Q723" s="2"/>
      <c r="R723" s="2"/>
      <c r="S723" s="2"/>
      <c r="T723" s="2"/>
      <c r="U723" s="2"/>
    </row>
    <row r="724" spans="1:21">
      <c r="A724" s="299">
        <v>9004887481</v>
      </c>
      <c r="B724" s="306" t="str">
        <f>VLOOKUP(A724,EMPRESAS!$A$1:$B$342,2,0)</f>
        <v>ASOCIACION DE TRANSPORTADORES FLUVIALES DEL CHAIRA "ASOTRANSCHAIRA"</v>
      </c>
      <c r="C724" s="306" t="str">
        <f>VLOOKUP(A724,EMPRESAS!$A$1:$C$342,3,0)</f>
        <v>Pasajeros</v>
      </c>
      <c r="D724" s="311">
        <v>3210</v>
      </c>
      <c r="E724" s="64">
        <v>23</v>
      </c>
      <c r="F724" s="64">
        <v>10</v>
      </c>
      <c r="G724" s="102">
        <v>2014</v>
      </c>
      <c r="H724" s="329" t="s">
        <v>987</v>
      </c>
      <c r="I724" s="299"/>
      <c r="J724" s="299"/>
      <c r="K724" s="299" t="str">
        <f>VLOOKUP(A724,EMPRESAS!$A$1:$I$342,9,0)</f>
        <v>CAGUAN</v>
      </c>
      <c r="L724" s="299" t="str">
        <f>VLOOKUP(A724,EMPRESAS!$A$1:$J$342,10,0)</f>
        <v>RIO CAGUAN Y SUS AFLUENTES</v>
      </c>
      <c r="M724" s="2"/>
      <c r="N724" s="2"/>
      <c r="O724" s="2"/>
      <c r="P724" s="2"/>
      <c r="Q724" s="2"/>
      <c r="R724" s="2"/>
      <c r="S724" s="2"/>
      <c r="T724" s="2"/>
      <c r="U724" s="2"/>
    </row>
    <row r="725" spans="1:21">
      <c r="A725" s="299">
        <v>9004887481</v>
      </c>
      <c r="B725" s="306" t="str">
        <f>VLOOKUP(A725,EMPRESAS!$A$1:$B$342,2,0)</f>
        <v>ASOCIACION DE TRANSPORTADORES FLUVIALES DEL CHAIRA "ASOTRANSCHAIRA"</v>
      </c>
      <c r="C725" s="306" t="str">
        <f>VLOOKUP(A725,EMPRESAS!$A$1:$C$342,3,0)</f>
        <v>Pasajeros</v>
      </c>
      <c r="D725" s="311">
        <v>4371</v>
      </c>
      <c r="E725" s="64">
        <v>26</v>
      </c>
      <c r="F725" s="64">
        <v>12</v>
      </c>
      <c r="G725" s="102">
        <v>2014</v>
      </c>
      <c r="H725" s="102" t="s">
        <v>979</v>
      </c>
      <c r="I725" s="334"/>
      <c r="J725" s="299"/>
      <c r="K725" s="299" t="str">
        <f>VLOOKUP(A725,EMPRESAS!$A$1:$I$342,9,0)</f>
        <v>CAGUAN</v>
      </c>
      <c r="L725" s="299" t="str">
        <f>VLOOKUP(A725,EMPRESAS!$A$1:$J$342,10,0)</f>
        <v>RIO CAGUAN Y SUS AFLUENTES</v>
      </c>
      <c r="M725" s="2"/>
      <c r="N725" s="2"/>
      <c r="O725" s="2"/>
      <c r="P725" s="2"/>
      <c r="Q725" s="2"/>
      <c r="R725" s="2"/>
      <c r="S725" s="2"/>
      <c r="T725" s="2"/>
      <c r="U725" s="2"/>
    </row>
    <row r="726" spans="1:21" ht="15.75" customHeight="1">
      <c r="A726" s="299">
        <v>9004887481</v>
      </c>
      <c r="B726" s="306" t="str">
        <f>VLOOKUP(A726,EMPRESAS!$A$1:$B$342,2,0)</f>
        <v>ASOCIACION DE TRANSPORTADORES FLUVIALES DEL CHAIRA "ASOTRANSCHAIRA"</v>
      </c>
      <c r="C726" s="306" t="str">
        <f>VLOOKUP(A726,EMPRESAS!$A$1:$C$342,3,0)</f>
        <v>Pasajeros</v>
      </c>
      <c r="D726" s="504">
        <v>3163</v>
      </c>
      <c r="E726" s="505">
        <v>25</v>
      </c>
      <c r="F726" s="505">
        <v>7</v>
      </c>
      <c r="G726" s="505">
        <v>2018</v>
      </c>
      <c r="H726" s="505" t="s">
        <v>982</v>
      </c>
      <c r="I726" s="334" t="s">
        <v>14</v>
      </c>
      <c r="J726" s="299"/>
      <c r="K726" s="299" t="str">
        <f>VLOOKUP(A726,EMPRESAS!$A$1:$I$342,9,0)</f>
        <v>CAGUAN</v>
      </c>
      <c r="L726" s="299" t="str">
        <f>VLOOKUP(A726,EMPRESAS!$A$1:$J$342,10,0)</f>
        <v>RIO CAGUAN Y SUS AFLUENTES</v>
      </c>
      <c r="M726" s="2"/>
      <c r="N726" s="2"/>
      <c r="O726" s="2"/>
      <c r="P726" s="2"/>
      <c r="Q726" s="2"/>
      <c r="R726" s="2"/>
      <c r="S726" s="2"/>
      <c r="T726" s="2"/>
      <c r="U726" s="2"/>
    </row>
    <row r="727" spans="1:21" ht="15.75" customHeight="1">
      <c r="A727" s="299">
        <v>9004887481</v>
      </c>
      <c r="B727" s="306" t="str">
        <f>VLOOKUP(A727,EMPRESAS!$A$1:$B$342,2,0)</f>
        <v>ASOCIACION DE TRANSPORTADORES FLUVIALES DEL CHAIRA "ASOTRANSCHAIRA"</v>
      </c>
      <c r="C727" s="306" t="str">
        <f>VLOOKUP(A727,EMPRESAS!$A$1:$C$342,3,0)</f>
        <v>Pasajeros</v>
      </c>
      <c r="D727" s="502">
        <v>3040006365</v>
      </c>
      <c r="E727" s="503">
        <v>18</v>
      </c>
      <c r="F727" s="503">
        <v>6</v>
      </c>
      <c r="G727" s="503">
        <v>2020</v>
      </c>
      <c r="H727" s="503" t="s">
        <v>1059</v>
      </c>
      <c r="I727" s="334"/>
      <c r="J727" s="299"/>
      <c r="K727" s="299" t="str">
        <f>VLOOKUP(A727,EMPRESAS!$A$1:$I$342,9,0)</f>
        <v>CAGUAN</v>
      </c>
      <c r="L727" s="299" t="str">
        <f>VLOOKUP(A727,EMPRESAS!$A$1:$J$342,10,0)</f>
        <v>RIO CAGUAN Y SUS AFLUENTES</v>
      </c>
      <c r="M727" s="2"/>
      <c r="N727" s="2"/>
      <c r="O727" s="2"/>
      <c r="P727" s="2"/>
      <c r="Q727" s="2"/>
      <c r="R727" s="2"/>
      <c r="S727" s="2"/>
      <c r="T727" s="2"/>
      <c r="U727" s="2"/>
    </row>
    <row r="728" spans="1:21" ht="15.75" customHeight="1">
      <c r="A728" s="299">
        <v>9004887481</v>
      </c>
      <c r="B728" s="306" t="str">
        <f>VLOOKUP(A728,EMPRESAS!$A$1:$B$342,2,0)</f>
        <v>ASOCIACION DE TRANSPORTADORES FLUVIALES DEL CHAIRA "ASOTRANSCHAIRA"</v>
      </c>
      <c r="C728" s="306" t="str">
        <f>VLOOKUP(A728,EMPRESAS!$A$1:$C$342,3,0)</f>
        <v>Pasajeros</v>
      </c>
      <c r="D728" s="435">
        <v>3040018815</v>
      </c>
      <c r="E728" s="393">
        <v>30</v>
      </c>
      <c r="F728" s="393">
        <v>10</v>
      </c>
      <c r="G728" s="393">
        <v>2020</v>
      </c>
      <c r="H728" s="393" t="s">
        <v>986</v>
      </c>
      <c r="I728" s="334"/>
      <c r="J728" s="299"/>
      <c r="K728" s="299" t="str">
        <f>VLOOKUP(A728,EMPRESAS!$A$1:$I$342,9,0)</f>
        <v>CAGUAN</v>
      </c>
      <c r="L728" s="299" t="str">
        <f>VLOOKUP(A728,EMPRESAS!$A$1:$J$342,10,0)</f>
        <v>RIO CAGUAN Y SUS AFLUENTES</v>
      </c>
      <c r="M728" s="2"/>
      <c r="N728" s="2"/>
      <c r="O728" s="2"/>
      <c r="P728" s="2"/>
      <c r="Q728" s="2"/>
      <c r="R728" s="2"/>
      <c r="S728" s="2"/>
      <c r="T728" s="2"/>
      <c r="U728" s="2"/>
    </row>
    <row r="729" spans="1:21" ht="15.75" customHeight="1">
      <c r="A729" s="299"/>
      <c r="B729" s="488" t="e">
        <f>VLOOKUP(A729,EMPRESAS!$A$1:$B$342,2,0)</f>
        <v>#N/A</v>
      </c>
      <c r="C729" s="488" t="e">
        <f>VLOOKUP(A729,EMPRESAS!$A$1:$C$342,3,0)</f>
        <v>#N/A</v>
      </c>
      <c r="D729" s="430">
        <v>3040017085</v>
      </c>
      <c r="E729" s="431">
        <v>23</v>
      </c>
      <c r="F729" s="431">
        <v>4</v>
      </c>
      <c r="G729" s="431">
        <v>2021</v>
      </c>
      <c r="H729" s="431" t="s">
        <v>983</v>
      </c>
      <c r="I729" s="334"/>
      <c r="J729" s="299"/>
      <c r="K729" s="299"/>
      <c r="L729" s="299"/>
      <c r="M729" s="2"/>
      <c r="N729" s="2"/>
      <c r="O729" s="2"/>
      <c r="P729" s="2"/>
      <c r="Q729" s="2"/>
      <c r="R729" s="2"/>
      <c r="S729" s="2"/>
      <c r="T729" s="2"/>
      <c r="U729" s="2"/>
    </row>
    <row r="730" spans="1:21">
      <c r="A730" s="299">
        <v>8001189867</v>
      </c>
      <c r="B730" s="306" t="str">
        <f>VLOOKUP(A730,EMPRESAS!$A$1:$B$342,2,0)</f>
        <v>TRANSPORTES DEL MAR S.A.S. "TRANSPORMAR S.A.S."</v>
      </c>
      <c r="C730" s="306" t="str">
        <f>VLOOKUP(A730,EMPRESAS!$A$1:$C$342,3,0)</f>
        <v>Pasajeros</v>
      </c>
      <c r="D730" s="311">
        <v>2134</v>
      </c>
      <c r="E730" s="64">
        <v>22</v>
      </c>
      <c r="F730" s="64">
        <v>7</v>
      </c>
      <c r="G730" s="64">
        <v>2014</v>
      </c>
      <c r="H730" s="64" t="s">
        <v>977</v>
      </c>
      <c r="I730" s="334" t="s">
        <v>14</v>
      </c>
      <c r="J730" s="299"/>
      <c r="K730" s="299" t="str">
        <f>VLOOKUP(A730,EMPRESAS!$A$1:$I$342,9,0)</f>
        <v>MAGDALENA</v>
      </c>
      <c r="L730" s="299" t="str">
        <f>VLOOKUP(A730,EMPRESAS!$A$1:$J$342,10,0)</f>
        <v>RIO MAGDALENA CANAL DEL DIQUE</v>
      </c>
      <c r="M730" s="2"/>
      <c r="N730" s="2"/>
      <c r="O730" s="2"/>
      <c r="P730" s="2"/>
      <c r="Q730" s="2"/>
      <c r="R730" s="2"/>
      <c r="S730" s="2"/>
      <c r="T730" s="2"/>
      <c r="U730" s="2"/>
    </row>
    <row r="731" spans="1:21">
      <c r="A731" s="299">
        <v>8001189867</v>
      </c>
      <c r="B731" s="306" t="str">
        <f>VLOOKUP(A731,EMPRESAS!$A$1:$B$342,2,0)</f>
        <v>TRANSPORTES DEL MAR S.A.S. "TRANSPORMAR S.A.S."</v>
      </c>
      <c r="C731" s="306" t="str">
        <f>VLOOKUP(A731,EMPRESAS!$A$1:$C$342,3,0)</f>
        <v>Pasajeros</v>
      </c>
      <c r="D731" s="363">
        <v>2754</v>
      </c>
      <c r="E731" s="359">
        <v>22</v>
      </c>
      <c r="F731" s="359">
        <v>9</v>
      </c>
      <c r="G731" s="359">
        <v>2014</v>
      </c>
      <c r="H731" s="359" t="s">
        <v>979</v>
      </c>
      <c r="I731" s="394" t="s">
        <v>14</v>
      </c>
      <c r="J731" s="299" t="s">
        <v>1026</v>
      </c>
      <c r="K731" s="299" t="str">
        <f>VLOOKUP(A731,EMPRESAS!$A$1:$I$342,9,0)</f>
        <v>MAGDALENA</v>
      </c>
      <c r="L731" s="299" t="str">
        <f>VLOOKUP(A731,EMPRESAS!$A$1:$J$342,10,0)</f>
        <v>RIO MAGDALENA CANAL DEL DIQUE</v>
      </c>
      <c r="M731" s="2"/>
      <c r="N731" s="2"/>
      <c r="O731" s="2"/>
      <c r="P731" s="2"/>
      <c r="Q731" s="2"/>
      <c r="R731" s="2"/>
      <c r="S731" s="2"/>
      <c r="T731" s="2"/>
      <c r="U731" s="2"/>
    </row>
    <row r="732" spans="1:21">
      <c r="A732" s="299">
        <v>8001189867</v>
      </c>
      <c r="B732" s="306" t="str">
        <f>VLOOKUP(A732,EMPRESAS!$A$1:$B$342,2,0)</f>
        <v>TRANSPORTES DEL MAR S.A.S. "TRANSPORMAR S.A.S."</v>
      </c>
      <c r="C732" s="306" t="str">
        <f>VLOOKUP(A732,EMPRESAS!$A$1:$C$342,3,0)</f>
        <v>Pasajeros</v>
      </c>
      <c r="D732" s="27">
        <v>2712</v>
      </c>
      <c r="E732" s="64">
        <v>10</v>
      </c>
      <c r="F732" s="64">
        <v>7</v>
      </c>
      <c r="G732" s="102">
        <v>2018</v>
      </c>
      <c r="H732" s="329" t="s">
        <v>987</v>
      </c>
      <c r="I732" s="334"/>
      <c r="J732" s="299" t="s">
        <v>1060</v>
      </c>
      <c r="K732" s="299" t="str">
        <f>VLOOKUP(A732,EMPRESAS!$A$1:$I$342,9,0)</f>
        <v>MAGDALENA</v>
      </c>
      <c r="L732" s="299" t="str">
        <f>VLOOKUP(A732,EMPRESAS!$A$1:$J$342,10,0)</f>
        <v>RIO MAGDALENA CANAL DEL DIQUE</v>
      </c>
      <c r="M732" s="2"/>
      <c r="N732" s="2"/>
      <c r="O732" s="2"/>
      <c r="P732" s="2"/>
      <c r="Q732" s="2"/>
      <c r="R732" s="2"/>
      <c r="S732" s="2"/>
      <c r="T732" s="2"/>
      <c r="U732" s="2"/>
    </row>
    <row r="733" spans="1:21">
      <c r="A733" s="299">
        <v>9006384315</v>
      </c>
      <c r="B733" s="306" t="str">
        <f>VLOOKUP(A733,EMPRESAS!$A$1:$B$342,2,0)</f>
        <v>TRANSBORDAMOS SINU S.A.S.</v>
      </c>
      <c r="C733" s="306" t="str">
        <f>VLOOKUP(A733,EMPRESAS!$A$1:$C$342,3,0)</f>
        <v>Pasajeros</v>
      </c>
      <c r="D733" s="311">
        <v>1993</v>
      </c>
      <c r="E733" s="64">
        <v>16</v>
      </c>
      <c r="F733" s="64">
        <v>7</v>
      </c>
      <c r="G733" s="64">
        <v>2014</v>
      </c>
      <c r="H733" s="102" t="s">
        <v>977</v>
      </c>
      <c r="I733" s="334" t="s">
        <v>14</v>
      </c>
      <c r="J733" s="299"/>
      <c r="K733" s="299" t="str">
        <f>VLOOKUP(A733,EMPRESAS!$A$1:$I$342,9,0)</f>
        <v>SINU</v>
      </c>
      <c r="L733" s="299" t="str">
        <f>VLOOKUP(A733,EMPRESAS!$A$1:$J$342,10,0)</f>
        <v>RIO SINU</v>
      </c>
      <c r="M733" s="2"/>
      <c r="N733" s="2"/>
      <c r="O733" s="2"/>
      <c r="P733" s="2"/>
      <c r="Q733" s="2"/>
      <c r="R733" s="2"/>
      <c r="S733" s="2"/>
      <c r="T733" s="2"/>
      <c r="U733" s="2"/>
    </row>
    <row r="734" spans="1:21">
      <c r="A734" s="299">
        <v>9006384315</v>
      </c>
      <c r="B734" s="306" t="str">
        <f>VLOOKUP(A734,EMPRESAS!$A$1:$B$342,2,0)</f>
        <v>TRANSBORDAMOS SINU S.A.S.</v>
      </c>
      <c r="C734" s="306" t="str">
        <f>VLOOKUP(A734,EMPRESAS!$A$1:$C$342,3,0)</f>
        <v>Pasajeros</v>
      </c>
      <c r="D734" s="354">
        <v>5442</v>
      </c>
      <c r="E734" s="309">
        <v>26</v>
      </c>
      <c r="F734" s="309">
        <v>11</v>
      </c>
      <c r="G734" s="309">
        <v>2018</v>
      </c>
      <c r="H734" s="309" t="s">
        <v>979</v>
      </c>
      <c r="I734" s="334" t="s">
        <v>14</v>
      </c>
      <c r="J734" s="299"/>
      <c r="K734" s="299" t="str">
        <f>VLOOKUP(A734,EMPRESAS!$A$1:$I$342,9,0)</f>
        <v>SINU</v>
      </c>
      <c r="L734" s="299" t="str">
        <f>VLOOKUP(A734,EMPRESAS!$A$1:$J$342,10,0)</f>
        <v>RIO SINU</v>
      </c>
      <c r="M734" s="2"/>
      <c r="N734" s="2"/>
      <c r="O734" s="2"/>
      <c r="P734" s="2"/>
      <c r="Q734" s="2"/>
      <c r="R734" s="2"/>
      <c r="S734" s="2"/>
      <c r="T734" s="2"/>
      <c r="U734" s="2"/>
    </row>
    <row r="735" spans="1:21">
      <c r="A735" s="299">
        <v>9006384315</v>
      </c>
      <c r="B735" s="306" t="str">
        <f>VLOOKUP(A735,EMPRESAS!$A$1:$B$342,2,0)</f>
        <v>TRANSBORDAMOS SINU S.A.S.</v>
      </c>
      <c r="C735" s="306" t="str">
        <f>VLOOKUP(A735,EMPRESAS!$A$1:$C$342,3,0)</f>
        <v>Pasajeros</v>
      </c>
      <c r="D735" s="311">
        <v>4660</v>
      </c>
      <c r="E735" s="64">
        <v>30</v>
      </c>
      <c r="F735" s="64">
        <v>9</v>
      </c>
      <c r="G735" s="64">
        <v>2019</v>
      </c>
      <c r="H735" s="102" t="s">
        <v>986</v>
      </c>
      <c r="I735" s="334"/>
      <c r="J735" s="299"/>
      <c r="K735" s="299" t="str">
        <f>VLOOKUP(A735,EMPRESAS!$A$1:$I$342,9,0)</f>
        <v>SINU</v>
      </c>
      <c r="L735" s="299" t="str">
        <f>VLOOKUP(A735,EMPRESAS!$A$1:$J$342,10,0)</f>
        <v>RIO SINU</v>
      </c>
      <c r="M735" s="2"/>
      <c r="N735" s="2"/>
      <c r="O735" s="2"/>
      <c r="P735" s="2"/>
      <c r="Q735" s="2"/>
      <c r="R735" s="2"/>
      <c r="S735" s="2"/>
      <c r="T735" s="2"/>
      <c r="U735" s="2"/>
    </row>
    <row r="736" spans="1:21">
      <c r="A736" s="299" t="s">
        <v>477</v>
      </c>
      <c r="B736" s="306" t="str">
        <f>VLOOKUP(A736,EMPRESAS!$A$1:$B$342,2,0)</f>
        <v>TRANSBORDAMOS SINU S.A.S.</v>
      </c>
      <c r="C736" s="306" t="str">
        <f>VLOOKUP(A736,EMPRESAS!$A$1:$C$342,3,0)</f>
        <v>Especial y Turismo</v>
      </c>
      <c r="D736" s="303">
        <v>3040008485</v>
      </c>
      <c r="E736" s="64">
        <v>13</v>
      </c>
      <c r="F736" s="64">
        <v>7</v>
      </c>
      <c r="G736" s="64">
        <v>2020</v>
      </c>
      <c r="H736" s="102" t="s">
        <v>986</v>
      </c>
      <c r="I736" s="334" t="s">
        <v>56</v>
      </c>
      <c r="J736" s="299"/>
      <c r="K736" s="299" t="str">
        <f>VLOOKUP(A736,EMPRESAS!$A$1:$I$342,9,0)</f>
        <v>SINU</v>
      </c>
      <c r="L736" s="299" t="str">
        <f>VLOOKUP(A736,EMPRESAS!$A$1:$J$342,10,0)</f>
        <v>RIO SINU SECTOR SAN PELAYO MONTERIA</v>
      </c>
      <c r="M736" s="2"/>
      <c r="N736" s="2"/>
      <c r="O736" s="2"/>
      <c r="P736" s="2"/>
      <c r="Q736" s="2"/>
      <c r="R736" s="2"/>
      <c r="S736" s="2"/>
      <c r="T736" s="2"/>
      <c r="U736" s="2"/>
    </row>
    <row r="737" spans="1:21">
      <c r="A737" s="299" t="s">
        <v>477</v>
      </c>
      <c r="B737" s="306" t="str">
        <f>VLOOKUP(A737,EMPRESAS!$A$1:$B$342,2,0)</f>
        <v>TRANSBORDAMOS SINU S.A.S.</v>
      </c>
      <c r="C737" s="306" t="str">
        <f>VLOOKUP(A737,EMPRESAS!$A$1:$C$342,3,0)</f>
        <v>Especial y Turismo</v>
      </c>
      <c r="D737" s="303">
        <v>3040008485</v>
      </c>
      <c r="E737" s="309">
        <v>13</v>
      </c>
      <c r="F737" s="309">
        <v>7</v>
      </c>
      <c r="G737" s="309">
        <v>2020</v>
      </c>
      <c r="H737" s="309" t="s">
        <v>982</v>
      </c>
      <c r="I737" s="334"/>
      <c r="J737" s="299"/>
      <c r="K737" s="299" t="str">
        <f>VLOOKUP(A737,EMPRESAS!$A$1:$I$342,9,0)</f>
        <v>SINU</v>
      </c>
      <c r="L737" s="299" t="str">
        <f>VLOOKUP(A737,EMPRESAS!$A$1:$J$342,10,0)</f>
        <v>RIO SINU SECTOR SAN PELAYO MONTERIA</v>
      </c>
      <c r="M737" s="2"/>
      <c r="N737" s="2"/>
      <c r="O737" s="2"/>
      <c r="P737" s="2"/>
      <c r="Q737" s="2"/>
      <c r="R737" s="2"/>
      <c r="S737" s="2"/>
      <c r="T737" s="2"/>
      <c r="U737" s="2"/>
    </row>
    <row r="738" spans="1:21">
      <c r="A738" s="299">
        <v>8280023799</v>
      </c>
      <c r="B738" s="306" t="str">
        <f>VLOOKUP(A738,EMPRESAS!$A$1:$B$342,2,0)</f>
        <v>EXPRESO SOLANO LTDA</v>
      </c>
      <c r="C738" s="306" t="str">
        <f>VLOOKUP(A738,EMPRESAS!$A$1:$C$342,3,0)</f>
        <v>Pasajeros</v>
      </c>
      <c r="D738" s="311">
        <v>1092</v>
      </c>
      <c r="E738" s="64">
        <v>28</v>
      </c>
      <c r="F738" s="64">
        <v>3</v>
      </c>
      <c r="G738" s="64">
        <v>2006</v>
      </c>
      <c r="H738" s="64" t="s">
        <v>977</v>
      </c>
      <c r="I738" s="334" t="s">
        <v>14</v>
      </c>
      <c r="J738" s="299"/>
      <c r="K738" s="299" t="str">
        <f>VLOOKUP(A738,EMPRESAS!$A$1:$I$342,9,0)</f>
        <v>ORTEGUAZA</v>
      </c>
      <c r="L738" s="299" t="str">
        <f>VLOOKUP(A738,EMPRESAS!$A$1:$J$342,10,0)</f>
        <v>RIOS: ORTEGUAZA Y MECAYO</v>
      </c>
      <c r="M738" s="2"/>
      <c r="N738" s="2"/>
      <c r="O738" s="2"/>
      <c r="P738" s="2"/>
      <c r="Q738" s="2"/>
      <c r="R738" s="2"/>
      <c r="S738" s="2"/>
      <c r="T738" s="2"/>
      <c r="U738" s="2"/>
    </row>
    <row r="739" spans="1:21">
      <c r="A739" s="299">
        <v>8280023799</v>
      </c>
      <c r="B739" s="306" t="str">
        <f>VLOOKUP(A739,EMPRESAS!$A$1:$B$342,2,0)</f>
        <v>EXPRESO SOLANO LTDA</v>
      </c>
      <c r="C739" s="306" t="str">
        <f>VLOOKUP(A739,EMPRESAS!$A$1:$C$342,3,0)</f>
        <v>Pasajeros</v>
      </c>
      <c r="D739" s="311">
        <v>1092</v>
      </c>
      <c r="E739" s="64">
        <v>28</v>
      </c>
      <c r="F739" s="64">
        <v>3</v>
      </c>
      <c r="G739" s="102">
        <v>2006</v>
      </c>
      <c r="H739" s="64" t="s">
        <v>979</v>
      </c>
      <c r="I739" s="299"/>
      <c r="J739" s="299"/>
      <c r="K739" s="299" t="str">
        <f>VLOOKUP(A739,EMPRESAS!$A$1:$I$342,9,0)</f>
        <v>ORTEGUAZA</v>
      </c>
      <c r="L739" s="299" t="str">
        <f>VLOOKUP(A739,EMPRESAS!$A$1:$J$342,10,0)</f>
        <v>RIOS: ORTEGUAZA Y MECAYO</v>
      </c>
      <c r="M739" s="2"/>
      <c r="N739" s="2"/>
      <c r="O739" s="2"/>
      <c r="P739" s="2"/>
      <c r="Q739" s="2"/>
      <c r="R739" s="2"/>
      <c r="S739" s="2"/>
      <c r="T739" s="2"/>
      <c r="U739" s="2"/>
    </row>
    <row r="740" spans="1:21">
      <c r="A740" s="299">
        <v>8280023799</v>
      </c>
      <c r="B740" s="306" t="str">
        <f>VLOOKUP(A740,EMPRESAS!$A$1:$B$342,2,0)</f>
        <v>EXPRESO SOLANO LTDA</v>
      </c>
      <c r="C740" s="306" t="str">
        <f>VLOOKUP(A740,EMPRESAS!$A$1:$C$342,3,0)</f>
        <v>Pasajeros</v>
      </c>
      <c r="D740" s="311">
        <v>3533</v>
      </c>
      <c r="E740" s="64">
        <v>24</v>
      </c>
      <c r="F740" s="64">
        <v>9</v>
      </c>
      <c r="G740" s="102">
        <v>2015</v>
      </c>
      <c r="H740" s="64" t="s">
        <v>982</v>
      </c>
      <c r="I740" s="334"/>
      <c r="J740" s="299"/>
      <c r="K740" s="299" t="str">
        <f>VLOOKUP(A740,EMPRESAS!$A$1:$I$342,9,0)</f>
        <v>ORTEGUAZA</v>
      </c>
      <c r="L740" s="299" t="str">
        <f>VLOOKUP(A740,EMPRESAS!$A$1:$J$342,10,0)</f>
        <v>RIOS: ORTEGUAZA Y MECAYO</v>
      </c>
      <c r="M740" s="2"/>
      <c r="N740" s="2"/>
      <c r="O740" s="2"/>
      <c r="P740" s="2"/>
      <c r="Q740" s="2"/>
      <c r="R740" s="2"/>
      <c r="S740" s="2"/>
      <c r="T740" s="2"/>
      <c r="U740" s="2"/>
    </row>
    <row r="741" spans="1:21">
      <c r="A741" s="299">
        <v>8280023799</v>
      </c>
      <c r="B741" s="306" t="str">
        <f>VLOOKUP(A741,EMPRESAS!$A$1:$B$342,2,0)</f>
        <v>EXPRESO SOLANO LTDA</v>
      </c>
      <c r="C741" s="306" t="str">
        <f>VLOOKUP(A741,EMPRESAS!$A$1:$C$342,3,0)</f>
        <v>Pasajeros</v>
      </c>
      <c r="D741" s="303">
        <v>6036</v>
      </c>
      <c r="E741" s="327">
        <v>26</v>
      </c>
      <c r="F741" s="327">
        <v>12</v>
      </c>
      <c r="G741" s="327">
        <v>2018</v>
      </c>
      <c r="H741" s="327" t="s">
        <v>983</v>
      </c>
      <c r="I741" s="334" t="s">
        <v>14</v>
      </c>
      <c r="J741" s="299"/>
      <c r="K741" s="299" t="str">
        <f>VLOOKUP(A741,EMPRESAS!$A$1:$I$342,9,0)</f>
        <v>ORTEGUAZA</v>
      </c>
      <c r="L741" s="299" t="str">
        <f>VLOOKUP(A741,EMPRESAS!$A$1:$J$342,10,0)</f>
        <v>RIOS: ORTEGUAZA Y MECAYO</v>
      </c>
      <c r="M741" s="2"/>
      <c r="N741" s="2"/>
      <c r="O741" s="2"/>
      <c r="P741" s="2"/>
      <c r="Q741" s="2"/>
      <c r="R741" s="2"/>
      <c r="S741" s="2"/>
      <c r="T741" s="2"/>
      <c r="U741" s="2"/>
    </row>
    <row r="742" spans="1:21">
      <c r="A742" s="334">
        <v>8020209768</v>
      </c>
      <c r="B742" s="306" t="str">
        <f>VLOOKUP(A742,EMPRESAS!$A$1:$B$342,2,0)</f>
        <v>PUERTO DE BARRANQUILLA S.A.</v>
      </c>
      <c r="C742" s="306" t="str">
        <f>VLOOKUP(A742,EMPRESAS!$A$1:$C$342,3,0)</f>
        <v>Turismo</v>
      </c>
      <c r="D742" s="311">
        <v>2188</v>
      </c>
      <c r="E742" s="64">
        <v>29</v>
      </c>
      <c r="F742" s="64">
        <v>7</v>
      </c>
      <c r="G742" s="329">
        <v>2014</v>
      </c>
      <c r="H742" s="329" t="s">
        <v>977</v>
      </c>
      <c r="I742" s="64" t="s">
        <v>43</v>
      </c>
      <c r="J742" s="299"/>
      <c r="K742" s="299" t="str">
        <f>VLOOKUP(A742,EMPRESAS!$A$1:$I$342,9,0)</f>
        <v>MAGDALENA</v>
      </c>
      <c r="L742" s="299" t="str">
        <f>VLOOKUP(A742,EMPRESAS!$A$1:$J$342,10,0)</f>
        <v>RI0 MAGDALENA Y SUS AFLUENTES, CANAL DEL DIQUE,BAHIA CARTAGENA</v>
      </c>
      <c r="M742" s="2"/>
      <c r="N742" s="2"/>
      <c r="O742" s="2"/>
      <c r="P742" s="2"/>
      <c r="Q742" s="2"/>
      <c r="R742" s="2"/>
      <c r="S742" s="2"/>
      <c r="T742" s="2"/>
      <c r="U742" s="2"/>
    </row>
    <row r="743" spans="1:21">
      <c r="A743" s="334">
        <v>8020209768</v>
      </c>
      <c r="B743" s="306" t="str">
        <f>VLOOKUP(A743,EMPRESAS!$A$1:$B$342,2,0)</f>
        <v>PUERTO DE BARRANQUILLA S.A.</v>
      </c>
      <c r="C743" s="306" t="str">
        <f>VLOOKUP(A743,EMPRESAS!$A$1:$C$342,3,0)</f>
        <v>Turismo</v>
      </c>
      <c r="D743" s="311">
        <v>2188</v>
      </c>
      <c r="E743" s="64">
        <v>29</v>
      </c>
      <c r="F743" s="64">
        <v>7</v>
      </c>
      <c r="G743" s="329">
        <v>2014</v>
      </c>
      <c r="H743" s="329" t="s">
        <v>979</v>
      </c>
      <c r="I743" s="64" t="s">
        <v>43</v>
      </c>
      <c r="J743" s="299"/>
      <c r="K743" s="299" t="str">
        <f>VLOOKUP(A743,EMPRESAS!$A$1:$I$342,9,0)</f>
        <v>MAGDALENA</v>
      </c>
      <c r="L743" s="299" t="str">
        <f>VLOOKUP(A743,EMPRESAS!$A$1:$J$342,10,0)</f>
        <v>RI0 MAGDALENA Y SUS AFLUENTES, CANAL DEL DIQUE,BAHIA CARTAGENA</v>
      </c>
      <c r="M743" s="2"/>
      <c r="N743" s="2"/>
      <c r="O743" s="2"/>
      <c r="P743" s="2"/>
      <c r="Q743" s="2"/>
      <c r="R743" s="2"/>
      <c r="S743" s="2"/>
      <c r="T743" s="2"/>
      <c r="U743" s="2"/>
    </row>
    <row r="744" spans="1:21">
      <c r="A744" s="334">
        <v>8020209768</v>
      </c>
      <c r="B744" s="488" t="str">
        <f>VLOOKUP(A744,EMPRESAS!$A$1:$B$342,2,0)</f>
        <v>PUERTO DE BARRANQUILLA S.A.</v>
      </c>
      <c r="C744" s="488" t="str">
        <f>VLOOKUP(A744,EMPRESAS!$A$1:$C$342,3,0)</f>
        <v>Turismo</v>
      </c>
      <c r="D744" s="454">
        <v>4561</v>
      </c>
      <c r="E744" s="455">
        <v>24</v>
      </c>
      <c r="F744" s="455">
        <v>9</v>
      </c>
      <c r="G744" s="455">
        <v>2018</v>
      </c>
      <c r="H744" s="455" t="s">
        <v>1033</v>
      </c>
      <c r="I744" s="373" t="s">
        <v>1034</v>
      </c>
      <c r="J744" s="307"/>
      <c r="K744" s="299" t="str">
        <f>VLOOKUP(A744,EMPRESAS!$A$1:$I$342,9,0)</f>
        <v>MAGDALENA</v>
      </c>
      <c r="L744" s="299" t="str">
        <f>VLOOKUP(A744,EMPRESAS!$A$1:$J$342,10,0)</f>
        <v>RI0 MAGDALENA Y SUS AFLUENTES, CANAL DEL DIQUE,BAHIA CARTAGENA</v>
      </c>
      <c r="M744" s="2"/>
      <c r="N744" s="2"/>
      <c r="O744" s="2"/>
      <c r="P744" s="2"/>
      <c r="Q744" s="2"/>
      <c r="R744" s="2"/>
      <c r="S744" s="2"/>
      <c r="T744" s="2"/>
      <c r="U744" s="2"/>
    </row>
    <row r="745" spans="1:21">
      <c r="A745" s="395">
        <v>9001175522</v>
      </c>
      <c r="B745" s="306" t="str">
        <f>VLOOKUP(A745,EMPRESAS!$A$1:$B$342,2,0)</f>
        <v>ASOCIACION DE PASEROS DEL RIO ARIARI "ASOPASEROS"</v>
      </c>
      <c r="C745" s="306" t="str">
        <f>VLOOKUP(A745,EMPRESAS!$A$1:$C$342,3,0)</f>
        <v>Pasajeros y Carga (T-Veh)</v>
      </c>
      <c r="D745" s="396">
        <v>5175</v>
      </c>
      <c r="E745" s="392">
        <v>29</v>
      </c>
      <c r="F745" s="392">
        <v>11</v>
      </c>
      <c r="G745" s="392">
        <v>2007</v>
      </c>
      <c r="H745" s="392" t="s">
        <v>977</v>
      </c>
      <c r="I745" s="307" t="s">
        <v>1061</v>
      </c>
      <c r="J745" s="299"/>
      <c r="K745" s="299" t="str">
        <f>VLOOKUP(A745,EMPRESAS!$A$1:$I$342,9,0)</f>
        <v>ARIARI</v>
      </c>
      <c r="L745" s="299" t="str">
        <f>VLOOKUP(A745,EMPRESAS!$A$1:$J$342,10,0)</f>
        <v>RIO ARIARI ENTRE EL MARGEN DERECHO E IZQUIERDO</v>
      </c>
      <c r="M745" s="2"/>
      <c r="N745" s="2"/>
      <c r="O745" s="2"/>
      <c r="P745" s="2"/>
      <c r="Q745" s="2"/>
      <c r="R745" s="2"/>
      <c r="S745" s="2"/>
      <c r="T745" s="2"/>
      <c r="U745" s="2"/>
    </row>
    <row r="746" spans="1:21">
      <c r="A746" s="395">
        <v>9001175522</v>
      </c>
      <c r="B746" s="306" t="str">
        <f>VLOOKUP(A746,EMPRESAS!$A$1:$B$342,2,0)</f>
        <v>ASOCIACION DE PASEROS DEL RIO ARIARI "ASOPASEROS"</v>
      </c>
      <c r="C746" s="306" t="str">
        <f>VLOOKUP(A746,EMPRESAS!$A$1:$C$342,3,0)</f>
        <v>Pasajeros y Carga (T-Veh)</v>
      </c>
      <c r="D746" s="396">
        <v>5175</v>
      </c>
      <c r="E746" s="392">
        <v>29</v>
      </c>
      <c r="F746" s="392">
        <v>11</v>
      </c>
      <c r="G746" s="392">
        <v>2007</v>
      </c>
      <c r="H746" s="392" t="s">
        <v>979</v>
      </c>
      <c r="I746" s="307" t="s">
        <v>1061</v>
      </c>
      <c r="J746" s="299"/>
      <c r="K746" s="299" t="str">
        <f>VLOOKUP(A746,EMPRESAS!$A$1:$I$342,9,0)</f>
        <v>ARIARI</v>
      </c>
      <c r="L746" s="299" t="str">
        <f>VLOOKUP(A746,EMPRESAS!$A$1:$J$342,10,0)</f>
        <v>RIO ARIARI ENTRE EL MARGEN DERECHO E IZQUIERDO</v>
      </c>
      <c r="M746" s="2"/>
      <c r="N746" s="2"/>
      <c r="O746" s="2"/>
      <c r="P746" s="2"/>
      <c r="Q746" s="2"/>
      <c r="R746" s="2"/>
      <c r="S746" s="2"/>
      <c r="T746" s="2"/>
      <c r="U746" s="2"/>
    </row>
    <row r="747" spans="1:21">
      <c r="A747" s="395">
        <v>9001175522</v>
      </c>
      <c r="B747" s="488" t="str">
        <f>VLOOKUP(A747,EMPRESAS!$A$1:$B$342,2,0)</f>
        <v>ASOCIACION DE PASEROS DEL RIO ARIARI "ASOPASEROS"</v>
      </c>
      <c r="C747" s="488" t="str">
        <f>VLOOKUP(A747,EMPRESAS!$A$1:$C$342,3,0)</f>
        <v>Pasajeros y Carga (T-Veh)</v>
      </c>
      <c r="D747" s="397">
        <v>5594</v>
      </c>
      <c r="E747" s="375">
        <v>11</v>
      </c>
      <c r="F747" s="375">
        <v>12</v>
      </c>
      <c r="G747" s="375">
        <v>2018</v>
      </c>
      <c r="H747" s="375" t="s">
        <v>1033</v>
      </c>
      <c r="I747" s="373" t="s">
        <v>1034</v>
      </c>
      <c r="J747" s="332"/>
      <c r="K747" s="299" t="str">
        <f>VLOOKUP(A747,EMPRESAS!$A$1:$I$342,9,0)</f>
        <v>ARIARI</v>
      </c>
      <c r="L747" s="299" t="str">
        <f>VLOOKUP(A747,EMPRESAS!$A$1:$J$342,10,0)</f>
        <v>RIO ARIARI ENTRE EL MARGEN DERECHO E IZQUIERDO</v>
      </c>
      <c r="M747" s="2"/>
      <c r="N747" s="2"/>
      <c r="O747" s="2"/>
      <c r="P747" s="2"/>
      <c r="Q747" s="2"/>
      <c r="R747" s="2"/>
      <c r="S747" s="2"/>
      <c r="T747" s="2"/>
      <c r="U747" s="2"/>
    </row>
    <row r="748" spans="1:21">
      <c r="A748" s="334">
        <v>9006522284</v>
      </c>
      <c r="B748" s="306" t="str">
        <f>VLOOKUP(A748,EMPRESAS!$A$1:$B$342,2,0)</f>
        <v>NAVIERA AGROMINERA DE COLOMBIA</v>
      </c>
      <c r="C748" s="306" t="str">
        <f>VLOOKUP(A748,EMPRESAS!$A$1:$C$342,3,0)</f>
        <v>Especial</v>
      </c>
      <c r="D748" s="311">
        <v>162</v>
      </c>
      <c r="E748" s="64">
        <v>4</v>
      </c>
      <c r="F748" s="64">
        <v>2</v>
      </c>
      <c r="G748" s="329">
        <v>2015</v>
      </c>
      <c r="H748" s="329" t="s">
        <v>977</v>
      </c>
      <c r="I748" s="64" t="s">
        <v>25</v>
      </c>
      <c r="J748" s="299"/>
      <c r="K748" s="299" t="str">
        <f>VLOOKUP(A748,EMPRESAS!$A$1:$I$342,9,0)</f>
        <v>MAGDALENA</v>
      </c>
      <c r="L748" s="299" t="str">
        <f>VLOOKUP(A748,EMPRESAS!$A$1:$J$342,10,0)</f>
        <v>RIO MAGDALENA Y SUS AFLUENTES(BRISAS-PUNTA C/GENA)RIO CAUCA</v>
      </c>
      <c r="M748" s="2"/>
      <c r="N748" s="2"/>
      <c r="O748" s="2"/>
      <c r="P748" s="2"/>
      <c r="Q748" s="2"/>
      <c r="R748" s="2"/>
      <c r="S748" s="2"/>
      <c r="T748" s="2"/>
      <c r="U748" s="2"/>
    </row>
    <row r="749" spans="1:21">
      <c r="A749" s="334">
        <v>9006522284</v>
      </c>
      <c r="B749" s="306" t="str">
        <f>VLOOKUP(A749,EMPRESAS!$A$1:$B$342,2,0)</f>
        <v>NAVIERA AGROMINERA DE COLOMBIA</v>
      </c>
      <c r="C749" s="306" t="str">
        <f>VLOOKUP(A749,EMPRESAS!$A$1:$C$342,3,0)</f>
        <v>Especial</v>
      </c>
      <c r="D749" s="363">
        <v>162</v>
      </c>
      <c r="E749" s="359">
        <v>4</v>
      </c>
      <c r="F749" s="359">
        <v>2</v>
      </c>
      <c r="G749" s="359">
        <v>2015</v>
      </c>
      <c r="H749" s="359" t="s">
        <v>979</v>
      </c>
      <c r="I749" s="360" t="s">
        <v>25</v>
      </c>
      <c r="J749" s="299" t="s">
        <v>1026</v>
      </c>
      <c r="K749" s="299" t="str">
        <f>VLOOKUP(A749,EMPRESAS!$A$1:$I$342,9,0)</f>
        <v>MAGDALENA</v>
      </c>
      <c r="L749" s="299" t="str">
        <f>VLOOKUP(A749,EMPRESAS!$A$1:$J$342,10,0)</f>
        <v>RIO MAGDALENA Y SUS AFLUENTES(BRISAS-PUNTA C/GENA)RIO CAUCA</v>
      </c>
      <c r="M749" s="2"/>
      <c r="N749" s="2"/>
      <c r="O749" s="2"/>
      <c r="P749" s="2"/>
      <c r="Q749" s="2"/>
      <c r="R749" s="2"/>
      <c r="S749" s="2"/>
      <c r="T749" s="2"/>
      <c r="U749" s="2"/>
    </row>
    <row r="750" spans="1:21">
      <c r="A750" s="398">
        <v>9006667594</v>
      </c>
      <c r="B750" s="306" t="str">
        <f>VLOOKUP(A750,EMPRESAS!$A$1:$B$342,2,0)</f>
        <v>AGENCIA DE VIAJES SELVATOUR  S.A.S.</v>
      </c>
      <c r="C750" s="306" t="str">
        <f>VLOOKUP(A750,EMPRESAS!$A$1:$C$342,3,0)</f>
        <v>Turismo</v>
      </c>
      <c r="D750" s="311">
        <v>4372</v>
      </c>
      <c r="E750" s="64">
        <v>26</v>
      </c>
      <c r="F750" s="64">
        <v>12</v>
      </c>
      <c r="G750" s="64">
        <v>2014</v>
      </c>
      <c r="H750" s="64" t="s">
        <v>977</v>
      </c>
      <c r="I750" s="299" t="s">
        <v>43</v>
      </c>
      <c r="J750" s="299"/>
      <c r="K750" s="299" t="str">
        <f>VLOOKUP(A750,EMPRESAS!$A$1:$I$342,9,0)</f>
        <v xml:space="preserve">AMAZONAS </v>
      </c>
      <c r="L750" s="299" t="str">
        <f>VLOOKUP(A750,EMPRESAS!$A$1:$J$342,10,0)</f>
        <v>RIO AMAZONAS Y SUS AFLUENTES</v>
      </c>
      <c r="M750" s="2"/>
      <c r="N750" s="2"/>
      <c r="O750" s="2"/>
      <c r="P750" s="2"/>
      <c r="Q750" s="2"/>
      <c r="R750" s="2"/>
      <c r="S750" s="2"/>
      <c r="T750" s="2"/>
      <c r="U750" s="2"/>
    </row>
    <row r="751" spans="1:21">
      <c r="A751" s="398">
        <v>9006667594</v>
      </c>
      <c r="B751" s="306" t="str">
        <f>VLOOKUP(A751,EMPRESAS!$A$1:$B$342,2,0)</f>
        <v>AGENCIA DE VIAJES SELVATOUR  S.A.S.</v>
      </c>
      <c r="C751" s="306" t="str">
        <f>VLOOKUP(A751,EMPRESAS!$A$1:$C$342,3,0)</f>
        <v>Turismo</v>
      </c>
      <c r="D751" s="311">
        <v>4372</v>
      </c>
      <c r="E751" s="64">
        <v>26</v>
      </c>
      <c r="F751" s="64">
        <v>12</v>
      </c>
      <c r="G751" s="64">
        <v>2014</v>
      </c>
      <c r="H751" s="64" t="s">
        <v>979</v>
      </c>
      <c r="I751" s="299"/>
      <c r="J751" s="299"/>
      <c r="K751" s="299" t="str">
        <f>VLOOKUP(A751,EMPRESAS!$A$1:$I$342,9,0)</f>
        <v xml:space="preserve">AMAZONAS </v>
      </c>
      <c r="L751" s="299" t="str">
        <f>VLOOKUP(A751,EMPRESAS!$A$1:$J$342,10,0)</f>
        <v>RIO AMAZONAS Y SUS AFLUENTES</v>
      </c>
      <c r="M751" s="2"/>
      <c r="N751" s="2"/>
      <c r="O751" s="2"/>
      <c r="P751" s="2"/>
      <c r="Q751" s="2"/>
      <c r="R751" s="2"/>
      <c r="S751" s="2"/>
      <c r="T751" s="2"/>
      <c r="U751" s="2"/>
    </row>
    <row r="752" spans="1:21">
      <c r="A752" s="398">
        <v>9006667594</v>
      </c>
      <c r="B752" s="306" t="str">
        <f>VLOOKUP(A752,EMPRESAS!$A$1:$B$342,2,0)</f>
        <v>AGENCIA DE VIAJES SELVATOUR  S.A.S.</v>
      </c>
      <c r="C752" s="306" t="str">
        <f>VLOOKUP(A752,EMPRESAS!$A$1:$C$342,3,0)</f>
        <v>Turismo</v>
      </c>
      <c r="D752" s="303">
        <v>449</v>
      </c>
      <c r="E752" s="309">
        <v>21</v>
      </c>
      <c r="F752" s="309">
        <v>2</v>
      </c>
      <c r="G752" s="309">
        <v>2018</v>
      </c>
      <c r="H752" s="309" t="s">
        <v>982</v>
      </c>
      <c r="I752" s="299" t="s">
        <v>43</v>
      </c>
      <c r="J752" s="299"/>
      <c r="K752" s="299" t="str">
        <f>VLOOKUP(A752,EMPRESAS!$A$1:$I$342,9,0)</f>
        <v xml:space="preserve">AMAZONAS </v>
      </c>
      <c r="L752" s="299" t="str">
        <f>VLOOKUP(A752,EMPRESAS!$A$1:$J$342,10,0)</f>
        <v>RIO AMAZONAS Y SUS AFLUENTES</v>
      </c>
      <c r="M752" s="2"/>
      <c r="N752" s="2"/>
      <c r="O752" s="2"/>
      <c r="P752" s="2"/>
      <c r="Q752" s="2"/>
      <c r="R752" s="2"/>
      <c r="S752" s="2"/>
      <c r="T752" s="2"/>
      <c r="U752" s="2"/>
    </row>
    <row r="753" spans="1:21">
      <c r="A753" s="398">
        <v>9006667594</v>
      </c>
      <c r="B753" s="488" t="str">
        <f>VLOOKUP(A753,EMPRESAS!$A$1:$B$342,2,0)</f>
        <v>AGENCIA DE VIAJES SELVATOUR  S.A.S.</v>
      </c>
      <c r="C753" s="488" t="str">
        <f>VLOOKUP(A753,EMPRESAS!$A$1:$C$342,3,0)</f>
        <v>Turismo</v>
      </c>
      <c r="D753" s="303">
        <v>3040029835</v>
      </c>
      <c r="E753" s="309">
        <v>14</v>
      </c>
      <c r="F753" s="309">
        <v>7</v>
      </c>
      <c r="G753" s="309">
        <v>2021</v>
      </c>
      <c r="H753" s="309" t="s">
        <v>983</v>
      </c>
      <c r="I753" s="299" t="s">
        <v>43</v>
      </c>
      <c r="J753" s="299"/>
      <c r="K753" s="299" t="str">
        <f>VLOOKUP(A753,EMPRESAS!$A$1:$I$342,9,0)</f>
        <v xml:space="preserve">AMAZONAS </v>
      </c>
      <c r="L753" s="299" t="str">
        <f>VLOOKUP(A753,EMPRESAS!$A$1:$J$342,10,0)</f>
        <v>RIO AMAZONAS Y SUS AFLUENTES</v>
      </c>
      <c r="M753" s="2"/>
      <c r="N753" s="2"/>
      <c r="O753" s="2"/>
      <c r="P753" s="2"/>
      <c r="Q753" s="2"/>
      <c r="R753" s="2"/>
      <c r="S753" s="2"/>
      <c r="T753" s="2"/>
      <c r="U753" s="2"/>
    </row>
    <row r="754" spans="1:21">
      <c r="A754" s="398">
        <v>9006270590</v>
      </c>
      <c r="B754" s="306" t="str">
        <f>VLOOKUP(A754,EMPRESAS!$A$1:$B$342,2,0)</f>
        <v>SERVICIOS ESPECIALES GB S.A.S.</v>
      </c>
      <c r="C754" s="306" t="str">
        <f>VLOOKUP(A754,EMPRESAS!$A$1:$C$342,3,0)</f>
        <v>Especial</v>
      </c>
      <c r="D754" s="311">
        <v>250</v>
      </c>
      <c r="E754" s="64">
        <v>17</v>
      </c>
      <c r="F754" s="64">
        <v>2</v>
      </c>
      <c r="G754" s="64">
        <v>2015</v>
      </c>
      <c r="H754" s="64" t="s">
        <v>977</v>
      </c>
      <c r="I754" s="64" t="s">
        <v>25</v>
      </c>
      <c r="J754" s="299"/>
      <c r="K754" s="299" t="str">
        <f>VLOOKUP(A754,EMPRESAS!$A$1:$I$342,9,0)</f>
        <v>MAGDALENA</v>
      </c>
      <c r="L754" s="299" t="str">
        <f>VLOOKUP(A754,EMPRESAS!$A$1:$J$342,10,0)</f>
        <v>RIO MAGDALENA EN EL MAGDALENA MEDIO ANTIOQUEÑO, SANTANDEREANO Y BOYACENSE ENTRE LOS KM 730 Y 806 Y SU AFLUENTE EL RIO NARE</v>
      </c>
      <c r="M754" s="2"/>
      <c r="N754" s="2"/>
      <c r="O754" s="2"/>
      <c r="P754" s="2"/>
      <c r="Q754" s="2"/>
      <c r="R754" s="2"/>
      <c r="S754" s="2"/>
      <c r="T754" s="2"/>
      <c r="U754" s="2"/>
    </row>
    <row r="755" spans="1:21">
      <c r="A755" s="398">
        <v>9006270590</v>
      </c>
      <c r="B755" s="306" t="str">
        <f>VLOOKUP(A755,EMPRESAS!$A$1:$B$342,2,0)</f>
        <v>SERVICIOS ESPECIALES GB S.A.S.</v>
      </c>
      <c r="C755" s="306" t="str">
        <f>VLOOKUP(A755,EMPRESAS!$A$1:$C$342,3,0)</f>
        <v>Especial</v>
      </c>
      <c r="D755" s="311">
        <v>250</v>
      </c>
      <c r="E755" s="64">
        <v>17</v>
      </c>
      <c r="F755" s="64">
        <v>2</v>
      </c>
      <c r="G755" s="64">
        <v>2015</v>
      </c>
      <c r="H755" s="64" t="s">
        <v>979</v>
      </c>
      <c r="I755" s="64"/>
      <c r="J755" s="299"/>
      <c r="K755" s="299" t="str">
        <f>VLOOKUP(A755,EMPRESAS!$A$1:$I$342,9,0)</f>
        <v>MAGDALENA</v>
      </c>
      <c r="L755" s="299" t="str">
        <f>VLOOKUP(A755,EMPRESAS!$A$1:$J$342,10,0)</f>
        <v>RIO MAGDALENA EN EL MAGDALENA MEDIO ANTIOQUEÑO, SANTANDEREANO Y BOYACENSE ENTRE LOS KM 730 Y 806 Y SU AFLUENTE EL RIO NARE</v>
      </c>
      <c r="M755" s="2"/>
      <c r="N755" s="2"/>
      <c r="O755" s="2"/>
      <c r="P755" s="2"/>
      <c r="Q755" s="2"/>
      <c r="R755" s="2"/>
      <c r="S755" s="2"/>
      <c r="T755" s="2"/>
      <c r="U755" s="2"/>
    </row>
    <row r="756" spans="1:21">
      <c r="A756" s="398">
        <v>9006270590</v>
      </c>
      <c r="B756" s="306" t="str">
        <f>VLOOKUP(A756,EMPRESAS!$A$1:$B$342,2,0)</f>
        <v>SERVICIOS ESPECIALES GB S.A.S.</v>
      </c>
      <c r="C756" s="306" t="str">
        <f>VLOOKUP(A756,EMPRESAS!$A$1:$C$342,3,0)</f>
        <v>Especial</v>
      </c>
      <c r="D756" s="303">
        <v>1305</v>
      </c>
      <c r="E756" s="309">
        <v>27</v>
      </c>
      <c r="F756" s="309">
        <v>4</v>
      </c>
      <c r="G756" s="309">
        <v>2018</v>
      </c>
      <c r="H756" s="309" t="s">
        <v>982</v>
      </c>
      <c r="I756" s="328" t="s">
        <v>25</v>
      </c>
      <c r="J756" s="299"/>
      <c r="K756" s="299" t="str">
        <f>VLOOKUP(A756,EMPRESAS!$A$1:$I$342,9,0)</f>
        <v>MAGDALENA</v>
      </c>
      <c r="L756" s="299" t="str">
        <f>VLOOKUP(A756,EMPRESAS!$A$1:$J$342,10,0)</f>
        <v>RIO MAGDALENA EN EL MAGDALENA MEDIO ANTIOQUEÑO, SANTANDEREANO Y BOYACENSE ENTRE LOS KM 730 Y 806 Y SU AFLUENTE EL RIO NARE</v>
      </c>
      <c r="M756" s="2"/>
      <c r="N756" s="2"/>
      <c r="O756" s="2"/>
      <c r="P756" s="2"/>
      <c r="Q756" s="2"/>
      <c r="R756" s="2"/>
      <c r="S756" s="2"/>
      <c r="T756" s="2"/>
      <c r="U756" s="2"/>
    </row>
    <row r="757" spans="1:21">
      <c r="A757" s="398">
        <v>9008260412</v>
      </c>
      <c r="B757" s="306" t="str">
        <f>VLOOKUP(A757,EMPRESAS!$A$1:$B$342,2,0)</f>
        <v>TURISROCA S.A.S.</v>
      </c>
      <c r="C757" s="306" t="str">
        <f>VLOOKUP(A757,EMPRESAS!$A$1:$C$342,3,0)</f>
        <v>Turismo</v>
      </c>
      <c r="D757" s="311">
        <v>1534</v>
      </c>
      <c r="E757" s="64">
        <v>22</v>
      </c>
      <c r="F757" s="64">
        <v>5</v>
      </c>
      <c r="G757" s="64">
        <v>2015</v>
      </c>
      <c r="H757" s="64" t="s">
        <v>977</v>
      </c>
      <c r="I757" s="299" t="s">
        <v>43</v>
      </c>
      <c r="J757" s="299"/>
      <c r="K757" s="299" t="str">
        <f>VLOOKUP(A757,EMPRESAS!$A$1:$I$342,9,0)</f>
        <v>LAGO DE TOTA</v>
      </c>
      <c r="L757" s="299" t="str">
        <f>VLOOKUP(A757,EMPRESAS!$A$1:$J$342,10,0)</f>
        <v>LAGO DE TOTA</v>
      </c>
      <c r="M757" s="2"/>
      <c r="N757" s="2"/>
      <c r="O757" s="2"/>
      <c r="P757" s="2"/>
      <c r="Q757" s="2"/>
      <c r="R757" s="2"/>
      <c r="S757" s="2"/>
      <c r="T757" s="2"/>
      <c r="U757" s="2"/>
    </row>
    <row r="758" spans="1:21">
      <c r="A758" s="398">
        <v>9008260412</v>
      </c>
      <c r="B758" s="306" t="str">
        <f>VLOOKUP(A758,EMPRESAS!$A$1:$B$342,2,0)</f>
        <v>TURISROCA S.A.S.</v>
      </c>
      <c r="C758" s="306" t="str">
        <f>VLOOKUP(A758,EMPRESAS!$A$1:$C$342,3,0)</f>
        <v>Turismo</v>
      </c>
      <c r="D758" s="311">
        <v>1534</v>
      </c>
      <c r="E758" s="64">
        <v>22</v>
      </c>
      <c r="F758" s="64">
        <v>5</v>
      </c>
      <c r="G758" s="64">
        <v>2015</v>
      </c>
      <c r="H758" s="64" t="s">
        <v>979</v>
      </c>
      <c r="I758" s="299"/>
      <c r="J758" s="299"/>
      <c r="K758" s="299" t="str">
        <f>VLOOKUP(A758,EMPRESAS!$A$1:$I$342,9,0)</f>
        <v>LAGO DE TOTA</v>
      </c>
      <c r="L758" s="299" t="str">
        <f>VLOOKUP(A758,EMPRESAS!$A$1:$J$342,10,0)</f>
        <v>LAGO DE TOTA</v>
      </c>
      <c r="M758" s="2"/>
      <c r="N758" s="2"/>
      <c r="O758" s="2"/>
      <c r="P758" s="2"/>
      <c r="Q758" s="2"/>
      <c r="R758" s="2"/>
      <c r="S758" s="2"/>
      <c r="T758" s="2"/>
      <c r="U758" s="2"/>
    </row>
    <row r="759" spans="1:21">
      <c r="A759" s="398">
        <v>9008260412</v>
      </c>
      <c r="B759" s="306" t="str">
        <f>VLOOKUP(A759,EMPRESAS!$A$1:$B$342,2,0)</f>
        <v>TURISROCA S.A.S.</v>
      </c>
      <c r="C759" s="306" t="str">
        <f>VLOOKUP(A759,EMPRESAS!$A$1:$C$342,3,0)</f>
        <v>Turismo</v>
      </c>
      <c r="D759" s="303">
        <v>2015</v>
      </c>
      <c r="E759" s="309">
        <v>29</v>
      </c>
      <c r="F759" s="309">
        <v>5</v>
      </c>
      <c r="G759" s="309">
        <v>2019</v>
      </c>
      <c r="H759" s="309" t="s">
        <v>982</v>
      </c>
      <c r="I759" s="299" t="s">
        <v>43</v>
      </c>
      <c r="J759" s="299"/>
      <c r="K759" s="299" t="str">
        <f>VLOOKUP(A759,EMPRESAS!$A$1:$I$342,9,0)</f>
        <v>LAGO DE TOTA</v>
      </c>
      <c r="L759" s="299" t="str">
        <f>VLOOKUP(A759,EMPRESAS!$A$1:$J$342,10,0)</f>
        <v>LAGO DE TOTA</v>
      </c>
      <c r="M759" s="2"/>
      <c r="N759" s="2"/>
      <c r="O759" s="2"/>
      <c r="P759" s="2"/>
      <c r="Q759" s="2"/>
      <c r="R759" s="2"/>
      <c r="S759" s="2"/>
      <c r="T759" s="2"/>
      <c r="U759" s="2"/>
    </row>
    <row r="760" spans="1:21">
      <c r="A760" s="398">
        <v>9008032774</v>
      </c>
      <c r="B760" s="306" t="str">
        <f>VLOOKUP(A760,EMPRESAS!$A$1:$B$342,2,0)</f>
        <v>TRANSPORTES AQUAVIARIOS DE COLOMBIA S.A.S. "TAQSAS"</v>
      </c>
      <c r="C760" s="306" t="str">
        <f>VLOOKUP(A760,EMPRESAS!$A$1:$C$342,3,0)</f>
        <v>Especial</v>
      </c>
      <c r="D760" s="27">
        <v>1531</v>
      </c>
      <c r="E760" s="64">
        <v>22</v>
      </c>
      <c r="F760" s="64">
        <v>5</v>
      </c>
      <c r="G760" s="64">
        <v>2015</v>
      </c>
      <c r="H760" s="64" t="s">
        <v>977</v>
      </c>
      <c r="I760" s="64" t="s">
        <v>25</v>
      </c>
      <c r="J760" s="299"/>
      <c r="K760" s="299" t="str">
        <f>VLOOKUP(A760,EMPRESAS!$A$1:$I$342,9,0)</f>
        <v>MAGDALENA</v>
      </c>
      <c r="L760" s="299" t="str">
        <f>VLOOKUP(A760,EMPRESAS!$A$1:$J$342,10,0)</f>
        <v>1. RIO MAGDALENA DESDE BARRANQUILLA HASTA PUERTO SALGAR Y CANAL DEL DIQUE HASTA CARTAGENA. 2. RIO VAUPES Y SUS AFLUENTES EN TERRITORIO COLOMBIANO 3. RIO SINU, CIENAGAS DE AYAPEL, BETANCI, LORICA, Y LA REPRESA DE URRA</v>
      </c>
      <c r="M760" s="2"/>
      <c r="N760" s="2"/>
      <c r="O760" s="2"/>
      <c r="P760" s="2"/>
      <c r="Q760" s="2"/>
      <c r="R760" s="2"/>
      <c r="S760" s="2"/>
      <c r="T760" s="2"/>
      <c r="U760" s="2"/>
    </row>
    <row r="761" spans="1:21">
      <c r="A761" s="398">
        <v>9008032774</v>
      </c>
      <c r="B761" s="306" t="str">
        <f>VLOOKUP(A761,EMPRESAS!$A$1:$B$342,2,0)</f>
        <v>TRANSPORTES AQUAVIARIOS DE COLOMBIA S.A.S. "TAQSAS"</v>
      </c>
      <c r="C761" s="306" t="str">
        <f>VLOOKUP(A761,EMPRESAS!$A$1:$C$342,3,0)</f>
        <v>Especial</v>
      </c>
      <c r="D761" s="27">
        <v>1531</v>
      </c>
      <c r="E761" s="64">
        <v>22</v>
      </c>
      <c r="F761" s="64">
        <v>5</v>
      </c>
      <c r="G761" s="64">
        <v>2015</v>
      </c>
      <c r="H761" s="64" t="s">
        <v>979</v>
      </c>
      <c r="I761" s="64" t="s">
        <v>25</v>
      </c>
      <c r="J761" s="299"/>
      <c r="K761" s="299" t="str">
        <f>VLOOKUP(A761,EMPRESAS!$A$1:$I$342,9,0)</f>
        <v>MAGDALENA</v>
      </c>
      <c r="L761" s="299" t="str">
        <f>VLOOKUP(A761,EMPRESAS!$A$1:$J$342,10,0)</f>
        <v>1. RIO MAGDALENA DESDE BARRANQUILLA HASTA PUERTO SALGAR Y CANAL DEL DIQUE HASTA CARTAGENA. 2. RIO VAUPES Y SUS AFLUENTES EN TERRITORIO COLOMBIANO 3. RIO SINU, CIENAGAS DE AYAPEL, BETANCI, LORICA, Y LA REPRESA DE URRA</v>
      </c>
      <c r="M761" s="2"/>
      <c r="N761" s="2"/>
      <c r="O761" s="2"/>
      <c r="P761" s="2"/>
      <c r="Q761" s="2"/>
      <c r="R761" s="2"/>
      <c r="S761" s="2"/>
      <c r="T761" s="2"/>
      <c r="U761" s="2"/>
    </row>
    <row r="762" spans="1:21">
      <c r="A762" s="398" t="s">
        <v>510</v>
      </c>
      <c r="B762" s="306" t="str">
        <f>VLOOKUP(A762,EMPRESAS!$A$1:$B$342,2,0)</f>
        <v>TRANSPORTES AQUAVIARIOS DE COLOMBIA S.A.S. "TAQSAS"</v>
      </c>
      <c r="C762" s="306" t="str">
        <f>VLOOKUP(A762,EMPRESAS!$A$1:$C$342,3,0)</f>
        <v>Turismo</v>
      </c>
      <c r="D762" s="27">
        <v>2958</v>
      </c>
      <c r="E762" s="64">
        <v>25</v>
      </c>
      <c r="F762" s="64">
        <v>8</v>
      </c>
      <c r="G762" s="64">
        <v>2015</v>
      </c>
      <c r="H762" s="64" t="s">
        <v>1010</v>
      </c>
      <c r="I762" s="299" t="s">
        <v>43</v>
      </c>
      <c r="J762" s="299"/>
      <c r="K762" s="299" t="str">
        <f>VLOOKUP(A762,EMPRESAS!$A$1:$I$342,9,0)</f>
        <v>MAGDALENA</v>
      </c>
      <c r="L762" s="299" t="str">
        <f>VLOOKUP(A762,EMPRESAS!$A$1:$J$342,10,0)</f>
        <v>1. RIO MAGDALENA: DESDE BARRANQUILLA HASTA EL CANAL DEL DIQUE Y CANAL DEL DIQUE HASTA CARTAGENA. 2. LAGUNA  LURUACO - ATLANTICO 3. EMBALSE EL PEÑOL -  GUATAPE. 4. RIO SINU, CIENAGAS DE AYAPEL, BETANCI, LORICA, Y LA REPRESA DE URRA</v>
      </c>
      <c r="M762" s="2"/>
      <c r="N762" s="2"/>
      <c r="O762" s="2"/>
      <c r="P762" s="2"/>
      <c r="Q762" s="2"/>
      <c r="R762" s="2"/>
      <c r="S762" s="2"/>
      <c r="T762" s="2"/>
      <c r="U762" s="2"/>
    </row>
    <row r="763" spans="1:21">
      <c r="A763" s="398" t="s">
        <v>510</v>
      </c>
      <c r="B763" s="306" t="str">
        <f>VLOOKUP(A763,EMPRESAS!$A$1:$B$342,2,0)</f>
        <v>TRANSPORTES AQUAVIARIOS DE COLOMBIA S.A.S. "TAQSAS"</v>
      </c>
      <c r="C763" s="306" t="str">
        <f>VLOOKUP(A763,EMPRESAS!$A$1:$C$342,3,0)</f>
        <v>Turismo</v>
      </c>
      <c r="D763" s="27">
        <v>2958</v>
      </c>
      <c r="E763" s="64">
        <v>25</v>
      </c>
      <c r="F763" s="64">
        <v>8</v>
      </c>
      <c r="G763" s="64">
        <v>2015</v>
      </c>
      <c r="H763" s="64" t="s">
        <v>979</v>
      </c>
      <c r="I763" s="299" t="s">
        <v>43</v>
      </c>
      <c r="J763" s="299"/>
      <c r="K763" s="299" t="str">
        <f>VLOOKUP(A763,EMPRESAS!$A$1:$I$342,9,0)</f>
        <v>MAGDALENA</v>
      </c>
      <c r="L763" s="299" t="str">
        <f>VLOOKUP(A763,EMPRESAS!$A$1:$J$342,10,0)</f>
        <v>1. RIO MAGDALENA: DESDE BARRANQUILLA HASTA EL CANAL DEL DIQUE Y CANAL DEL DIQUE HASTA CARTAGENA. 2. LAGUNA  LURUACO - ATLANTICO 3. EMBALSE EL PEÑOL -  GUATAPE. 4. RIO SINU, CIENAGAS DE AYAPEL, BETANCI, LORICA, Y LA REPRESA DE URRA</v>
      </c>
      <c r="M763" s="2"/>
      <c r="N763" s="2"/>
      <c r="O763" s="2"/>
      <c r="P763" s="2"/>
      <c r="Q763" s="2"/>
      <c r="R763" s="2"/>
      <c r="S763" s="2"/>
      <c r="T763" s="2"/>
      <c r="U763" s="2"/>
    </row>
    <row r="764" spans="1:21">
      <c r="A764" s="398">
        <v>9008032774</v>
      </c>
      <c r="B764" s="306" t="str">
        <f>VLOOKUP(A764,EMPRESAS!$A$1:$B$342,2,0)</f>
        <v>TRANSPORTES AQUAVIARIOS DE COLOMBIA S.A.S. "TAQSAS"</v>
      </c>
      <c r="C764" s="306" t="str">
        <f>VLOOKUP(A764,EMPRESAS!$A$1:$C$342,3,0)</f>
        <v>Especial</v>
      </c>
      <c r="D764" s="27">
        <v>4032</v>
      </c>
      <c r="E764" s="64">
        <v>27</v>
      </c>
      <c r="F764" s="64">
        <v>9</v>
      </c>
      <c r="G764" s="64">
        <v>2016</v>
      </c>
      <c r="H764" s="64" t="s">
        <v>986</v>
      </c>
      <c r="I764" s="299" t="s">
        <v>25</v>
      </c>
      <c r="J764" s="299"/>
      <c r="K764" s="299" t="str">
        <f>VLOOKUP(A764,EMPRESAS!$A$1:$I$342,9,0)</f>
        <v>MAGDALENA</v>
      </c>
      <c r="L764" s="299" t="str">
        <f>VLOOKUP(A764,EMPRESAS!$A$1:$J$342,10,0)</f>
        <v>1. RIO MAGDALENA DESDE BARRANQUILLA HASTA PUERTO SALGAR Y CANAL DEL DIQUE HASTA CARTAGENA. 2. RIO VAUPES Y SUS AFLUENTES EN TERRITORIO COLOMBIANO 3. RIO SINU, CIENAGAS DE AYAPEL, BETANCI, LORICA, Y LA REPRESA DE URRA</v>
      </c>
      <c r="M764" s="2"/>
      <c r="N764" s="2"/>
      <c r="O764" s="2"/>
      <c r="P764" s="2"/>
      <c r="Q764" s="2"/>
      <c r="R764" s="2"/>
      <c r="S764" s="2"/>
      <c r="T764" s="2"/>
      <c r="U764" s="2"/>
    </row>
    <row r="765" spans="1:21">
      <c r="A765" s="398">
        <v>9008032774</v>
      </c>
      <c r="B765" s="306" t="str">
        <f>VLOOKUP(A765,EMPRESAS!$A$1:$B$342,2,0)</f>
        <v>TRANSPORTES AQUAVIARIOS DE COLOMBIA S.A.S. "TAQSAS"</v>
      </c>
      <c r="C765" s="306" t="str">
        <f>VLOOKUP(A765,EMPRESAS!$A$1:$C$342,3,0)</f>
        <v>Especial</v>
      </c>
      <c r="D765" s="27">
        <v>108</v>
      </c>
      <c r="E765" s="64">
        <v>19</v>
      </c>
      <c r="F765" s="64">
        <v>1</v>
      </c>
      <c r="G765" s="64">
        <v>2017</v>
      </c>
      <c r="H765" s="64" t="s">
        <v>1062</v>
      </c>
      <c r="I765" s="299" t="s">
        <v>25</v>
      </c>
      <c r="J765" s="299"/>
      <c r="K765" s="299" t="str">
        <f>VLOOKUP(A765,EMPRESAS!$A$1:$I$342,9,0)</f>
        <v>MAGDALENA</v>
      </c>
      <c r="L765" s="299" t="str">
        <f>VLOOKUP(A765,EMPRESAS!$A$1:$J$342,10,0)</f>
        <v>1. RIO MAGDALENA DESDE BARRANQUILLA HASTA PUERTO SALGAR Y CANAL DEL DIQUE HASTA CARTAGENA. 2. RIO VAUPES Y SUS AFLUENTES EN TERRITORIO COLOMBIANO 3. RIO SINU, CIENAGAS DE AYAPEL, BETANCI, LORICA, Y LA REPRESA DE URRA</v>
      </c>
      <c r="M765" s="2"/>
      <c r="N765" s="2"/>
      <c r="O765" s="2"/>
      <c r="P765" s="2"/>
      <c r="Q765" s="2"/>
      <c r="R765" s="2"/>
      <c r="S765" s="2"/>
      <c r="T765" s="2"/>
      <c r="U765" s="2"/>
    </row>
    <row r="766" spans="1:21">
      <c r="A766" s="398">
        <v>9008032774</v>
      </c>
      <c r="B766" s="306" t="str">
        <f>VLOOKUP(A766,EMPRESAS!$A$1:$B$342,2,0)</f>
        <v>TRANSPORTES AQUAVIARIOS DE COLOMBIA S.A.S. "TAQSAS"</v>
      </c>
      <c r="C766" s="306" t="str">
        <f>VLOOKUP(A766,EMPRESAS!$A$1:$C$342,3,0)</f>
        <v>Especial</v>
      </c>
      <c r="D766" s="27">
        <v>3159</v>
      </c>
      <c r="E766" s="64">
        <v>16</v>
      </c>
      <c r="F766" s="64">
        <v>8</v>
      </c>
      <c r="G766" s="64">
        <v>2017</v>
      </c>
      <c r="H766" s="64" t="s">
        <v>986</v>
      </c>
      <c r="I766" s="299" t="s">
        <v>25</v>
      </c>
      <c r="J766" s="299"/>
      <c r="K766" s="299" t="str">
        <f>VLOOKUP(A766,EMPRESAS!$A$1:$I$342,9,0)</f>
        <v>MAGDALENA</v>
      </c>
      <c r="L766" s="299" t="str">
        <f>VLOOKUP(A766,EMPRESAS!$A$1:$J$342,10,0)</f>
        <v>1. RIO MAGDALENA DESDE BARRANQUILLA HASTA PUERTO SALGAR Y CANAL DEL DIQUE HASTA CARTAGENA. 2. RIO VAUPES Y SUS AFLUENTES EN TERRITORIO COLOMBIANO 3. RIO SINU, CIENAGAS DE AYAPEL, BETANCI, LORICA, Y LA REPRESA DE URRA</v>
      </c>
      <c r="M766" s="2"/>
      <c r="N766" s="2"/>
      <c r="O766" s="2"/>
      <c r="P766" s="2"/>
      <c r="Q766" s="2"/>
      <c r="R766" s="2"/>
      <c r="S766" s="2"/>
      <c r="T766" s="2"/>
      <c r="U766" s="2"/>
    </row>
    <row r="767" spans="1:21">
      <c r="A767" s="398">
        <v>9008032774</v>
      </c>
      <c r="B767" s="306" t="str">
        <f>VLOOKUP(A767,EMPRESAS!$A$1:$B$342,2,0)</f>
        <v>TRANSPORTES AQUAVIARIOS DE COLOMBIA S.A.S. "TAQSAS"</v>
      </c>
      <c r="C767" s="306" t="str">
        <f>VLOOKUP(A767,EMPRESAS!$A$1:$C$342,3,0)</f>
        <v>Especial</v>
      </c>
      <c r="D767" s="303">
        <v>1717</v>
      </c>
      <c r="E767" s="309">
        <v>25</v>
      </c>
      <c r="F767" s="309">
        <v>5</v>
      </c>
      <c r="G767" s="309">
        <v>2018</v>
      </c>
      <c r="H767" s="309" t="s">
        <v>982</v>
      </c>
      <c r="I767" s="328" t="s">
        <v>25</v>
      </c>
      <c r="J767" s="299"/>
      <c r="K767" s="299" t="str">
        <f>VLOOKUP(A767,EMPRESAS!$A$1:$I$342,9,0)</f>
        <v>MAGDALENA</v>
      </c>
      <c r="L767" s="299" t="str">
        <f>VLOOKUP(A767,EMPRESAS!$A$1:$J$342,10,0)</f>
        <v>1. RIO MAGDALENA DESDE BARRANQUILLA HASTA PUERTO SALGAR Y CANAL DEL DIQUE HASTA CARTAGENA. 2. RIO VAUPES Y SUS AFLUENTES EN TERRITORIO COLOMBIANO 3. RIO SINU, CIENAGAS DE AYAPEL, BETANCI, LORICA, Y LA REPRESA DE URRA</v>
      </c>
      <c r="M767" s="2"/>
      <c r="N767" s="2"/>
      <c r="O767" s="2"/>
      <c r="P767" s="2"/>
      <c r="Q767" s="2"/>
      <c r="R767" s="2"/>
      <c r="S767" s="2"/>
      <c r="T767" s="2"/>
      <c r="U767" s="2"/>
    </row>
    <row r="768" spans="1:21">
      <c r="A768" s="398" t="s">
        <v>510</v>
      </c>
      <c r="B768" s="306" t="str">
        <f>VLOOKUP(A768,EMPRESAS!$A$1:$B$342,2,0)</f>
        <v>TRANSPORTES AQUAVIARIOS DE COLOMBIA S.A.S. "TAQSAS"</v>
      </c>
      <c r="C768" s="306" t="str">
        <f>VLOOKUP(A768,EMPRESAS!$A$1:$C$342,3,0)</f>
        <v>Turismo</v>
      </c>
      <c r="D768" s="27">
        <v>2430</v>
      </c>
      <c r="E768" s="64">
        <v>22</v>
      </c>
      <c r="F768" s="64">
        <v>6</v>
      </c>
      <c r="G768" s="64">
        <v>2018</v>
      </c>
      <c r="H768" s="64" t="s">
        <v>986</v>
      </c>
      <c r="I768" s="299" t="s">
        <v>43</v>
      </c>
      <c r="J768" s="299"/>
      <c r="K768" s="299" t="str">
        <f>VLOOKUP(A768,EMPRESAS!$A$1:$I$342,9,0)</f>
        <v>MAGDALENA</v>
      </c>
      <c r="L768" s="299" t="str">
        <f>VLOOKUP(A768,EMPRESAS!$A$1:$J$342,10,0)</f>
        <v>1. RIO MAGDALENA: DESDE BARRANQUILLA HASTA EL CANAL DEL DIQUE Y CANAL DEL DIQUE HASTA CARTAGENA. 2. LAGUNA  LURUACO - ATLANTICO 3. EMBALSE EL PEÑOL -  GUATAPE. 4. RIO SINU, CIENAGAS DE AYAPEL, BETANCI, LORICA, Y LA REPRESA DE URRA</v>
      </c>
      <c r="M768" s="2"/>
      <c r="N768" s="2"/>
      <c r="O768" s="2"/>
      <c r="P768" s="2"/>
      <c r="Q768" s="2"/>
      <c r="R768" s="2"/>
      <c r="S768" s="2"/>
      <c r="T768" s="2"/>
      <c r="U768" s="2"/>
    </row>
    <row r="769" spans="1:21">
      <c r="A769" s="398" t="s">
        <v>510</v>
      </c>
      <c r="B769" s="306" t="str">
        <f>VLOOKUP(A769,EMPRESAS!$A$1:$B$342,2,0)</f>
        <v>TRANSPORTES AQUAVIARIOS DE COLOMBIA S.A.S. "TAQSAS"</v>
      </c>
      <c r="C769" s="306" t="str">
        <f>VLOOKUP(A769,EMPRESAS!$A$1:$C$342,3,0)</f>
        <v>Turismo</v>
      </c>
      <c r="D769" s="303">
        <v>3303</v>
      </c>
      <c r="E769" s="309">
        <v>10</v>
      </c>
      <c r="F769" s="309">
        <v>8</v>
      </c>
      <c r="G769" s="309">
        <v>2018</v>
      </c>
      <c r="H769" s="309" t="s">
        <v>983</v>
      </c>
      <c r="I769" s="299" t="s">
        <v>43</v>
      </c>
      <c r="J769" s="299" t="s">
        <v>1063</v>
      </c>
      <c r="K769" s="299" t="str">
        <f>VLOOKUP(A769,EMPRESAS!$A$1:$I$342,9,0)</f>
        <v>MAGDALENA</v>
      </c>
      <c r="L769" s="299" t="str">
        <f>VLOOKUP(A769,EMPRESAS!$A$1:$J$342,10,0)</f>
        <v>1. RIO MAGDALENA: DESDE BARRANQUILLA HASTA EL CANAL DEL DIQUE Y CANAL DEL DIQUE HASTA CARTAGENA. 2. LAGUNA  LURUACO - ATLANTICO 3. EMBALSE EL PEÑOL -  GUATAPE. 4. RIO SINU, CIENAGAS DE AYAPEL, BETANCI, LORICA, Y LA REPRESA DE URRA</v>
      </c>
      <c r="M769" s="2"/>
      <c r="N769" s="2"/>
      <c r="O769" s="2"/>
      <c r="P769" s="2"/>
      <c r="Q769" s="2"/>
      <c r="R769" s="2"/>
      <c r="S769" s="2"/>
      <c r="T769" s="2"/>
      <c r="U769" s="2"/>
    </row>
    <row r="770" spans="1:21">
      <c r="A770" s="398" t="s">
        <v>510</v>
      </c>
      <c r="B770" s="306" t="str">
        <f>VLOOKUP(A770,EMPRESAS!$A$1:$B$342,2,0)</f>
        <v>TRANSPORTES AQUAVIARIOS DE COLOMBIA S.A.S. "TAQSAS"</v>
      </c>
      <c r="C770" s="306" t="str">
        <f>VLOOKUP(A770,EMPRESAS!$A$1:$C$342,3,0)</f>
        <v>Turismo</v>
      </c>
      <c r="D770" s="27">
        <v>4643</v>
      </c>
      <c r="E770" s="64">
        <v>3</v>
      </c>
      <c r="F770" s="64">
        <v>10</v>
      </c>
      <c r="G770" s="64">
        <v>2018</v>
      </c>
      <c r="H770" s="64" t="s">
        <v>986</v>
      </c>
      <c r="I770" s="299" t="s">
        <v>43</v>
      </c>
      <c r="J770" s="299"/>
      <c r="K770" s="299" t="str">
        <f>VLOOKUP(A770,EMPRESAS!$A$1:$I$342,9,0)</f>
        <v>MAGDALENA</v>
      </c>
      <c r="L770" s="299" t="str">
        <f>VLOOKUP(A770,EMPRESAS!$A$1:$J$342,10,0)</f>
        <v>1. RIO MAGDALENA: DESDE BARRANQUILLA HASTA EL CANAL DEL DIQUE Y CANAL DEL DIQUE HASTA CARTAGENA. 2. LAGUNA  LURUACO - ATLANTICO 3. EMBALSE EL PEÑOL -  GUATAPE. 4. RIO SINU, CIENAGAS DE AYAPEL, BETANCI, LORICA, Y LA REPRESA DE URRA</v>
      </c>
      <c r="M770" s="2"/>
      <c r="N770" s="2"/>
      <c r="O770" s="2"/>
      <c r="P770" s="2"/>
      <c r="Q770" s="2"/>
      <c r="R770" s="2"/>
      <c r="S770" s="2"/>
      <c r="T770" s="2"/>
      <c r="U770" s="2"/>
    </row>
    <row r="771" spans="1:21">
      <c r="A771" s="398" t="s">
        <v>510</v>
      </c>
      <c r="B771" s="306" t="str">
        <f>VLOOKUP(A771,EMPRESAS!$A$1:$B$342,2,0)</f>
        <v>TRANSPORTES AQUAVIARIOS DE COLOMBIA S.A.S. "TAQSAS"</v>
      </c>
      <c r="C771" s="306" t="str">
        <f>VLOOKUP(A771,EMPRESAS!$A$1:$C$342,3,0)</f>
        <v>Turismo</v>
      </c>
      <c r="D771" s="27">
        <v>4791</v>
      </c>
      <c r="E771" s="64">
        <v>8</v>
      </c>
      <c r="F771" s="64">
        <v>10</v>
      </c>
      <c r="G771" s="64">
        <v>2019</v>
      </c>
      <c r="H771" s="64" t="s">
        <v>986</v>
      </c>
      <c r="I771" s="299" t="s">
        <v>43</v>
      </c>
      <c r="J771" s="299"/>
      <c r="K771" s="299" t="str">
        <f>VLOOKUP(A771,EMPRESAS!$A$1:$I$342,9,0)</f>
        <v>MAGDALENA</v>
      </c>
      <c r="L771" s="299" t="str">
        <f>VLOOKUP(A771,EMPRESAS!$A$1:$J$342,10,0)</f>
        <v>1. RIO MAGDALENA: DESDE BARRANQUILLA HASTA EL CANAL DEL DIQUE Y CANAL DEL DIQUE HASTA CARTAGENA. 2. LAGUNA  LURUACO - ATLANTICO 3. EMBALSE EL PEÑOL -  GUATAPE. 4. RIO SINU, CIENAGAS DE AYAPEL, BETANCI, LORICA, Y LA REPRESA DE URRA</v>
      </c>
      <c r="M771" s="2"/>
      <c r="N771" s="2"/>
      <c r="O771" s="2"/>
      <c r="P771" s="2"/>
      <c r="Q771" s="2"/>
      <c r="R771" s="2"/>
      <c r="S771" s="2"/>
      <c r="T771" s="2"/>
      <c r="U771" s="2"/>
    </row>
    <row r="772" spans="1:21">
      <c r="A772" s="398" t="s">
        <v>510</v>
      </c>
      <c r="B772" s="306" t="str">
        <f>VLOOKUP(A772,EMPRESAS!$A$1:$B$342,2,0)</f>
        <v>TRANSPORTES AQUAVIARIOS DE COLOMBIA S.A.S. "TAQSAS"</v>
      </c>
      <c r="C772" s="306" t="str">
        <f>VLOOKUP(A772,EMPRESAS!$A$1:$C$342,3,0)</f>
        <v>Turismo</v>
      </c>
      <c r="D772" s="27">
        <v>6319</v>
      </c>
      <c r="E772" s="329">
        <v>13</v>
      </c>
      <c r="F772" s="329">
        <v>12</v>
      </c>
      <c r="G772" s="329">
        <v>2019</v>
      </c>
      <c r="H772" s="329" t="s">
        <v>986</v>
      </c>
      <c r="I772" s="307" t="s">
        <v>43</v>
      </c>
      <c r="J772" s="307"/>
      <c r="K772" s="299" t="str">
        <f>VLOOKUP(A772,EMPRESAS!$A$1:$I$342,9,0)</f>
        <v>MAGDALENA</v>
      </c>
      <c r="L772" s="299" t="str">
        <f>VLOOKUP(A772,EMPRESAS!$A$1:$J$342,10,0)</f>
        <v>1. RIO MAGDALENA: DESDE BARRANQUILLA HASTA EL CANAL DEL DIQUE Y CANAL DEL DIQUE HASTA CARTAGENA. 2. LAGUNA  LURUACO - ATLANTICO 3. EMBALSE EL PEÑOL -  GUATAPE. 4. RIO SINU, CIENAGAS DE AYAPEL, BETANCI, LORICA, Y LA REPRESA DE URRA</v>
      </c>
      <c r="M772" s="2"/>
      <c r="N772" s="2"/>
      <c r="O772" s="2"/>
      <c r="P772" s="2"/>
      <c r="Q772" s="2"/>
      <c r="R772" s="2"/>
      <c r="S772" s="2"/>
      <c r="T772" s="2"/>
      <c r="U772" s="2"/>
    </row>
    <row r="773" spans="1:21">
      <c r="A773" s="398">
        <v>9008032774</v>
      </c>
      <c r="B773" s="306" t="str">
        <f>VLOOKUP(A773,EMPRESAS!$A$1:$B$342,2,0)</f>
        <v>TRANSPORTES AQUAVIARIOS DE COLOMBIA S.A.S. "TAQSAS"</v>
      </c>
      <c r="C773" s="306" t="str">
        <f>VLOOKUP(A773,EMPRESAS!$A$1:$C$342,3,0)</f>
        <v>Especial</v>
      </c>
      <c r="D773" s="27">
        <v>3040000745</v>
      </c>
      <c r="E773" s="329">
        <v>20</v>
      </c>
      <c r="F773" s="329">
        <v>4</v>
      </c>
      <c r="G773" s="329">
        <v>2020</v>
      </c>
      <c r="H773" s="329" t="s">
        <v>986</v>
      </c>
      <c r="I773" s="299" t="s">
        <v>25</v>
      </c>
      <c r="J773" s="299"/>
      <c r="K773" s="299" t="str">
        <f>VLOOKUP(A773,EMPRESAS!$A$1:$I$342,9,0)</f>
        <v>MAGDALENA</v>
      </c>
      <c r="L773" s="299" t="str">
        <f>VLOOKUP(A773,EMPRESAS!$A$1:$J$342,10,0)</f>
        <v>1. RIO MAGDALENA DESDE BARRANQUILLA HASTA PUERTO SALGAR Y CANAL DEL DIQUE HASTA CARTAGENA. 2. RIO VAUPES Y SUS AFLUENTES EN TERRITORIO COLOMBIANO 3. RIO SINU, CIENAGAS DE AYAPEL, BETANCI, LORICA, Y LA REPRESA DE URRA</v>
      </c>
      <c r="M773" s="2"/>
      <c r="N773" s="2"/>
      <c r="O773" s="2"/>
      <c r="P773" s="2"/>
      <c r="Q773" s="2"/>
      <c r="R773" s="2"/>
      <c r="S773" s="2"/>
      <c r="T773" s="2"/>
      <c r="U773" s="2"/>
    </row>
    <row r="774" spans="1:21">
      <c r="A774" s="398">
        <v>9008032774</v>
      </c>
      <c r="B774" s="306" t="str">
        <f>VLOOKUP(A774,EMPRESAS!$A$1:$B$342,2,0)</f>
        <v>TRANSPORTES AQUAVIARIOS DE COLOMBIA S.A.S. "TAQSAS"</v>
      </c>
      <c r="C774" s="306" t="str">
        <f>VLOOKUP(A774,EMPRESAS!$A$1:$C$342,3,0)</f>
        <v>Especial</v>
      </c>
      <c r="D774" s="27">
        <v>3040013015</v>
      </c>
      <c r="E774" s="329">
        <v>22</v>
      </c>
      <c r="F774" s="329">
        <v>9</v>
      </c>
      <c r="G774" s="329">
        <v>2020</v>
      </c>
      <c r="H774" s="329" t="s">
        <v>986</v>
      </c>
      <c r="I774" s="299" t="s">
        <v>25</v>
      </c>
      <c r="J774" s="299"/>
      <c r="K774" s="299" t="str">
        <f>VLOOKUP(A774,EMPRESAS!$A$1:$I$342,9,0)</f>
        <v>MAGDALENA</v>
      </c>
      <c r="L774" s="299" t="str">
        <f>VLOOKUP(A774,EMPRESAS!$A$1:$J$342,10,0)</f>
        <v>1. RIO MAGDALENA DESDE BARRANQUILLA HASTA PUERTO SALGAR Y CANAL DEL DIQUE HASTA CARTAGENA. 2. RIO VAUPES Y SUS AFLUENTES EN TERRITORIO COLOMBIANO 3. RIO SINU, CIENAGAS DE AYAPEL, BETANCI, LORICA, Y LA REPRESA DE URRA</v>
      </c>
      <c r="M774" s="2"/>
      <c r="N774" s="2"/>
      <c r="O774" s="2"/>
      <c r="P774" s="2"/>
      <c r="Q774" s="2"/>
      <c r="R774" s="2"/>
      <c r="S774" s="2"/>
      <c r="T774" s="2"/>
      <c r="U774" s="2"/>
    </row>
    <row r="775" spans="1:21">
      <c r="A775" s="398" t="s">
        <v>505</v>
      </c>
      <c r="B775" s="306" t="str">
        <f>VLOOKUP(A775,EMPRESAS!$A$1:$B$342,2,0)</f>
        <v>TRANSPORTES AQUAVIARIOS DE COLOMBIA S.A.S. "TAQSAS"</v>
      </c>
      <c r="C775" s="306" t="str">
        <f>VLOOKUP(A775,EMPRESAS!$A$1:$C$342,3,0)</f>
        <v>Especial y Turismo</v>
      </c>
      <c r="D775" s="27">
        <v>3040005335</v>
      </c>
      <c r="E775" s="329">
        <v>11</v>
      </c>
      <c r="F775" s="329">
        <v>2</v>
      </c>
      <c r="G775" s="329">
        <v>2021</v>
      </c>
      <c r="H775" s="329" t="s">
        <v>1064</v>
      </c>
      <c r="I775" s="299" t="s">
        <v>56</v>
      </c>
      <c r="J775" s="299" t="s">
        <v>1065</v>
      </c>
      <c r="K775" s="299" t="str">
        <f>VLOOKUP(A775,EMPRESAS!$A$1:$I$342,9,0)</f>
        <v>VAUPES</v>
      </c>
      <c r="L775" s="299" t="str">
        <f>VLOOKUP(A775,EMPRESAS!$A$1:$J$342,10,0)</f>
        <v>Z.O. 1. RIO MAGDALENA: DESDE BARRANQUILLA HASTA GAMARRA Y CANAL DEL DIQUE HASTA CARTAGENA.     Z.O. 2 RIO VAUPES Y SUS AFLUENTES EN TERRITORIO COLOMBIANO</v>
      </c>
      <c r="M775" s="2"/>
      <c r="N775" s="2"/>
      <c r="O775" s="2"/>
      <c r="P775" s="2"/>
      <c r="Q775" s="2"/>
      <c r="R775" s="2"/>
      <c r="S775" s="2"/>
      <c r="T775" s="2"/>
      <c r="U775" s="2"/>
    </row>
    <row r="776" spans="1:21">
      <c r="A776" s="398" t="s">
        <v>505</v>
      </c>
      <c r="B776" s="306" t="str">
        <f>VLOOKUP(A776,EMPRESAS!$A$1:$B$342,2,0)</f>
        <v>TRANSPORTES AQUAVIARIOS DE COLOMBIA S.A.S. "TAQSAS"</v>
      </c>
      <c r="C776" s="306" t="str">
        <f>VLOOKUP(A776,EMPRESAS!$A$1:$C$342,3,0)</f>
        <v>Especial y Turismo</v>
      </c>
      <c r="D776" s="27">
        <v>3040005335</v>
      </c>
      <c r="E776" s="329">
        <v>11</v>
      </c>
      <c r="F776" s="329">
        <v>2</v>
      </c>
      <c r="G776" s="329">
        <v>2021</v>
      </c>
      <c r="H776" s="329" t="s">
        <v>984</v>
      </c>
      <c r="I776" s="299" t="s">
        <v>56</v>
      </c>
      <c r="J776" s="299" t="s">
        <v>1065</v>
      </c>
      <c r="K776" s="299" t="str">
        <f>VLOOKUP(A776,EMPRESAS!$A$1:$I$342,9,0)</f>
        <v>VAUPES</v>
      </c>
      <c r="L776" s="299" t="str">
        <f>VLOOKUP(A776,EMPRESAS!$A$1:$J$342,10,0)</f>
        <v>Z.O. 1. RIO MAGDALENA: DESDE BARRANQUILLA HASTA GAMARRA Y CANAL DEL DIQUE HASTA CARTAGENA.     Z.O. 2 RIO VAUPES Y SUS AFLUENTES EN TERRITORIO COLOMBIANO</v>
      </c>
      <c r="M776" s="2"/>
      <c r="N776" s="2"/>
      <c r="O776" s="2"/>
      <c r="P776" s="2"/>
      <c r="Q776" s="2"/>
      <c r="R776" s="2"/>
      <c r="S776" s="2"/>
      <c r="T776" s="2"/>
      <c r="U776" s="2"/>
    </row>
    <row r="777" spans="1:21">
      <c r="A777" s="398" t="s">
        <v>505</v>
      </c>
      <c r="B777" s="306" t="str">
        <f>VLOOKUP(A777,EMPRESAS!$A$1:$B$342,2,0)</f>
        <v>TRANSPORTES AQUAVIARIOS DE COLOMBIA S.A.S. "TAQSAS"</v>
      </c>
      <c r="C777" s="306" t="str">
        <f>VLOOKUP(A777,EMPRESAS!$A$1:$C$342,3,0)</f>
        <v>Especial y Turismo</v>
      </c>
      <c r="D777" s="27">
        <v>3040020425</v>
      </c>
      <c r="E777" s="329">
        <v>14</v>
      </c>
      <c r="F777" s="329">
        <v>5</v>
      </c>
      <c r="G777" s="329">
        <v>2021</v>
      </c>
      <c r="H777" s="329" t="s">
        <v>986</v>
      </c>
      <c r="I777" s="299" t="s">
        <v>56</v>
      </c>
      <c r="J777" s="299"/>
      <c r="K777" s="299" t="str">
        <f>VLOOKUP(A777,EMPRESAS!$A$1:$I$342,9,0)</f>
        <v>VAUPES</v>
      </c>
      <c r="L777" s="299" t="str">
        <f>VLOOKUP(A777,EMPRESAS!$A$1:$J$342,10,0)</f>
        <v>Z.O. 1. RIO MAGDALENA: DESDE BARRANQUILLA HASTA GAMARRA Y CANAL DEL DIQUE HASTA CARTAGENA.     Z.O. 2 RIO VAUPES Y SUS AFLUENTES EN TERRITORIO COLOMBIANO</v>
      </c>
      <c r="M777" s="2"/>
      <c r="N777" s="2"/>
      <c r="O777" s="2"/>
      <c r="P777" s="2"/>
      <c r="Q777" s="2"/>
      <c r="R777" s="2"/>
      <c r="S777" s="2"/>
      <c r="T777" s="2"/>
      <c r="U777" s="2"/>
    </row>
    <row r="778" spans="1:21">
      <c r="A778" s="398">
        <v>8000792370</v>
      </c>
      <c r="B778" s="306" t="str">
        <f>VLOOKUP(A778,EMPRESAS!$A$1:$B$342,2,0)</f>
        <v>COOPERATIVA MULTIACTIVA DE TRANSPORTADORES UNIDOS DE LOS RIOS NECHI Y PORCE "COOTRANSUNIDOS"</v>
      </c>
      <c r="C778" s="306" t="str">
        <f>VLOOKUP(A778,EMPRESAS!$A$1:$C$342,3,0)</f>
        <v>Pasajeros</v>
      </c>
      <c r="D778" s="311">
        <v>2851</v>
      </c>
      <c r="E778" s="64">
        <v>18</v>
      </c>
      <c r="F778" s="64">
        <v>8</v>
      </c>
      <c r="G778" s="102">
        <v>2015</v>
      </c>
      <c r="H778" s="64" t="s">
        <v>977</v>
      </c>
      <c r="I778" s="299" t="s">
        <v>14</v>
      </c>
      <c r="J778" s="299"/>
      <c r="K778" s="299" t="str">
        <f>VLOOKUP(A778,EMPRESAS!$A$1:$I$342,9,0)</f>
        <v>NECHI</v>
      </c>
      <c r="L778" s="299" t="str">
        <f>VLOOKUP(A778,EMPRESAS!$A$1:$J$342,10,0)</f>
        <v>RIOS: NECHI Y PORCE</v>
      </c>
      <c r="M778" s="2"/>
      <c r="N778" s="2"/>
      <c r="O778" s="2"/>
      <c r="P778" s="2"/>
      <c r="Q778" s="2"/>
      <c r="R778" s="2"/>
      <c r="S778" s="2"/>
      <c r="T778" s="2"/>
      <c r="U778" s="2"/>
    </row>
    <row r="779" spans="1:21">
      <c r="A779" s="398">
        <v>8000792370</v>
      </c>
      <c r="B779" s="306" t="str">
        <f>VLOOKUP(A779,EMPRESAS!$A$1:$B$342,2,0)</f>
        <v>COOPERATIVA MULTIACTIVA DE TRANSPORTADORES UNIDOS DE LOS RIOS NECHI Y PORCE "COOTRANSUNIDOS"</v>
      </c>
      <c r="C779" s="306" t="str">
        <f>VLOOKUP(A779,EMPRESAS!$A$1:$C$342,3,0)</f>
        <v>Pasajeros</v>
      </c>
      <c r="D779" s="311">
        <v>3534</v>
      </c>
      <c r="E779" s="64">
        <v>24</v>
      </c>
      <c r="F779" s="64">
        <v>9</v>
      </c>
      <c r="G779" s="64">
        <v>2015</v>
      </c>
      <c r="H779" s="64" t="s">
        <v>979</v>
      </c>
      <c r="I779" s="299"/>
      <c r="J779" s="299"/>
      <c r="K779" s="299" t="str">
        <f>VLOOKUP(A779,EMPRESAS!$A$1:$I$342,9,0)</f>
        <v>NECHI</v>
      </c>
      <c r="L779" s="299" t="str">
        <f>VLOOKUP(A779,EMPRESAS!$A$1:$J$342,10,0)</f>
        <v>RIOS: NECHI Y PORCE</v>
      </c>
      <c r="M779" s="2"/>
      <c r="N779" s="2"/>
      <c r="O779" s="2"/>
      <c r="P779" s="2"/>
      <c r="Q779" s="2"/>
      <c r="R779" s="2"/>
      <c r="S779" s="2"/>
      <c r="T779" s="2"/>
      <c r="U779" s="2"/>
    </row>
    <row r="780" spans="1:21">
      <c r="A780" s="398">
        <v>8000792370</v>
      </c>
      <c r="B780" s="306" t="str">
        <f>VLOOKUP(A780,EMPRESAS!$A$1:$B$342,2,0)</f>
        <v>COOPERATIVA MULTIACTIVA DE TRANSPORTADORES UNIDOS DE LOS RIOS NECHI Y PORCE "COOTRANSUNIDOS"</v>
      </c>
      <c r="C780" s="306" t="str">
        <f>VLOOKUP(A780,EMPRESAS!$A$1:$C$342,3,0)</f>
        <v>Pasajeros</v>
      </c>
      <c r="D780" s="303">
        <v>5335</v>
      </c>
      <c r="E780" s="430">
        <v>25</v>
      </c>
      <c r="F780" s="430">
        <v>10</v>
      </c>
      <c r="G780" s="430">
        <v>2019</v>
      </c>
      <c r="H780" s="430" t="s">
        <v>982</v>
      </c>
      <c r="I780" s="299" t="s">
        <v>14</v>
      </c>
      <c r="J780" s="299"/>
      <c r="K780" s="299" t="str">
        <f>VLOOKUP(A780,EMPRESAS!$A$1:$I$342,9,0)</f>
        <v>NECHI</v>
      </c>
      <c r="L780" s="299" t="str">
        <f>VLOOKUP(A780,EMPRESAS!$A$1:$J$342,10,0)</f>
        <v>RIOS: NECHI Y PORCE</v>
      </c>
      <c r="M780" s="2"/>
      <c r="N780" s="2"/>
      <c r="O780" s="2"/>
      <c r="P780" s="2"/>
      <c r="Q780" s="2"/>
      <c r="R780" s="2"/>
      <c r="S780" s="2"/>
      <c r="T780" s="2"/>
      <c r="U780" s="2"/>
    </row>
    <row r="781" spans="1:21">
      <c r="A781" s="398">
        <v>8903032085</v>
      </c>
      <c r="B781" s="488" t="str">
        <f>VLOOKUP(A781,EMPRESAS!$A$1:$B$342,2,0)</f>
        <v>CAJA DE COMPENSACION FAMILIAR DEL VALLE DEL CAUCA COMFAMILIAR ANDI "COMFANDI"</v>
      </c>
      <c r="C781" s="488" t="str">
        <f>VLOOKUP(A781,EMPRESAS!$A$1:$C$342,3,0)</f>
        <v>Turismo</v>
      </c>
      <c r="D781" s="27">
        <v>2142</v>
      </c>
      <c r="E781" s="64">
        <v>7</v>
      </c>
      <c r="F781" s="64">
        <v>7</v>
      </c>
      <c r="G781" s="64">
        <v>2015</v>
      </c>
      <c r="H781" s="64" t="s">
        <v>977</v>
      </c>
      <c r="I781" s="299" t="s">
        <v>43</v>
      </c>
      <c r="J781" s="299"/>
      <c r="K781" s="299" t="str">
        <f>VLOOKUP(A781,EMPRESAS!$A$1:$I$342,9,0)</f>
        <v>EMBALSE CALIMA SALVAJINA</v>
      </c>
      <c r="L781" s="299" t="str">
        <f>VLOOKUP(A781,EMPRESAS!$A$1:$J$342,10,0)</f>
        <v>EMBALSE CALIMA-SALVAJINA (Centro de operación C. COMFANDI)</v>
      </c>
      <c r="M781" s="2"/>
      <c r="N781" s="2"/>
      <c r="O781" s="2"/>
      <c r="P781" s="2"/>
      <c r="Q781" s="2"/>
      <c r="R781" s="2"/>
      <c r="S781" s="2"/>
      <c r="T781" s="2"/>
      <c r="U781" s="2"/>
    </row>
    <row r="782" spans="1:21">
      <c r="A782" s="398">
        <v>8903032085</v>
      </c>
      <c r="B782" s="488" t="str">
        <f>VLOOKUP(A782,EMPRESAS!$A$1:$B$342,2,0)</f>
        <v>CAJA DE COMPENSACION FAMILIAR DEL VALLE DEL CAUCA COMFAMILIAR ANDI "COMFANDI"</v>
      </c>
      <c r="C782" s="488" t="str">
        <f>VLOOKUP(A782,EMPRESAS!$A$1:$C$342,3,0)</f>
        <v>Turismo</v>
      </c>
      <c r="D782" s="27">
        <v>2142</v>
      </c>
      <c r="E782" s="64">
        <v>7</v>
      </c>
      <c r="F782" s="64">
        <v>7</v>
      </c>
      <c r="G782" s="64">
        <v>2015</v>
      </c>
      <c r="H782" s="64" t="s">
        <v>979</v>
      </c>
      <c r="I782" s="299" t="s">
        <v>43</v>
      </c>
      <c r="J782" s="299"/>
      <c r="K782" s="299" t="str">
        <f>VLOOKUP(A782,EMPRESAS!$A$1:$I$342,9,0)</f>
        <v>EMBALSE CALIMA SALVAJINA</v>
      </c>
      <c r="L782" s="299" t="str">
        <f>VLOOKUP(A782,EMPRESAS!$A$1:$J$342,10,0)</f>
        <v>EMBALSE CALIMA-SALVAJINA (Centro de operación C. COMFANDI)</v>
      </c>
      <c r="M782" s="2"/>
      <c r="N782" s="2"/>
      <c r="O782" s="2"/>
      <c r="P782" s="2"/>
      <c r="Q782" s="2"/>
      <c r="R782" s="2"/>
      <c r="S782" s="2"/>
      <c r="T782" s="2"/>
      <c r="U782" s="2"/>
    </row>
    <row r="783" spans="1:21">
      <c r="A783" s="398">
        <v>8903032085</v>
      </c>
      <c r="B783" s="488" t="str">
        <f>VLOOKUP(A783,EMPRESAS!$A$1:$B$342,2,0)</f>
        <v>CAJA DE COMPENSACION FAMILIAR DEL VALLE DEL CAUCA COMFAMILIAR ANDI "COMFANDI"</v>
      </c>
      <c r="C783" s="488" t="str">
        <f>VLOOKUP(A783,EMPRESAS!$A$1:$C$342,3,0)</f>
        <v>Turismo</v>
      </c>
      <c r="D783" s="433">
        <v>3403</v>
      </c>
      <c r="E783" s="359">
        <v>8</v>
      </c>
      <c r="F783" s="359">
        <v>8</v>
      </c>
      <c r="G783" s="359">
        <v>2019</v>
      </c>
      <c r="H783" s="359" t="s">
        <v>1033</v>
      </c>
      <c r="I783" s="373" t="s">
        <v>1034</v>
      </c>
      <c r="J783" s="332"/>
      <c r="K783" s="299" t="str">
        <f>VLOOKUP(A783,EMPRESAS!$A$1:$I$342,9,0)</f>
        <v>EMBALSE CALIMA SALVAJINA</v>
      </c>
      <c r="L783" s="299" t="str">
        <f>VLOOKUP(A783,EMPRESAS!$A$1:$J$342,10,0)</f>
        <v>EMBALSE CALIMA-SALVAJINA (Centro de operación C. COMFANDI)</v>
      </c>
      <c r="M783" s="2"/>
      <c r="N783" s="2"/>
      <c r="O783" s="2"/>
      <c r="P783" s="2"/>
      <c r="Q783" s="2"/>
      <c r="R783" s="2"/>
      <c r="S783" s="2"/>
      <c r="T783" s="2"/>
      <c r="U783" s="2"/>
    </row>
    <row r="784" spans="1:21">
      <c r="A784" s="299">
        <v>8301177011</v>
      </c>
      <c r="B784" s="306" t="str">
        <f>VLOOKUP(A784,EMPRESAS!$A$1:$B$342,2,0)</f>
        <v>TRANSPORTES ESPECIALES FSG S.A.S. ANTES TRANSPORTES ESPECIALES FSG  E.U.</v>
      </c>
      <c r="C784" s="306" t="str">
        <f>VLOOKUP(A784,EMPRESAS!$A$1:$C$342,3,0)</f>
        <v>Especial</v>
      </c>
      <c r="D784" s="311">
        <v>2955</v>
      </c>
      <c r="E784" s="64">
        <v>25</v>
      </c>
      <c r="F784" s="64">
        <v>8</v>
      </c>
      <c r="G784" s="64">
        <v>2015</v>
      </c>
      <c r="H784" s="64" t="s">
        <v>977</v>
      </c>
      <c r="I784" s="64" t="s">
        <v>25</v>
      </c>
      <c r="J784" s="299"/>
      <c r="K784" s="299" t="str">
        <f>VLOOKUP(A784,EMPRESAS!$A$1:$I$342,9,0)</f>
        <v>EMBALSE EL GUAVIO</v>
      </c>
      <c r="L784" s="299" t="str">
        <f>VLOOKUP(A784,EMPRESAS!$A$1:$J$342,10,0)</f>
        <v>EMBALSE GUAVIO-CHIVOR</v>
      </c>
      <c r="M784" s="2"/>
      <c r="N784" s="2"/>
      <c r="O784" s="2"/>
      <c r="P784" s="2"/>
      <c r="Q784" s="2"/>
      <c r="R784" s="2"/>
      <c r="S784" s="2"/>
      <c r="T784" s="2"/>
      <c r="U784" s="2"/>
    </row>
    <row r="785" spans="1:21">
      <c r="A785" s="299">
        <v>8301177011</v>
      </c>
      <c r="B785" s="306" t="str">
        <f>VLOOKUP(A785,EMPRESAS!$A$1:$B$342,2,0)</f>
        <v>TRANSPORTES ESPECIALES FSG S.A.S. ANTES TRANSPORTES ESPECIALES FSG  E.U.</v>
      </c>
      <c r="C785" s="306" t="str">
        <f>VLOOKUP(A785,EMPRESAS!$A$1:$C$342,3,0)</f>
        <v>Especial</v>
      </c>
      <c r="D785" s="311">
        <v>2955</v>
      </c>
      <c r="E785" s="64">
        <v>25</v>
      </c>
      <c r="F785" s="64">
        <v>8</v>
      </c>
      <c r="G785" s="64">
        <v>2015</v>
      </c>
      <c r="H785" s="64" t="s">
        <v>979</v>
      </c>
      <c r="I785" s="64"/>
      <c r="J785" s="299"/>
      <c r="K785" s="299" t="str">
        <f>VLOOKUP(A785,EMPRESAS!$A$1:$I$342,9,0)</f>
        <v>EMBALSE EL GUAVIO</v>
      </c>
      <c r="L785" s="299" t="str">
        <f>VLOOKUP(A785,EMPRESAS!$A$1:$J$342,10,0)</f>
        <v>EMBALSE GUAVIO-CHIVOR</v>
      </c>
      <c r="M785" s="2"/>
      <c r="N785" s="2"/>
      <c r="O785" s="2"/>
      <c r="P785" s="2"/>
      <c r="Q785" s="2"/>
      <c r="R785" s="2"/>
      <c r="S785" s="2"/>
      <c r="T785" s="2"/>
      <c r="U785" s="2"/>
    </row>
    <row r="786" spans="1:21">
      <c r="A786" s="299">
        <v>8301177011</v>
      </c>
      <c r="B786" s="306" t="str">
        <f>VLOOKUP(A786,EMPRESAS!$A$1:$B$342,2,0)</f>
        <v>TRANSPORTES ESPECIALES FSG S.A.S. ANTES TRANSPORTES ESPECIALES FSG  E.U.</v>
      </c>
      <c r="C786" s="306" t="str">
        <f>VLOOKUP(A786,EMPRESAS!$A$1:$C$342,3,0)</f>
        <v>Especial</v>
      </c>
      <c r="D786" s="311">
        <v>2788</v>
      </c>
      <c r="E786" s="64">
        <v>1</v>
      </c>
      <c r="F786" s="64">
        <v>7</v>
      </c>
      <c r="G786" s="64">
        <v>2016</v>
      </c>
      <c r="H786" s="64" t="s">
        <v>981</v>
      </c>
      <c r="I786" s="64"/>
      <c r="J786" s="299"/>
      <c r="K786" s="299" t="str">
        <f>VLOOKUP(A786,EMPRESAS!$A$1:$I$342,9,0)</f>
        <v>EMBALSE EL GUAVIO</v>
      </c>
      <c r="L786" s="299" t="str">
        <f>VLOOKUP(A786,EMPRESAS!$A$1:$J$342,10,0)</f>
        <v>EMBALSE GUAVIO-CHIVOR</v>
      </c>
      <c r="M786" s="2"/>
      <c r="N786" s="2"/>
      <c r="O786" s="2"/>
      <c r="P786" s="2"/>
      <c r="Q786" s="2"/>
      <c r="R786" s="2"/>
      <c r="S786" s="2"/>
      <c r="T786" s="2"/>
      <c r="U786" s="2"/>
    </row>
    <row r="787" spans="1:21">
      <c r="A787" s="299">
        <v>8301177011</v>
      </c>
      <c r="B787" s="306" t="str">
        <f>VLOOKUP(A787,EMPRESAS!$A$1:$B$342,2,0)</f>
        <v>TRANSPORTES ESPECIALES FSG S.A.S. ANTES TRANSPORTES ESPECIALES FSG  E.U.</v>
      </c>
      <c r="C787" s="306" t="str">
        <f>VLOOKUP(A787,EMPRESAS!$A$1:$C$342,3,0)</f>
        <v>Especial</v>
      </c>
      <c r="D787" s="311">
        <v>5050</v>
      </c>
      <c r="E787" s="64">
        <v>25</v>
      </c>
      <c r="F787" s="64">
        <v>11</v>
      </c>
      <c r="G787" s="64">
        <v>2016</v>
      </c>
      <c r="H787" s="64" t="s">
        <v>1013</v>
      </c>
      <c r="I787" s="64"/>
      <c r="J787" s="299"/>
      <c r="K787" s="299" t="str">
        <f>VLOOKUP(A787,EMPRESAS!$A$1:$I$342,9,0)</f>
        <v>EMBALSE EL GUAVIO</v>
      </c>
      <c r="L787" s="299" t="str">
        <f>VLOOKUP(A787,EMPRESAS!$A$1:$J$342,10,0)</f>
        <v>EMBALSE GUAVIO-CHIVOR</v>
      </c>
      <c r="M787" s="2"/>
      <c r="N787" s="2"/>
      <c r="O787" s="2"/>
      <c r="P787" s="2"/>
      <c r="Q787" s="2"/>
      <c r="R787" s="2"/>
      <c r="S787" s="2"/>
      <c r="T787" s="2"/>
      <c r="U787" s="2"/>
    </row>
    <row r="788" spans="1:21">
      <c r="A788" s="299">
        <v>8301177011</v>
      </c>
      <c r="B788" s="306" t="str">
        <f>VLOOKUP(A788,EMPRESAS!$A$1:$B$342,2,0)</f>
        <v>TRANSPORTES ESPECIALES FSG S.A.S. ANTES TRANSPORTES ESPECIALES FSG  E.U.</v>
      </c>
      <c r="C788" s="306" t="str">
        <f>VLOOKUP(A788,EMPRESAS!$A$1:$C$342,3,0)</f>
        <v>Especial</v>
      </c>
      <c r="D788" s="303">
        <v>3793</v>
      </c>
      <c r="E788" s="309">
        <v>23</v>
      </c>
      <c r="F788" s="309">
        <v>8</v>
      </c>
      <c r="G788" s="309">
        <v>2018</v>
      </c>
      <c r="H788" s="309" t="s">
        <v>982</v>
      </c>
      <c r="I788" s="328" t="s">
        <v>25</v>
      </c>
      <c r="J788" s="299"/>
      <c r="K788" s="299" t="str">
        <f>VLOOKUP(A788,EMPRESAS!$A$1:$I$342,9,0)</f>
        <v>EMBALSE EL GUAVIO</v>
      </c>
      <c r="L788" s="299" t="str">
        <f>VLOOKUP(A788,EMPRESAS!$A$1:$J$342,10,0)</f>
        <v>EMBALSE GUAVIO-CHIVOR</v>
      </c>
      <c r="M788" s="2"/>
      <c r="N788" s="2"/>
      <c r="O788" s="2"/>
      <c r="P788" s="2"/>
      <c r="Q788" s="2"/>
      <c r="R788" s="2"/>
      <c r="S788" s="2"/>
      <c r="T788" s="2"/>
      <c r="U788" s="2"/>
    </row>
    <row r="789" spans="1:21">
      <c r="A789" s="299">
        <v>9007931510</v>
      </c>
      <c r="B789" s="306" t="str">
        <f>VLOOKUP(A789,EMPRESAS!$A$1:$B$342,2,0)</f>
        <v>ASOCIACION DE TRANSPORTE FLUVIAL DEL LAGO DE TOTA "ASOFLUTOTA"</v>
      </c>
      <c r="C789" s="306" t="str">
        <f>VLOOKUP(A789,EMPRESAS!$A$1:$C$342,3,0)</f>
        <v>Turismo</v>
      </c>
      <c r="D789" s="311">
        <v>2959</v>
      </c>
      <c r="E789" s="64">
        <v>25</v>
      </c>
      <c r="F789" s="64">
        <v>8</v>
      </c>
      <c r="G789" s="64">
        <v>2015</v>
      </c>
      <c r="H789" s="64" t="s">
        <v>977</v>
      </c>
      <c r="I789" s="299" t="s">
        <v>43</v>
      </c>
      <c r="J789" s="299"/>
      <c r="K789" s="299" t="str">
        <f>VLOOKUP(A789,EMPRESAS!$A$1:$I$342,9,0)</f>
        <v>LAGO DE TOTA</v>
      </c>
      <c r="L789" s="299" t="str">
        <f>VLOOKUP(A789,EMPRESAS!$A$1:$J$342,10,0)</f>
        <v>LAGO DE TOTA</v>
      </c>
      <c r="M789" s="2"/>
      <c r="N789" s="2"/>
      <c r="O789" s="2"/>
      <c r="P789" s="2"/>
      <c r="Q789" s="2"/>
      <c r="R789" s="2"/>
      <c r="S789" s="2"/>
      <c r="T789" s="2"/>
      <c r="U789" s="2"/>
    </row>
    <row r="790" spans="1:21">
      <c r="A790" s="299">
        <v>9007931510</v>
      </c>
      <c r="B790" s="306" t="str">
        <f>VLOOKUP(A790,EMPRESAS!$A$1:$B$342,2,0)</f>
        <v>ASOCIACION DE TRANSPORTE FLUVIAL DEL LAGO DE TOTA "ASOFLUTOTA"</v>
      </c>
      <c r="C790" s="306" t="str">
        <f>VLOOKUP(A790,EMPRESAS!$A$1:$C$342,3,0)</f>
        <v>Turismo</v>
      </c>
      <c r="D790" s="311">
        <v>2959</v>
      </c>
      <c r="E790" s="64">
        <v>25</v>
      </c>
      <c r="F790" s="64">
        <v>8</v>
      </c>
      <c r="G790" s="64">
        <v>2015</v>
      </c>
      <c r="H790" s="64" t="s">
        <v>979</v>
      </c>
      <c r="I790" s="299" t="s">
        <v>43</v>
      </c>
      <c r="J790" s="299"/>
      <c r="K790" s="299" t="str">
        <f>VLOOKUP(A790,EMPRESAS!$A$1:$I$342,9,0)</f>
        <v>LAGO DE TOTA</v>
      </c>
      <c r="L790" s="299" t="str">
        <f>VLOOKUP(A790,EMPRESAS!$A$1:$J$342,10,0)</f>
        <v>LAGO DE TOTA</v>
      </c>
      <c r="M790" s="2"/>
      <c r="N790" s="2"/>
      <c r="O790" s="2"/>
      <c r="P790" s="2"/>
      <c r="Q790" s="2"/>
      <c r="R790" s="2"/>
      <c r="S790" s="2"/>
      <c r="T790" s="2"/>
      <c r="U790" s="2"/>
    </row>
    <row r="791" spans="1:21">
      <c r="A791" s="299">
        <v>9007931510</v>
      </c>
      <c r="B791" s="306" t="str">
        <f>VLOOKUP(A791,EMPRESAS!$A$1:$B$342,2,0)</f>
        <v>ASOCIACION DE TRANSPORTE FLUVIAL DEL LAGO DE TOTA "ASOFLUTOTA"</v>
      </c>
      <c r="C791" s="306" t="str">
        <f>VLOOKUP(A791,EMPRESAS!$A$1:$C$342,3,0)</f>
        <v>Turismo</v>
      </c>
      <c r="D791" s="311">
        <v>3489</v>
      </c>
      <c r="E791" s="64">
        <v>12</v>
      </c>
      <c r="F791" s="64">
        <v>8</v>
      </c>
      <c r="G791" s="64">
        <v>2016</v>
      </c>
      <c r="H791" s="399" t="s">
        <v>988</v>
      </c>
      <c r="I791" s="307" t="s">
        <v>1066</v>
      </c>
      <c r="J791" s="299"/>
      <c r="K791" s="299" t="str">
        <f>VLOOKUP(A791,EMPRESAS!$A$1:$I$342,9,0)</f>
        <v>LAGO DE TOTA</v>
      </c>
      <c r="L791" s="299" t="str">
        <f>VLOOKUP(A791,EMPRESAS!$A$1:$J$342,10,0)</f>
        <v>LAGO DE TOTA</v>
      </c>
      <c r="M791" s="2"/>
      <c r="N791" s="2"/>
      <c r="O791" s="2"/>
      <c r="P791" s="2"/>
      <c r="Q791" s="2"/>
      <c r="R791" s="2"/>
      <c r="S791" s="2"/>
      <c r="T791" s="2"/>
      <c r="U791" s="2"/>
    </row>
    <row r="792" spans="1:21">
      <c r="A792" s="299">
        <v>9007931510</v>
      </c>
      <c r="B792" s="306" t="str">
        <f>VLOOKUP(A792,EMPRESAS!$A$1:$B$342,2,0)</f>
        <v>ASOCIACION DE TRANSPORTE FLUVIAL DEL LAGO DE TOTA "ASOFLUTOTA"</v>
      </c>
      <c r="C792" s="306" t="str">
        <f>VLOOKUP(A792,EMPRESAS!$A$1:$C$342,3,0)</f>
        <v>Turismo</v>
      </c>
      <c r="D792" s="311">
        <v>4818</v>
      </c>
      <c r="E792" s="64">
        <v>15</v>
      </c>
      <c r="F792" s="64">
        <v>11</v>
      </c>
      <c r="G792" s="64">
        <v>2016</v>
      </c>
      <c r="H792" s="102" t="s">
        <v>988</v>
      </c>
      <c r="I792" s="307"/>
      <c r="J792" s="299"/>
      <c r="K792" s="299" t="str">
        <f>VLOOKUP(A792,EMPRESAS!$A$1:$I$342,9,0)</f>
        <v>LAGO DE TOTA</v>
      </c>
      <c r="L792" s="299" t="str">
        <f>VLOOKUP(A792,EMPRESAS!$A$1:$J$342,10,0)</f>
        <v>LAGO DE TOTA</v>
      </c>
      <c r="M792" s="2"/>
      <c r="N792" s="2"/>
      <c r="O792" s="2"/>
      <c r="P792" s="2"/>
      <c r="Q792" s="2"/>
      <c r="R792" s="2"/>
      <c r="S792" s="2"/>
      <c r="T792" s="2"/>
      <c r="U792" s="2"/>
    </row>
    <row r="793" spans="1:21">
      <c r="A793" s="299">
        <v>9007931510</v>
      </c>
      <c r="B793" s="306" t="str">
        <f>VLOOKUP(A793,EMPRESAS!$A$1:$B$342,2,0)</f>
        <v>ASOCIACION DE TRANSPORTE FLUVIAL DEL LAGO DE TOTA "ASOFLUTOTA"</v>
      </c>
      <c r="C793" s="306" t="str">
        <f>VLOOKUP(A793,EMPRESAS!$A$1:$C$342,3,0)</f>
        <v>Turismo</v>
      </c>
      <c r="D793" s="311">
        <v>4766</v>
      </c>
      <c r="E793" s="64">
        <v>31</v>
      </c>
      <c r="F793" s="64">
        <v>10</v>
      </c>
      <c r="G793" s="64">
        <v>2017</v>
      </c>
      <c r="H793" s="102" t="s">
        <v>988</v>
      </c>
      <c r="I793" s="307"/>
      <c r="J793" s="299"/>
      <c r="K793" s="299" t="str">
        <f>VLOOKUP(A793,EMPRESAS!$A$1:$I$342,9,0)</f>
        <v>LAGO DE TOTA</v>
      </c>
      <c r="L793" s="299" t="str">
        <f>VLOOKUP(A793,EMPRESAS!$A$1:$J$342,10,0)</f>
        <v>LAGO DE TOTA</v>
      </c>
      <c r="M793" s="2"/>
      <c r="N793" s="2"/>
      <c r="O793" s="2"/>
      <c r="P793" s="2"/>
      <c r="Q793" s="2"/>
      <c r="R793" s="2"/>
      <c r="S793" s="2"/>
      <c r="T793" s="2"/>
      <c r="U793" s="2"/>
    </row>
    <row r="794" spans="1:21">
      <c r="A794" s="299">
        <v>9007931510</v>
      </c>
      <c r="B794" s="306" t="str">
        <f>VLOOKUP(A794,EMPRESAS!$A$1:$B$342,2,0)</f>
        <v>ASOCIACION DE TRANSPORTE FLUVIAL DEL LAGO DE TOTA "ASOFLUTOTA"</v>
      </c>
      <c r="C794" s="306" t="str">
        <f>VLOOKUP(A794,EMPRESAS!$A$1:$C$342,3,0)</f>
        <v>Turismo</v>
      </c>
      <c r="D794" s="311">
        <v>6073</v>
      </c>
      <c r="E794" s="64">
        <v>19</v>
      </c>
      <c r="F794" s="64">
        <v>12</v>
      </c>
      <c r="G794" s="64">
        <v>2017</v>
      </c>
      <c r="H794" s="102" t="s">
        <v>993</v>
      </c>
      <c r="I794" s="307"/>
      <c r="J794" s="299"/>
      <c r="K794" s="299" t="str">
        <f>VLOOKUP(A794,EMPRESAS!$A$1:$I$342,9,0)</f>
        <v>LAGO DE TOTA</v>
      </c>
      <c r="L794" s="299" t="str">
        <f>VLOOKUP(A794,EMPRESAS!$A$1:$J$342,10,0)</f>
        <v>LAGO DE TOTA</v>
      </c>
      <c r="M794" s="2"/>
      <c r="N794" s="2"/>
      <c r="O794" s="2"/>
      <c r="P794" s="2"/>
      <c r="Q794" s="2"/>
      <c r="R794" s="2"/>
      <c r="S794" s="2"/>
      <c r="T794" s="2"/>
      <c r="U794" s="2"/>
    </row>
    <row r="795" spans="1:21">
      <c r="A795" s="299">
        <v>9007931510</v>
      </c>
      <c r="B795" s="306" t="str">
        <f>VLOOKUP(A795,EMPRESAS!$A$1:$B$342,2,0)</f>
        <v>ASOCIACION DE TRANSPORTE FLUVIAL DEL LAGO DE TOTA "ASOFLUTOTA"</v>
      </c>
      <c r="C795" s="306" t="str">
        <f>VLOOKUP(A795,EMPRESAS!$A$1:$C$342,3,0)</f>
        <v>Turismo</v>
      </c>
      <c r="D795" s="303">
        <v>3823</v>
      </c>
      <c r="E795" s="309">
        <v>27</v>
      </c>
      <c r="F795" s="309">
        <v>8</v>
      </c>
      <c r="G795" s="309">
        <v>2018</v>
      </c>
      <c r="H795" s="309" t="s">
        <v>982</v>
      </c>
      <c r="I795" s="299" t="s">
        <v>43</v>
      </c>
      <c r="J795" s="299"/>
      <c r="K795" s="299" t="str">
        <f>VLOOKUP(A795,EMPRESAS!$A$1:$I$342,9,0)</f>
        <v>LAGO DE TOTA</v>
      </c>
      <c r="L795" s="299" t="str">
        <f>VLOOKUP(A795,EMPRESAS!$A$1:$J$342,10,0)</f>
        <v>LAGO DE TOTA</v>
      </c>
      <c r="M795" s="2"/>
      <c r="N795" s="2"/>
      <c r="O795" s="2"/>
      <c r="P795" s="2"/>
      <c r="Q795" s="2"/>
      <c r="R795" s="2"/>
      <c r="S795" s="2"/>
      <c r="T795" s="2"/>
      <c r="U795" s="2"/>
    </row>
    <row r="796" spans="1:21">
      <c r="A796" s="299">
        <v>9005475043</v>
      </c>
      <c r="B796" s="306" t="str">
        <f>VLOOKUP(A796,EMPRESAS!$A$1:$B$342,2,0)</f>
        <v>TRANSPORTE Y AVENTURA EN EL LAGO DE TOTA S.A.S. "TRAVELT  S.A.S.</v>
      </c>
      <c r="C796" s="306" t="str">
        <f>VLOOKUP(A796,EMPRESAS!$A$1:$C$342,3,0)</f>
        <v>Turismo</v>
      </c>
      <c r="D796" s="311">
        <v>2960</v>
      </c>
      <c r="E796" s="64">
        <v>25</v>
      </c>
      <c r="F796" s="64">
        <v>8</v>
      </c>
      <c r="G796" s="64">
        <v>2015</v>
      </c>
      <c r="H796" s="64" t="s">
        <v>977</v>
      </c>
      <c r="I796" s="299" t="s">
        <v>43</v>
      </c>
      <c r="J796" s="299"/>
      <c r="K796" s="299" t="str">
        <f>VLOOKUP(A796,EMPRESAS!$A$1:$I$342,9,0)</f>
        <v>LAGO DE TOTA</v>
      </c>
      <c r="L796" s="299" t="str">
        <f>VLOOKUP(A796,EMPRESAS!$A$1:$J$342,10,0)</f>
        <v>LAGO DE TOTA</v>
      </c>
      <c r="M796" s="2"/>
      <c r="N796" s="2"/>
      <c r="O796" s="2"/>
      <c r="P796" s="2"/>
      <c r="Q796" s="2"/>
      <c r="R796" s="2"/>
      <c r="S796" s="2"/>
      <c r="T796" s="2"/>
      <c r="U796" s="2"/>
    </row>
    <row r="797" spans="1:21">
      <c r="A797" s="299">
        <v>9005475043</v>
      </c>
      <c r="B797" s="306" t="str">
        <f>VLOOKUP(A797,EMPRESAS!$A$1:$B$342,2,0)</f>
        <v>TRANSPORTE Y AVENTURA EN EL LAGO DE TOTA S.A.S. "TRAVELT  S.A.S.</v>
      </c>
      <c r="C797" s="306" t="str">
        <f>VLOOKUP(A797,EMPRESAS!$A$1:$C$342,3,0)</f>
        <v>Turismo</v>
      </c>
      <c r="D797" s="311">
        <v>2960</v>
      </c>
      <c r="E797" s="64">
        <v>25</v>
      </c>
      <c r="F797" s="64">
        <v>8</v>
      </c>
      <c r="G797" s="64">
        <v>2015</v>
      </c>
      <c r="H797" s="64" t="s">
        <v>979</v>
      </c>
      <c r="I797" s="299" t="s">
        <v>43</v>
      </c>
      <c r="J797" s="299"/>
      <c r="K797" s="299" t="str">
        <f>VLOOKUP(A797,EMPRESAS!$A$1:$I$342,9,0)</f>
        <v>LAGO DE TOTA</v>
      </c>
      <c r="L797" s="299" t="str">
        <f>VLOOKUP(A797,EMPRESAS!$A$1:$J$342,10,0)</f>
        <v>LAGO DE TOTA</v>
      </c>
      <c r="M797" s="2"/>
      <c r="N797" s="2"/>
      <c r="O797" s="2"/>
      <c r="P797" s="2"/>
      <c r="Q797" s="2"/>
      <c r="R797" s="2"/>
      <c r="S797" s="2"/>
      <c r="T797" s="2"/>
      <c r="U797" s="2"/>
    </row>
    <row r="798" spans="1:21">
      <c r="A798" s="299">
        <v>9005475043</v>
      </c>
      <c r="B798" s="306" t="str">
        <f>VLOOKUP(A798,EMPRESAS!$A$1:$B$342,2,0)</f>
        <v>TRANSPORTE Y AVENTURA EN EL LAGO DE TOTA S.A.S. "TRAVELT  S.A.S.</v>
      </c>
      <c r="C798" s="306" t="str">
        <f>VLOOKUP(A798,EMPRESAS!$A$1:$C$342,3,0)</f>
        <v>Turismo</v>
      </c>
      <c r="D798" s="311">
        <v>2960</v>
      </c>
      <c r="E798" s="64">
        <v>25</v>
      </c>
      <c r="F798" s="64">
        <v>8</v>
      </c>
      <c r="G798" s="64">
        <v>2015</v>
      </c>
      <c r="H798" s="64" t="s">
        <v>1067</v>
      </c>
      <c r="I798" s="299"/>
      <c r="J798" s="299"/>
      <c r="K798" s="299" t="str">
        <f>VLOOKUP(A798,EMPRESAS!$A$1:$I$342,9,0)</f>
        <v>LAGO DE TOTA</v>
      </c>
      <c r="L798" s="299" t="str">
        <f>VLOOKUP(A798,EMPRESAS!$A$1:$J$342,10,0)</f>
        <v>LAGO DE TOTA</v>
      </c>
      <c r="M798" s="2"/>
      <c r="N798" s="2"/>
      <c r="O798" s="2"/>
      <c r="P798" s="2"/>
      <c r="Q798" s="2"/>
      <c r="R798" s="2"/>
      <c r="S798" s="2"/>
      <c r="T798" s="2"/>
      <c r="U798" s="2"/>
    </row>
    <row r="799" spans="1:21">
      <c r="A799" s="299">
        <v>9005475043</v>
      </c>
      <c r="B799" s="306" t="str">
        <f>VLOOKUP(A799,EMPRESAS!$A$1:$B$342,2,0)</f>
        <v>TRANSPORTE Y AVENTURA EN EL LAGO DE TOTA S.A.S. "TRAVELT  S.A.S.</v>
      </c>
      <c r="C799" s="306" t="str">
        <f>VLOOKUP(A799,EMPRESAS!$A$1:$C$342,3,0)</f>
        <v>Turismo</v>
      </c>
      <c r="D799" s="311">
        <v>5961</v>
      </c>
      <c r="E799" s="64">
        <v>31</v>
      </c>
      <c r="F799" s="64">
        <v>12</v>
      </c>
      <c r="G799" s="64">
        <v>2015</v>
      </c>
      <c r="H799" s="64" t="s">
        <v>986</v>
      </c>
      <c r="I799" s="299"/>
      <c r="J799" s="299"/>
      <c r="K799" s="299" t="str">
        <f>VLOOKUP(A799,EMPRESAS!$A$1:$I$342,9,0)</f>
        <v>LAGO DE TOTA</v>
      </c>
      <c r="L799" s="299" t="str">
        <f>VLOOKUP(A799,EMPRESAS!$A$1:$J$342,10,0)</f>
        <v>LAGO DE TOTA</v>
      </c>
      <c r="M799" s="2"/>
      <c r="N799" s="2"/>
      <c r="O799" s="2"/>
      <c r="P799" s="2"/>
      <c r="Q799" s="2"/>
      <c r="R799" s="2"/>
      <c r="S799" s="2"/>
      <c r="T799" s="2"/>
      <c r="U799" s="2"/>
    </row>
    <row r="800" spans="1:21">
      <c r="A800" s="299">
        <v>9005475043</v>
      </c>
      <c r="B800" s="306" t="str">
        <f>VLOOKUP(A800,EMPRESAS!$A$1:$B$342,2,0)</f>
        <v>TRANSPORTE Y AVENTURA EN EL LAGO DE TOTA S.A.S. "TRAVELT  S.A.S.</v>
      </c>
      <c r="C800" s="306" t="str">
        <f>VLOOKUP(A800,EMPRESAS!$A$1:$C$342,3,0)</f>
        <v>Turismo</v>
      </c>
      <c r="D800" s="311">
        <v>5195</v>
      </c>
      <c r="E800" s="64">
        <v>7</v>
      </c>
      <c r="F800" s="64">
        <v>12</v>
      </c>
      <c r="G800" s="64">
        <v>2016</v>
      </c>
      <c r="H800" s="64" t="s">
        <v>1013</v>
      </c>
      <c r="I800" s="299"/>
      <c r="J800" s="299"/>
      <c r="K800" s="299" t="str">
        <f>VLOOKUP(A800,EMPRESAS!$A$1:$I$342,9,0)</f>
        <v>LAGO DE TOTA</v>
      </c>
      <c r="L800" s="299" t="str">
        <f>VLOOKUP(A800,EMPRESAS!$A$1:$J$342,10,0)</f>
        <v>LAGO DE TOTA</v>
      </c>
      <c r="M800" s="2"/>
      <c r="N800" s="2"/>
      <c r="O800" s="2"/>
      <c r="P800" s="2"/>
      <c r="Q800" s="2"/>
      <c r="R800" s="2"/>
      <c r="S800" s="2"/>
      <c r="T800" s="2"/>
      <c r="U800" s="2"/>
    </row>
    <row r="801" spans="1:21">
      <c r="A801" s="299">
        <v>9005475043</v>
      </c>
      <c r="B801" s="306" t="str">
        <f>VLOOKUP(A801,EMPRESAS!$A$1:$B$342,2,0)</f>
        <v>TRANSPORTE Y AVENTURA EN EL LAGO DE TOTA S.A.S. "TRAVELT  S.A.S.</v>
      </c>
      <c r="C801" s="306" t="str">
        <f>VLOOKUP(A801,EMPRESAS!$A$1:$C$342,3,0)</f>
        <v>Turismo</v>
      </c>
      <c r="D801" s="311">
        <v>4688</v>
      </c>
      <c r="E801" s="64">
        <v>30</v>
      </c>
      <c r="F801" s="64">
        <v>10</v>
      </c>
      <c r="G801" s="64">
        <v>2017</v>
      </c>
      <c r="H801" s="64" t="s">
        <v>986</v>
      </c>
      <c r="I801" s="299"/>
      <c r="J801" s="299"/>
      <c r="K801" s="299" t="str">
        <f>VLOOKUP(A801,EMPRESAS!$A$1:$I$342,9,0)</f>
        <v>LAGO DE TOTA</v>
      </c>
      <c r="L801" s="299" t="str">
        <f>VLOOKUP(A801,EMPRESAS!$A$1:$J$342,10,0)</f>
        <v>LAGO DE TOTA</v>
      </c>
      <c r="M801" s="2"/>
      <c r="N801" s="2"/>
      <c r="O801" s="2"/>
      <c r="P801" s="2"/>
      <c r="Q801" s="2"/>
      <c r="R801" s="2"/>
      <c r="S801" s="2"/>
      <c r="T801" s="2"/>
      <c r="U801" s="2"/>
    </row>
    <row r="802" spans="1:21">
      <c r="A802" s="299">
        <v>9005475043</v>
      </c>
      <c r="B802" s="306" t="str">
        <f>VLOOKUP(A802,EMPRESAS!$A$1:$B$342,2,0)</f>
        <v>TRANSPORTE Y AVENTURA EN EL LAGO DE TOTA S.A.S. "TRAVELT  S.A.S.</v>
      </c>
      <c r="C802" s="306" t="str">
        <f>VLOOKUP(A802,EMPRESAS!$A$1:$C$342,3,0)</f>
        <v>Turismo</v>
      </c>
      <c r="D802" s="303">
        <v>3935</v>
      </c>
      <c r="E802" s="309">
        <v>6</v>
      </c>
      <c r="F802" s="309">
        <v>9</v>
      </c>
      <c r="G802" s="309">
        <v>2018</v>
      </c>
      <c r="H802" s="309" t="s">
        <v>982</v>
      </c>
      <c r="I802" s="299" t="s">
        <v>43</v>
      </c>
      <c r="J802" s="299"/>
      <c r="K802" s="299" t="str">
        <f>VLOOKUP(A802,EMPRESAS!$A$1:$I$342,9,0)</f>
        <v>LAGO DE TOTA</v>
      </c>
      <c r="L802" s="299" t="str">
        <f>VLOOKUP(A802,EMPRESAS!$A$1:$J$342,10,0)</f>
        <v>LAGO DE TOTA</v>
      </c>
      <c r="M802" s="2"/>
      <c r="N802" s="2"/>
      <c r="O802" s="2"/>
      <c r="P802" s="2"/>
      <c r="Q802" s="2"/>
      <c r="R802" s="2"/>
      <c r="S802" s="2"/>
      <c r="T802" s="2"/>
      <c r="U802" s="2"/>
    </row>
    <row r="803" spans="1:21">
      <c r="A803" s="299">
        <v>9005475043</v>
      </c>
      <c r="B803" s="306" t="str">
        <f>VLOOKUP(A803,EMPRESAS!$A$1:$B$342,2,0)</f>
        <v>TRANSPORTE Y AVENTURA EN EL LAGO DE TOTA S.A.S. "TRAVELT  S.A.S.</v>
      </c>
      <c r="C803" s="306" t="str">
        <f>VLOOKUP(A803,EMPRESAS!$A$1:$C$342,3,0)</f>
        <v>Turismo</v>
      </c>
      <c r="D803" s="27">
        <v>235</v>
      </c>
      <c r="E803" s="64">
        <v>7</v>
      </c>
      <c r="F803" s="64">
        <v>2</v>
      </c>
      <c r="G803" s="64">
        <v>2019</v>
      </c>
      <c r="H803" s="64" t="s">
        <v>986</v>
      </c>
      <c r="I803" s="299"/>
      <c r="J803" s="299"/>
      <c r="K803" s="299" t="str">
        <f>VLOOKUP(A803,EMPRESAS!$A$1:$I$342,9,0)</f>
        <v>LAGO DE TOTA</v>
      </c>
      <c r="L803" s="299" t="str">
        <f>VLOOKUP(A803,EMPRESAS!$A$1:$J$342,10,0)</f>
        <v>LAGO DE TOTA</v>
      </c>
      <c r="M803" s="2"/>
      <c r="N803" s="2"/>
      <c r="O803" s="2"/>
      <c r="P803" s="2"/>
      <c r="Q803" s="2"/>
      <c r="R803" s="2"/>
      <c r="S803" s="2"/>
      <c r="T803" s="2"/>
      <c r="U803" s="2"/>
    </row>
    <row r="804" spans="1:21">
      <c r="A804" s="299">
        <v>8040115621</v>
      </c>
      <c r="B804" s="306" t="str">
        <f>VLOOKUP(A804,EMPRESAS!$A$1:$B$342,2,0)</f>
        <v>TRANSPORTES EL DORADO S.A.S.</v>
      </c>
      <c r="C804" s="306" t="str">
        <f>VLOOKUP(A804,EMPRESAS!$A$1:$C$342,3,0)</f>
        <v>Especial</v>
      </c>
      <c r="D804" s="311">
        <v>4370</v>
      </c>
      <c r="E804" s="64">
        <v>26</v>
      </c>
      <c r="F804" s="64">
        <v>12</v>
      </c>
      <c r="G804" s="329">
        <v>2014</v>
      </c>
      <c r="H804" s="329" t="s">
        <v>977</v>
      </c>
      <c r="I804" s="64" t="s">
        <v>25</v>
      </c>
      <c r="J804" s="299"/>
      <c r="K804" s="299" t="str">
        <f>VLOOKUP(A804,EMPRESAS!$A$1:$I$342,9,0)</f>
        <v>MAGDALENA</v>
      </c>
      <c r="L804" s="299" t="str">
        <f>VLOOKUP(A804,EMPRESAS!$A$1:$J$342,10,0)</f>
        <v>RIO MAGDALENA Y SUS AFLUENTES ENTRE EL SECTOR CANTAGALLO-SAN PABLO</v>
      </c>
      <c r="M804" s="2"/>
      <c r="N804" s="2"/>
      <c r="O804" s="2"/>
      <c r="P804" s="2"/>
      <c r="Q804" s="2"/>
      <c r="R804" s="2"/>
      <c r="S804" s="2"/>
      <c r="T804" s="2"/>
      <c r="U804" s="2"/>
    </row>
    <row r="805" spans="1:21">
      <c r="A805" s="299">
        <v>8040115621</v>
      </c>
      <c r="B805" s="306" t="str">
        <f>VLOOKUP(A805,EMPRESAS!$A$1:$B$342,2,0)</f>
        <v>TRANSPORTES EL DORADO S.A.S.</v>
      </c>
      <c r="C805" s="306" t="str">
        <f>VLOOKUP(A805,EMPRESAS!$A$1:$C$342,3,0)</f>
        <v>Especial</v>
      </c>
      <c r="D805" s="363">
        <v>4370</v>
      </c>
      <c r="E805" s="359">
        <v>26</v>
      </c>
      <c r="F805" s="359">
        <v>12</v>
      </c>
      <c r="G805" s="359">
        <v>2014</v>
      </c>
      <c r="H805" s="359" t="s">
        <v>979</v>
      </c>
      <c r="I805" s="360" t="s">
        <v>25</v>
      </c>
      <c r="J805" s="299" t="s">
        <v>1026</v>
      </c>
      <c r="K805" s="299" t="str">
        <f>VLOOKUP(A805,EMPRESAS!$A$1:$I$342,9,0)</f>
        <v>MAGDALENA</v>
      </c>
      <c r="L805" s="299" t="str">
        <f>VLOOKUP(A805,EMPRESAS!$A$1:$J$342,10,0)</f>
        <v>RIO MAGDALENA Y SUS AFLUENTES ENTRE EL SECTOR CANTAGALLO-SAN PABLO</v>
      </c>
      <c r="M805" s="2"/>
      <c r="N805" s="2"/>
      <c r="O805" s="2"/>
      <c r="P805" s="2"/>
      <c r="Q805" s="2"/>
      <c r="R805" s="2"/>
      <c r="S805" s="2"/>
      <c r="T805" s="2"/>
      <c r="U805" s="2"/>
    </row>
    <row r="806" spans="1:21">
      <c r="A806" s="299">
        <v>8040115621</v>
      </c>
      <c r="B806" s="306" t="str">
        <f>VLOOKUP(A806,EMPRESAS!$A$1:$B$342,2,0)</f>
        <v>TRANSPORTES EL DORADO S.A.S.</v>
      </c>
      <c r="C806" s="306" t="str">
        <f>VLOOKUP(A806,EMPRESAS!$A$1:$C$342,3,0)</f>
        <v>Especial</v>
      </c>
      <c r="D806" s="400">
        <v>2321</v>
      </c>
      <c r="E806" s="64">
        <v>13</v>
      </c>
      <c r="F806" s="64">
        <v>7</v>
      </c>
      <c r="G806" s="329">
        <v>2015</v>
      </c>
      <c r="H806" s="329" t="s">
        <v>1020</v>
      </c>
      <c r="I806" s="299"/>
      <c r="J806" s="299"/>
      <c r="K806" s="299" t="str">
        <f>VLOOKUP(A806,EMPRESAS!$A$1:$I$342,9,0)</f>
        <v>MAGDALENA</v>
      </c>
      <c r="L806" s="299" t="str">
        <f>VLOOKUP(A806,EMPRESAS!$A$1:$J$342,10,0)</f>
        <v>RIO MAGDALENA Y SUS AFLUENTES ENTRE EL SECTOR CANTAGALLO-SAN PABLO</v>
      </c>
      <c r="M806" s="2"/>
      <c r="N806" s="2"/>
      <c r="O806" s="2"/>
      <c r="P806" s="2"/>
      <c r="Q806" s="2"/>
      <c r="R806" s="2"/>
      <c r="S806" s="2"/>
      <c r="T806" s="2"/>
      <c r="U806" s="2"/>
    </row>
    <row r="807" spans="1:21">
      <c r="A807" s="299">
        <v>8340010018</v>
      </c>
      <c r="B807" s="306" t="str">
        <f>VLOOKUP(A807,EMPRESAS!$A$1:$B$342,2,0)</f>
        <v>COOPERATIVA DE TRANSPORTADORES DE ARAUQUITA "COOTRANAR"</v>
      </c>
      <c r="C807" s="306" t="str">
        <f>VLOOKUP(A807,EMPRESAS!$A$1:$C$342,3,0)</f>
        <v>Especial</v>
      </c>
      <c r="D807" s="311">
        <v>629</v>
      </c>
      <c r="E807" s="64">
        <v>18</v>
      </c>
      <c r="F807" s="64">
        <v>3</v>
      </c>
      <c r="G807" s="102">
        <v>2015</v>
      </c>
      <c r="H807" s="64" t="s">
        <v>977</v>
      </c>
      <c r="I807" s="299" t="s">
        <v>14</v>
      </c>
      <c r="J807" s="299"/>
      <c r="K807" s="299" t="str">
        <f>VLOOKUP(A807,EMPRESAS!$A$1:$I$342,9,0)</f>
        <v>ARAUCA</v>
      </c>
      <c r="L807" s="299" t="str">
        <f>VLOOKUP(A807,EMPRESAS!$A$1:$J$342,10,0)</f>
        <v>RIO ARAUCA Y SUS AFLUENTES</v>
      </c>
      <c r="M807" s="2"/>
      <c r="N807" s="2"/>
      <c r="O807" s="2"/>
      <c r="P807" s="2"/>
      <c r="Q807" s="2"/>
      <c r="R807" s="2"/>
      <c r="S807" s="2"/>
      <c r="T807" s="2"/>
      <c r="U807" s="2"/>
    </row>
    <row r="808" spans="1:21">
      <c r="A808" s="299">
        <v>8340010018</v>
      </c>
      <c r="B808" s="306" t="str">
        <f>VLOOKUP(A808,EMPRESAS!$A$1:$B$342,2,0)</f>
        <v>COOPERATIVA DE TRANSPORTADORES DE ARAUQUITA "COOTRANAR"</v>
      </c>
      <c r="C808" s="306" t="str">
        <f>VLOOKUP(A808,EMPRESAS!$A$1:$C$342,3,0)</f>
        <v>Especial</v>
      </c>
      <c r="D808" s="311">
        <v>898</v>
      </c>
      <c r="E808" s="64">
        <v>17</v>
      </c>
      <c r="F808" s="64">
        <v>4</v>
      </c>
      <c r="G808" s="102">
        <v>2017</v>
      </c>
      <c r="H808" s="64" t="s">
        <v>1013</v>
      </c>
      <c r="I808" s="64" t="s">
        <v>25</v>
      </c>
      <c r="J808" s="299"/>
      <c r="K808" s="299" t="str">
        <f>VLOOKUP(A808,EMPRESAS!$A$1:$I$342,9,0)</f>
        <v>ARAUCA</v>
      </c>
      <c r="L808" s="299" t="str">
        <f>VLOOKUP(A808,EMPRESAS!$A$1:$J$342,10,0)</f>
        <v>RIO ARAUCA Y SUS AFLUENTES</v>
      </c>
      <c r="M808" s="2"/>
      <c r="N808" s="2"/>
      <c r="O808" s="2"/>
      <c r="P808" s="2"/>
      <c r="Q808" s="2"/>
      <c r="R808" s="2"/>
      <c r="S808" s="2"/>
      <c r="T808" s="2"/>
      <c r="U808" s="2"/>
    </row>
    <row r="809" spans="1:21">
      <c r="A809" s="299">
        <v>8340010018</v>
      </c>
      <c r="B809" s="306" t="str">
        <f>VLOOKUP(A809,EMPRESAS!$A$1:$B$342,2,0)</f>
        <v>COOPERATIVA DE TRANSPORTADORES DE ARAUQUITA "COOTRANAR"</v>
      </c>
      <c r="C809" s="306" t="str">
        <f>VLOOKUP(A809,EMPRESAS!$A$1:$C$342,3,0)</f>
        <v>Especial</v>
      </c>
      <c r="D809" s="475">
        <v>898</v>
      </c>
      <c r="E809" s="338">
        <v>17</v>
      </c>
      <c r="F809" s="338">
        <v>4</v>
      </c>
      <c r="G809" s="338">
        <v>2017</v>
      </c>
      <c r="H809" s="338" t="s">
        <v>979</v>
      </c>
      <c r="I809" s="328" t="s">
        <v>25</v>
      </c>
      <c r="J809" s="299"/>
      <c r="K809" s="299" t="str">
        <f>VLOOKUP(A809,EMPRESAS!$A$1:$I$342,9,0)</f>
        <v>ARAUCA</v>
      </c>
      <c r="L809" s="299" t="str">
        <f>VLOOKUP(A809,EMPRESAS!$A$1:$J$342,10,0)</f>
        <v>RIO ARAUCA Y SUS AFLUENTES</v>
      </c>
      <c r="M809" s="2"/>
      <c r="N809" s="2"/>
      <c r="O809" s="2"/>
      <c r="P809" s="2"/>
      <c r="Q809" s="2"/>
      <c r="R809" s="2"/>
      <c r="S809" s="2"/>
      <c r="T809" s="2"/>
      <c r="U809" s="2"/>
    </row>
    <row r="810" spans="1:21">
      <c r="A810" s="299">
        <v>9007180663</v>
      </c>
      <c r="B810" s="306" t="str">
        <f>VLOOKUP(A810,EMPRESAS!$A$1:$B$342,2,0)</f>
        <v>ASOLAGO TOTA S.A.S.</v>
      </c>
      <c r="C810" s="306" t="str">
        <f>VLOOKUP(A810,EMPRESAS!$A$1:$C$342,3,0)</f>
        <v>Turismo</v>
      </c>
      <c r="D810" s="27">
        <v>4080</v>
      </c>
      <c r="E810" s="64">
        <v>16</v>
      </c>
      <c r="F810" s="64">
        <v>10</v>
      </c>
      <c r="G810" s="64">
        <v>2015</v>
      </c>
      <c r="H810" s="64" t="s">
        <v>977</v>
      </c>
      <c r="I810" s="299" t="s">
        <v>43</v>
      </c>
      <c r="J810" s="299"/>
      <c r="K810" s="299" t="str">
        <f>VLOOKUP(A810,EMPRESAS!$A$1:$I$342,9,0)</f>
        <v>LAGO DE TOTA</v>
      </c>
      <c r="L810" s="299" t="str">
        <f>VLOOKUP(A810,EMPRESAS!$A$1:$J$342,10,0)</f>
        <v>LAGO DE TOTA</v>
      </c>
      <c r="M810" s="2"/>
      <c r="N810" s="2"/>
      <c r="O810" s="2"/>
      <c r="P810" s="2"/>
      <c r="Q810" s="2"/>
      <c r="R810" s="2"/>
      <c r="S810" s="2"/>
      <c r="T810" s="2"/>
      <c r="U810" s="2"/>
    </row>
    <row r="811" spans="1:21">
      <c r="A811" s="299">
        <v>9007180663</v>
      </c>
      <c r="B811" s="306" t="str">
        <f>VLOOKUP(A811,EMPRESAS!$A$1:$B$342,2,0)</f>
        <v>ASOLAGO TOTA S.A.S.</v>
      </c>
      <c r="C811" s="306" t="str">
        <f>VLOOKUP(A811,EMPRESAS!$A$1:$C$342,3,0)</f>
        <v>Turismo</v>
      </c>
      <c r="D811" s="433">
        <v>4080</v>
      </c>
      <c r="E811" s="359">
        <v>16</v>
      </c>
      <c r="F811" s="359">
        <v>10</v>
      </c>
      <c r="G811" s="359">
        <v>2015</v>
      </c>
      <c r="H811" s="359" t="s">
        <v>979</v>
      </c>
      <c r="I811" s="360" t="s">
        <v>43</v>
      </c>
      <c r="J811" s="299" t="s">
        <v>1026</v>
      </c>
      <c r="K811" s="299" t="str">
        <f>VLOOKUP(A811,EMPRESAS!$A$1:$I$342,9,0)</f>
        <v>LAGO DE TOTA</v>
      </c>
      <c r="L811" s="299" t="str">
        <f>VLOOKUP(A811,EMPRESAS!$A$1:$J$342,10,0)</f>
        <v>LAGO DE TOTA</v>
      </c>
      <c r="M811" s="2"/>
      <c r="N811" s="2"/>
      <c r="O811" s="2"/>
      <c r="P811" s="2"/>
      <c r="Q811" s="2"/>
      <c r="R811" s="2"/>
      <c r="S811" s="2"/>
      <c r="T811" s="2"/>
      <c r="U811" s="2"/>
    </row>
    <row r="812" spans="1:21">
      <c r="A812" s="299">
        <v>9007180663</v>
      </c>
      <c r="B812" s="306" t="str">
        <f>VLOOKUP(A812,EMPRESAS!$A$1:$B$342,2,0)</f>
        <v>ASOLAGO TOTA S.A.S.</v>
      </c>
      <c r="C812" s="306" t="str">
        <f>VLOOKUP(A812,EMPRESAS!$A$1:$C$342,3,0)</f>
        <v>Turismo</v>
      </c>
      <c r="D812" s="27">
        <v>2743</v>
      </c>
      <c r="E812" s="64">
        <v>27</v>
      </c>
      <c r="F812" s="64">
        <v>6</v>
      </c>
      <c r="G812" s="64">
        <v>2016</v>
      </c>
      <c r="H812" s="64" t="s">
        <v>988</v>
      </c>
      <c r="I812" s="299"/>
      <c r="J812" s="299"/>
      <c r="K812" s="299" t="str">
        <f>VLOOKUP(A812,EMPRESAS!$A$1:$I$342,9,0)</f>
        <v>LAGO DE TOTA</v>
      </c>
      <c r="L812" s="299" t="str">
        <f>VLOOKUP(A812,EMPRESAS!$A$1:$J$342,10,0)</f>
        <v>LAGO DE TOTA</v>
      </c>
      <c r="M812" s="2"/>
      <c r="N812" s="2"/>
      <c r="O812" s="2"/>
      <c r="P812" s="2"/>
      <c r="Q812" s="2"/>
      <c r="R812" s="2"/>
      <c r="S812" s="2"/>
      <c r="T812" s="2"/>
      <c r="U812" s="2"/>
    </row>
    <row r="813" spans="1:21">
      <c r="A813" s="299">
        <v>9007180663</v>
      </c>
      <c r="B813" s="306" t="str">
        <f>VLOOKUP(A813,EMPRESAS!$A$1:$B$342,2,0)</f>
        <v>ASOLAGO TOTA S.A.S.</v>
      </c>
      <c r="C813" s="306" t="str">
        <f>VLOOKUP(A813,EMPRESAS!$A$1:$C$342,3,0)</f>
        <v>Turismo</v>
      </c>
      <c r="D813" s="27">
        <v>1823</v>
      </c>
      <c r="E813" s="64">
        <v>7</v>
      </c>
      <c r="F813" s="64">
        <v>6</v>
      </c>
      <c r="G813" s="64">
        <v>2018</v>
      </c>
      <c r="H813" s="64" t="s">
        <v>988</v>
      </c>
      <c r="I813" s="299"/>
      <c r="J813" s="299"/>
      <c r="K813" s="299" t="str">
        <f>VLOOKUP(A813,EMPRESAS!$A$1:$I$342,9,0)</f>
        <v>LAGO DE TOTA</v>
      </c>
      <c r="L813" s="299" t="str">
        <f>VLOOKUP(A813,EMPRESAS!$A$1:$J$342,10,0)</f>
        <v>LAGO DE TOTA</v>
      </c>
      <c r="M813" s="2"/>
      <c r="N813" s="2"/>
      <c r="O813" s="2"/>
      <c r="P813" s="2"/>
      <c r="Q813" s="2"/>
      <c r="R813" s="2"/>
      <c r="S813" s="2"/>
      <c r="T813" s="2"/>
      <c r="U813" s="2"/>
    </row>
    <row r="814" spans="1:21">
      <c r="A814" s="299">
        <v>9007180663</v>
      </c>
      <c r="B814" s="306" t="str">
        <f>VLOOKUP(A814,EMPRESAS!$A$1:$B$342,2,0)</f>
        <v>ASOLAGO TOTA S.A.S.</v>
      </c>
      <c r="C814" s="306" t="str">
        <f>VLOOKUP(A814,EMPRESAS!$A$1:$C$342,3,0)</f>
        <v>Turismo</v>
      </c>
      <c r="D814" s="27">
        <v>3295</v>
      </c>
      <c r="E814" s="64">
        <v>8</v>
      </c>
      <c r="F814" s="64">
        <v>8</v>
      </c>
      <c r="G814" s="64">
        <v>2018</v>
      </c>
      <c r="H814" s="64" t="s">
        <v>993</v>
      </c>
      <c r="I814" s="299"/>
      <c r="J814" s="299"/>
      <c r="K814" s="299" t="str">
        <f>VLOOKUP(A814,EMPRESAS!$A$1:$I$342,9,0)</f>
        <v>LAGO DE TOTA</v>
      </c>
      <c r="L814" s="299" t="str">
        <f>VLOOKUP(A814,EMPRESAS!$A$1:$J$342,10,0)</f>
        <v>LAGO DE TOTA</v>
      </c>
      <c r="M814" s="2"/>
      <c r="N814" s="2"/>
      <c r="O814" s="2"/>
      <c r="P814" s="2"/>
      <c r="Q814" s="2"/>
      <c r="R814" s="2"/>
      <c r="S814" s="2"/>
      <c r="T814" s="2"/>
      <c r="U814" s="2"/>
    </row>
    <row r="815" spans="1:21">
      <c r="A815" s="299">
        <v>9007723501</v>
      </c>
      <c r="B815" s="306" t="str">
        <f>VLOOKUP(A815,EMPRESAS!$A$1:$B$342,2,0)</f>
        <v>TRANSPORTES LLANORINOQUIA S.A.S. "TRANSLLANORINOQUIA S.A.S."</v>
      </c>
      <c r="C815" s="306" t="str">
        <f>VLOOKUP(A815,EMPRESAS!$A$1:$C$342,3,0)</f>
        <v>Turismo</v>
      </c>
      <c r="D815" s="311">
        <v>3763</v>
      </c>
      <c r="E815" s="64">
        <v>7</v>
      </c>
      <c r="F815" s="64">
        <v>10</v>
      </c>
      <c r="G815" s="64">
        <v>2015</v>
      </c>
      <c r="H815" s="64" t="s">
        <v>977</v>
      </c>
      <c r="I815" s="299" t="s">
        <v>43</v>
      </c>
      <c r="J815" s="299"/>
      <c r="K815" s="299" t="str">
        <f>VLOOKUP(A815,EMPRESAS!$A$1:$I$342,9,0)</f>
        <v>META</v>
      </c>
      <c r="L815" s="299" t="str">
        <f>VLOOKUP(A815,EMPRESAS!$A$1:$J$342,10,0)</f>
        <v>RIO META DESDE PUERTO CARREÑO HASTA LA VENTUROSA, RIO ORINOCO DESDE PUERTO CARREÑO HASTA RAUDALES DE ATURES, RIO BITA DESDE PUERTO CARREÑO HASTA ANACAY</v>
      </c>
      <c r="M815" s="2"/>
      <c r="N815" s="2"/>
      <c r="O815" s="2"/>
      <c r="P815" s="2"/>
      <c r="Q815" s="2"/>
      <c r="R815" s="2"/>
      <c r="S815" s="2"/>
      <c r="T815" s="2"/>
      <c r="U815" s="2"/>
    </row>
    <row r="816" spans="1:21">
      <c r="A816" s="299">
        <v>9007723501</v>
      </c>
      <c r="B816" s="306" t="str">
        <f>VLOOKUP(A816,EMPRESAS!$A$1:$B$342,2,0)</f>
        <v>TRANSPORTES LLANORINOQUIA S.A.S. "TRANSLLANORINOQUIA S.A.S."</v>
      </c>
      <c r="C816" s="306" t="str">
        <f>VLOOKUP(A816,EMPRESAS!$A$1:$C$342,3,0)</f>
        <v>Turismo</v>
      </c>
      <c r="D816" s="311">
        <v>3763</v>
      </c>
      <c r="E816" s="64">
        <v>7</v>
      </c>
      <c r="F816" s="64">
        <v>10</v>
      </c>
      <c r="G816" s="64">
        <v>2015</v>
      </c>
      <c r="H816" s="64" t="s">
        <v>979</v>
      </c>
      <c r="I816" s="299"/>
      <c r="J816" s="299"/>
      <c r="K816" s="299" t="str">
        <f>VLOOKUP(A816,EMPRESAS!$A$1:$I$342,9,0)</f>
        <v>META</v>
      </c>
      <c r="L816" s="299" t="str">
        <f>VLOOKUP(A816,EMPRESAS!$A$1:$J$342,10,0)</f>
        <v>RIO META DESDE PUERTO CARREÑO HASTA LA VENTUROSA, RIO ORINOCO DESDE PUERTO CARREÑO HASTA RAUDALES DE ATURES, RIO BITA DESDE PUERTO CARREÑO HASTA ANACAY</v>
      </c>
      <c r="M816" s="2"/>
      <c r="N816" s="2"/>
      <c r="O816" s="2"/>
      <c r="P816" s="2"/>
      <c r="Q816" s="2"/>
      <c r="R816" s="2"/>
      <c r="S816" s="2"/>
      <c r="T816" s="2"/>
      <c r="U816" s="2"/>
    </row>
    <row r="817" spans="1:21">
      <c r="A817" s="299">
        <v>9007723501</v>
      </c>
      <c r="B817" s="306" t="str">
        <f>VLOOKUP(A817,EMPRESAS!$A$1:$B$342,2,0)</f>
        <v>TRANSPORTES LLANORINOQUIA S.A.S. "TRANSLLANORINOQUIA S.A.S."</v>
      </c>
      <c r="C817" s="306" t="str">
        <f>VLOOKUP(A817,EMPRESAS!$A$1:$C$342,3,0)</f>
        <v>Turismo</v>
      </c>
      <c r="D817" s="439">
        <v>4691</v>
      </c>
      <c r="E817" s="390">
        <v>10</v>
      </c>
      <c r="F817" s="390">
        <v>10</v>
      </c>
      <c r="G817" s="390">
        <v>2018</v>
      </c>
      <c r="H817" s="390" t="s">
        <v>982</v>
      </c>
      <c r="I817" s="299" t="s">
        <v>43</v>
      </c>
      <c r="J817" s="299"/>
      <c r="K817" s="299" t="str">
        <f>VLOOKUP(A817,EMPRESAS!$A$1:$I$342,9,0)</f>
        <v>META</v>
      </c>
      <c r="L817" s="299" t="str">
        <f>VLOOKUP(A817,EMPRESAS!$A$1:$J$342,10,0)</f>
        <v>RIO META DESDE PUERTO CARREÑO HASTA LA VENTUROSA, RIO ORINOCO DESDE PUERTO CARREÑO HASTA RAUDALES DE ATURES, RIO BITA DESDE PUERTO CARREÑO HASTA ANACAY</v>
      </c>
      <c r="M817" s="2"/>
      <c r="N817" s="2"/>
      <c r="O817" s="2"/>
      <c r="P817" s="2"/>
      <c r="Q817" s="2"/>
      <c r="R817" s="2"/>
      <c r="S817" s="2"/>
      <c r="T817" s="2"/>
      <c r="U817" s="2"/>
    </row>
    <row r="818" spans="1:21">
      <c r="A818" s="64">
        <v>9007846309</v>
      </c>
      <c r="B818" s="306" t="str">
        <f>VLOOKUP(A818,EMPRESAS!$A$1:$B$342,2,0)</f>
        <v>TRANSPORTAMOS AH S.A.S.</v>
      </c>
      <c r="C818" s="306" t="str">
        <f>VLOOKUP(A818,EMPRESAS!$A$1:$C$342,3,0)</f>
        <v>Especial</v>
      </c>
      <c r="D818" s="311">
        <v>3761</v>
      </c>
      <c r="E818" s="64">
        <v>7</v>
      </c>
      <c r="F818" s="64">
        <v>10</v>
      </c>
      <c r="G818" s="64">
        <v>2015</v>
      </c>
      <c r="H818" s="64" t="s">
        <v>977</v>
      </c>
      <c r="I818" s="64" t="s">
        <v>25</v>
      </c>
      <c r="J818" s="299"/>
      <c r="K818" s="299" t="str">
        <f>VLOOKUP(A818,EMPRESAS!$A$1:$I$342,9,0)</f>
        <v>MAGDALENA</v>
      </c>
      <c r="L818" s="299" t="str">
        <f>VLOOKUP(A818,EMPRESAS!$A$1:$J$342,10,0)</f>
        <v>RIO MAGDALENA EN EL MAGDALENA MEDIO ANTIOQUEÑO Y SANTANDEREANO (ENTRE LOS KMS 660 Y 780)</v>
      </c>
      <c r="M818" s="2"/>
      <c r="N818" s="2"/>
      <c r="O818" s="2"/>
      <c r="P818" s="2"/>
      <c r="Q818" s="2"/>
      <c r="R818" s="2"/>
      <c r="S818" s="2"/>
      <c r="T818" s="2"/>
      <c r="U818" s="2"/>
    </row>
    <row r="819" spans="1:21">
      <c r="A819" s="64">
        <v>9007846309</v>
      </c>
      <c r="B819" s="306" t="str">
        <f>VLOOKUP(A819,EMPRESAS!$A$1:$B$342,2,0)</f>
        <v>TRANSPORTAMOS AH S.A.S.</v>
      </c>
      <c r="C819" s="306" t="str">
        <f>VLOOKUP(A819,EMPRESAS!$A$1:$C$342,3,0)</f>
        <v>Especial</v>
      </c>
      <c r="D819" s="311">
        <v>3761</v>
      </c>
      <c r="E819" s="64">
        <v>7</v>
      </c>
      <c r="F819" s="64">
        <v>10</v>
      </c>
      <c r="G819" s="64">
        <v>2015</v>
      </c>
      <c r="H819" s="64" t="s">
        <v>979</v>
      </c>
      <c r="I819" s="64" t="s">
        <v>25</v>
      </c>
      <c r="J819" s="299"/>
      <c r="K819" s="299" t="str">
        <f>VLOOKUP(A819,EMPRESAS!$A$1:$I$342,9,0)</f>
        <v>MAGDALENA</v>
      </c>
      <c r="L819" s="299" t="str">
        <f>VLOOKUP(A819,EMPRESAS!$A$1:$J$342,10,0)</f>
        <v>RIO MAGDALENA EN EL MAGDALENA MEDIO ANTIOQUEÑO Y SANTANDEREANO (ENTRE LOS KMS 660 Y 780)</v>
      </c>
      <c r="M819" s="2"/>
      <c r="N819" s="2"/>
      <c r="O819" s="2"/>
      <c r="P819" s="2"/>
      <c r="Q819" s="2"/>
      <c r="R819" s="2"/>
      <c r="S819" s="2"/>
      <c r="T819" s="2"/>
      <c r="U819" s="2"/>
    </row>
    <row r="820" spans="1:21">
      <c r="A820" s="64">
        <v>9007846309</v>
      </c>
      <c r="B820" s="306" t="str">
        <f>VLOOKUP(A820,EMPRESAS!$A$1:$B$342,2,0)</f>
        <v>TRANSPORTAMOS AH S.A.S.</v>
      </c>
      <c r="C820" s="306" t="str">
        <f>VLOOKUP(A820,EMPRESAS!$A$1:$C$342,3,0)</f>
        <v>Especial</v>
      </c>
      <c r="D820" s="311">
        <v>4201</v>
      </c>
      <c r="E820" s="64">
        <v>9</v>
      </c>
      <c r="F820" s="64">
        <v>10</v>
      </c>
      <c r="G820" s="64">
        <v>2017</v>
      </c>
      <c r="H820" s="64" t="s">
        <v>986</v>
      </c>
      <c r="I820" s="64"/>
      <c r="J820" s="299"/>
      <c r="K820" s="299" t="str">
        <f>VLOOKUP(A820,EMPRESAS!$A$1:$I$342,9,0)</f>
        <v>MAGDALENA</v>
      </c>
      <c r="L820" s="299" t="str">
        <f>VLOOKUP(A820,EMPRESAS!$A$1:$J$342,10,0)</f>
        <v>RIO MAGDALENA EN EL MAGDALENA MEDIO ANTIOQUEÑO Y SANTANDEREANO (ENTRE LOS KMS 660 Y 780)</v>
      </c>
      <c r="M820" s="2"/>
      <c r="N820" s="2"/>
      <c r="O820" s="2"/>
      <c r="P820" s="2"/>
      <c r="Q820" s="2"/>
      <c r="R820" s="2"/>
      <c r="S820" s="2"/>
      <c r="T820" s="2"/>
      <c r="U820" s="2"/>
    </row>
    <row r="821" spans="1:21">
      <c r="A821" s="64">
        <v>9007846309</v>
      </c>
      <c r="B821" s="306" t="str">
        <f>VLOOKUP(A821,EMPRESAS!$A$1:$B$342,2,0)</f>
        <v>TRANSPORTAMOS AH S.A.S.</v>
      </c>
      <c r="C821" s="306" t="str">
        <f>VLOOKUP(A821,EMPRESAS!$A$1:$C$342,3,0)</f>
        <v>Especial</v>
      </c>
      <c r="D821" s="303">
        <v>5593</v>
      </c>
      <c r="E821" s="309">
        <v>11</v>
      </c>
      <c r="F821" s="309">
        <v>12</v>
      </c>
      <c r="G821" s="309">
        <v>2018</v>
      </c>
      <c r="H821" s="309" t="s">
        <v>982</v>
      </c>
      <c r="I821" s="328" t="s">
        <v>25</v>
      </c>
      <c r="J821" s="299"/>
      <c r="K821" s="299" t="str">
        <f>VLOOKUP(A821,EMPRESAS!$A$1:$I$342,9,0)</f>
        <v>MAGDALENA</v>
      </c>
      <c r="L821" s="299" t="str">
        <f>VLOOKUP(A821,EMPRESAS!$A$1:$J$342,10,0)</f>
        <v>RIO MAGDALENA EN EL MAGDALENA MEDIO ANTIOQUEÑO Y SANTANDEREANO (ENTRE LOS KMS 660 Y 780)</v>
      </c>
      <c r="M821" s="2"/>
      <c r="N821" s="2"/>
      <c r="O821" s="2"/>
      <c r="P821" s="2"/>
      <c r="Q821" s="2"/>
      <c r="R821" s="2"/>
      <c r="S821" s="2"/>
      <c r="T821" s="2"/>
      <c r="U821" s="2"/>
    </row>
    <row r="822" spans="1:21">
      <c r="A822" s="299">
        <v>9007735722</v>
      </c>
      <c r="B822" s="306" t="str">
        <f>VLOOKUP(A822,EMPRESAS!$A$1:$B$342,2,0)</f>
        <v>ASOCIACION DE PRESTACION DE SERVICIOS Y DE TRANSPORTE ESCOLAR Y COMUNITARIO</v>
      </c>
      <c r="C822" s="306" t="str">
        <f>VLOOKUP(A822,EMPRESAS!$A$1:$C$342,3,0)</f>
        <v>Especial</v>
      </c>
      <c r="D822" s="311">
        <v>160</v>
      </c>
      <c r="E822" s="64">
        <v>4</v>
      </c>
      <c r="F822" s="64">
        <v>2</v>
      </c>
      <c r="G822" s="64">
        <v>2015</v>
      </c>
      <c r="H822" s="64" t="s">
        <v>977</v>
      </c>
      <c r="I822" s="64" t="s">
        <v>25</v>
      </c>
      <c r="J822" s="299"/>
      <c r="K822" s="299" t="str">
        <f>VLOOKUP(A822,EMPRESAS!$A$1:$I$342,9,0)</f>
        <v>MAGDALENA</v>
      </c>
      <c r="L822" s="299" t="str">
        <f>VLOOKUP(A822,EMPRESAS!$A$1:$J$342,10,0)</f>
        <v>RIO MAGDALENA ZONA DEL BRAZUELO DE MORALES, EL DIQUE,CIENAGA DE SIMOA, M/CIPIO MORALES (BOLIVAR)</v>
      </c>
      <c r="M822" s="2"/>
      <c r="N822" s="2"/>
      <c r="O822" s="2"/>
      <c r="P822" s="2"/>
      <c r="Q822" s="2"/>
      <c r="R822" s="2"/>
      <c r="S822" s="2"/>
      <c r="T822" s="2"/>
      <c r="U822" s="2"/>
    </row>
    <row r="823" spans="1:21">
      <c r="A823" s="299">
        <v>9007735722</v>
      </c>
      <c r="B823" s="306" t="str">
        <f>VLOOKUP(A823,EMPRESAS!$A$1:$B$342,2,0)</f>
        <v>ASOCIACION DE PRESTACION DE SERVICIOS Y DE TRANSPORTE ESCOLAR Y COMUNITARIO</v>
      </c>
      <c r="C823" s="306" t="str">
        <f>VLOOKUP(A823,EMPRESAS!$A$1:$C$342,3,0)</f>
        <v>Especial</v>
      </c>
      <c r="D823" s="380">
        <v>160</v>
      </c>
      <c r="E823" s="359">
        <v>4</v>
      </c>
      <c r="F823" s="359">
        <v>2</v>
      </c>
      <c r="G823" s="359">
        <v>2015</v>
      </c>
      <c r="H823" s="359" t="s">
        <v>979</v>
      </c>
      <c r="I823" s="360" t="s">
        <v>25</v>
      </c>
      <c r="J823" s="299" t="s">
        <v>1026</v>
      </c>
      <c r="K823" s="299" t="str">
        <f>VLOOKUP(A823,EMPRESAS!$A$1:$I$342,9,0)</f>
        <v>MAGDALENA</v>
      </c>
      <c r="L823" s="299" t="str">
        <f>VLOOKUP(A823,EMPRESAS!$A$1:$J$342,10,0)</f>
        <v>RIO MAGDALENA ZONA DEL BRAZUELO DE MORALES, EL DIQUE,CIENAGA DE SIMOA, M/CIPIO MORALES (BOLIVAR)</v>
      </c>
      <c r="M823" s="2"/>
      <c r="N823" s="2"/>
      <c r="O823" s="2"/>
      <c r="P823" s="2"/>
      <c r="Q823" s="2"/>
      <c r="R823" s="2"/>
      <c r="S823" s="2"/>
      <c r="T823" s="2"/>
      <c r="U823" s="2"/>
    </row>
    <row r="824" spans="1:21">
      <c r="A824" s="299">
        <v>9008602111</v>
      </c>
      <c r="B824" s="306" t="str">
        <f>VLOOKUP(A824,EMPRESAS!$A$1:$B$342,2,0)</f>
        <v>TRANSPORTES FLUVIALES DEL ARCO IRIS FAITUR S.A.S. "FAITUR S.A.S."</v>
      </c>
      <c r="C824" s="306" t="str">
        <f>VLOOKUP(A824,EMPRESAS!$A$1:$C$342,3,0)</f>
        <v>Turismo</v>
      </c>
      <c r="D824" s="311">
        <v>5930</v>
      </c>
      <c r="E824" s="64">
        <v>29</v>
      </c>
      <c r="F824" s="64">
        <v>12</v>
      </c>
      <c r="G824" s="102">
        <v>2015</v>
      </c>
      <c r="H824" s="64" t="s">
        <v>977</v>
      </c>
      <c r="I824" s="299" t="s">
        <v>43</v>
      </c>
      <c r="J824" s="299"/>
      <c r="K824" s="299" t="str">
        <f>VLOOKUP(A824,EMPRESAS!$A$1:$I$342,9,0)</f>
        <v>LAGUNA DE TOTA</v>
      </c>
      <c r="L824" s="299" t="str">
        <f>VLOOKUP(A824,EMPRESAS!$A$1:$J$342,10,0)</f>
        <v>LAGO SOCHAGOTA RECORRIDOS TURISTICOS:TRASLADO EN LANCHA A LA ISLA DE SAN PEDRO-RECORRIDOS DIURNOS POR LA BAHIA EN EL LAGO DE TOTA-VISITA A LA PLAYA BLANCA-VISITA A LA PENINSULA DE DAITO-RECORRIDO POR LA CUENCA DEL LAGO-RECORRIDO DIURNO POR LA CUENCA DEL LAGO SOCHAGOTA.</v>
      </c>
      <c r="M824" s="2"/>
      <c r="N824" s="2"/>
      <c r="O824" s="2"/>
      <c r="P824" s="2"/>
      <c r="Q824" s="2"/>
      <c r="R824" s="2"/>
      <c r="S824" s="2"/>
      <c r="T824" s="2"/>
      <c r="U824" s="2"/>
    </row>
    <row r="825" spans="1:21">
      <c r="A825" s="299">
        <v>9008602111</v>
      </c>
      <c r="B825" s="306" t="str">
        <f>VLOOKUP(A825,EMPRESAS!$A$1:$B$342,2,0)</f>
        <v>TRANSPORTES FLUVIALES DEL ARCO IRIS FAITUR S.A.S. "FAITUR S.A.S."</v>
      </c>
      <c r="C825" s="306" t="str">
        <f>VLOOKUP(A825,EMPRESAS!$A$1:$C$342,3,0)</f>
        <v>Turismo</v>
      </c>
      <c r="D825" s="311">
        <v>1255</v>
      </c>
      <c r="E825" s="64">
        <v>6</v>
      </c>
      <c r="F825" s="64">
        <v>4</v>
      </c>
      <c r="G825" s="102">
        <v>2016</v>
      </c>
      <c r="H825" s="64" t="s">
        <v>979</v>
      </c>
      <c r="I825" s="299"/>
      <c r="J825" s="299"/>
      <c r="K825" s="299" t="str">
        <f>VLOOKUP(A825,EMPRESAS!$A$1:$I$342,9,0)</f>
        <v>LAGUNA DE TOTA</v>
      </c>
      <c r="L825" s="299" t="str">
        <f>VLOOKUP(A825,EMPRESAS!$A$1:$J$342,10,0)</f>
        <v>LAGO SOCHAGOTA RECORRIDOS TURISTICOS:TRASLADO EN LANCHA A LA ISLA DE SAN PEDRO-RECORRIDOS DIURNOS POR LA BAHIA EN EL LAGO DE TOTA-VISITA A LA PLAYA BLANCA-VISITA A LA PENINSULA DE DAITO-RECORRIDO POR LA CUENCA DEL LAGO-RECORRIDO DIURNO POR LA CUENCA DEL LAGO SOCHAGOTA.</v>
      </c>
      <c r="M825" s="2"/>
      <c r="N825" s="2"/>
      <c r="O825" s="2"/>
      <c r="P825" s="2"/>
      <c r="Q825" s="2"/>
      <c r="R825" s="2"/>
      <c r="S825" s="2"/>
      <c r="T825" s="2"/>
      <c r="U825" s="2"/>
    </row>
    <row r="826" spans="1:21">
      <c r="A826" s="299">
        <v>9008602111</v>
      </c>
      <c r="B826" s="306" t="str">
        <f>VLOOKUP(A826,EMPRESAS!$A$1:$B$342,2,0)</f>
        <v>TRANSPORTES FLUVIALES DEL ARCO IRIS FAITUR S.A.S. "FAITUR S.A.S."</v>
      </c>
      <c r="C826" s="306" t="str">
        <f>VLOOKUP(A826,EMPRESAS!$A$1:$C$342,3,0)</f>
        <v>Turismo</v>
      </c>
      <c r="D826" s="311">
        <v>5312</v>
      </c>
      <c r="E826" s="64">
        <v>23</v>
      </c>
      <c r="F826" s="64">
        <v>11</v>
      </c>
      <c r="G826" s="102">
        <v>2017</v>
      </c>
      <c r="H826" s="64" t="s">
        <v>1062</v>
      </c>
      <c r="I826" s="299"/>
      <c r="J826" s="299"/>
      <c r="K826" s="299" t="str">
        <f>VLOOKUP(A826,EMPRESAS!$A$1:$I$342,9,0)</f>
        <v>LAGUNA DE TOTA</v>
      </c>
      <c r="L826" s="299" t="str">
        <f>VLOOKUP(A826,EMPRESAS!$A$1:$J$342,10,0)</f>
        <v>LAGO SOCHAGOTA RECORRIDOS TURISTICOS:TRASLADO EN LANCHA A LA ISLA DE SAN PEDRO-RECORRIDOS DIURNOS POR LA BAHIA EN EL LAGO DE TOTA-VISITA A LA PLAYA BLANCA-VISITA A LA PENINSULA DE DAITO-RECORRIDO POR LA CUENCA DEL LAGO-RECORRIDO DIURNO POR LA CUENCA DEL LAGO SOCHAGOTA.</v>
      </c>
      <c r="M826" s="2"/>
      <c r="N826" s="2"/>
      <c r="O826" s="2"/>
      <c r="P826" s="2"/>
      <c r="Q826" s="2"/>
      <c r="R826" s="2"/>
      <c r="S826" s="2"/>
      <c r="T826" s="2"/>
      <c r="U826" s="2"/>
    </row>
    <row r="827" spans="1:21">
      <c r="A827" s="299">
        <v>9008602111</v>
      </c>
      <c r="B827" s="306" t="str">
        <f>VLOOKUP(A827,EMPRESAS!$A$1:$B$342,2,0)</f>
        <v>TRANSPORTES FLUVIALES DEL ARCO IRIS FAITUR S.A.S. "FAITUR S.A.S."</v>
      </c>
      <c r="C827" s="306" t="str">
        <f>VLOOKUP(A827,EMPRESAS!$A$1:$C$342,3,0)</f>
        <v>Turismo</v>
      </c>
      <c r="D827" s="303">
        <v>1396</v>
      </c>
      <c r="E827" s="309">
        <v>17</v>
      </c>
      <c r="F827" s="309">
        <v>4</v>
      </c>
      <c r="G827" s="309">
        <v>2019</v>
      </c>
      <c r="H827" s="309" t="s">
        <v>982</v>
      </c>
      <c r="I827" s="299" t="s">
        <v>43</v>
      </c>
      <c r="J827" s="299"/>
      <c r="K827" s="299" t="str">
        <f>VLOOKUP(A827,EMPRESAS!$A$1:$I$342,9,0)</f>
        <v>LAGUNA DE TOTA</v>
      </c>
      <c r="L827" s="299" t="str">
        <f>VLOOKUP(A827,EMPRESAS!$A$1:$J$342,10,0)</f>
        <v>LAGO SOCHAGOTA RECORRIDOS TURISTICOS:TRASLADO EN LANCHA A LA ISLA DE SAN PEDRO-RECORRIDOS DIURNOS POR LA BAHIA EN EL LAGO DE TOTA-VISITA A LA PLAYA BLANCA-VISITA A LA PENINSULA DE DAITO-RECORRIDO POR LA CUENCA DEL LAGO-RECORRIDO DIURNO POR LA CUENCA DEL LAGO SOCHAGOTA.</v>
      </c>
      <c r="M827" s="2"/>
      <c r="N827" s="2"/>
      <c r="O827" s="2"/>
      <c r="P827" s="2"/>
      <c r="Q827" s="2"/>
      <c r="R827" s="2"/>
      <c r="S827" s="2"/>
      <c r="T827" s="2"/>
      <c r="U827" s="2"/>
    </row>
    <row r="828" spans="1:21">
      <c r="A828" s="299">
        <v>9002268936</v>
      </c>
      <c r="B828" s="488" t="str">
        <f>VLOOKUP(A828,EMPRESAS!$A$1:$B$342,2,0)</f>
        <v>FVT E.U.</v>
      </c>
      <c r="C828" s="488" t="str">
        <f>VLOOKUP(A828,EMPRESAS!$A$1:$C$342,3,0)</f>
        <v>Mixto</v>
      </c>
      <c r="D828" s="500">
        <v>3536</v>
      </c>
      <c r="E828" s="375">
        <v>24</v>
      </c>
      <c r="F828" s="375">
        <v>9</v>
      </c>
      <c r="G828" s="375">
        <v>2015</v>
      </c>
      <c r="H828" s="375" t="s">
        <v>977</v>
      </c>
      <c r="I828" s="299" t="s">
        <v>200</v>
      </c>
      <c r="J828" s="299" t="s">
        <v>1049</v>
      </c>
      <c r="K828" s="299" t="str">
        <f>VLOOKUP(A828,EMPRESAS!$A$1:$I$342,9,0)</f>
        <v>META</v>
      </c>
      <c r="L828" s="299" t="str">
        <f>VLOOKUP(A828,EMPRESAS!$A$1:$J$342,10,0)</f>
        <v>RIOS: META, ORINOCO Y AFLUENTES ENTRE (PUERTO CARREÑO Y PUERTO GAITAN)</v>
      </c>
      <c r="M828" s="2"/>
      <c r="N828" s="2"/>
      <c r="O828" s="2"/>
      <c r="P828" s="2"/>
      <c r="Q828" s="2"/>
      <c r="R828" s="2"/>
      <c r="S828" s="2"/>
      <c r="T828" s="2"/>
      <c r="U828" s="2"/>
    </row>
    <row r="829" spans="1:21">
      <c r="A829" s="299">
        <v>9002268936</v>
      </c>
      <c r="B829" s="488" t="str">
        <f>VLOOKUP(A829,EMPRESAS!$A$1:$B$342,2,0)</f>
        <v>FVT E.U.</v>
      </c>
      <c r="C829" s="488" t="str">
        <f>VLOOKUP(A829,EMPRESAS!$A$1:$C$342,3,0)</f>
        <v>Mixto</v>
      </c>
      <c r="D829" s="358">
        <v>18795</v>
      </c>
      <c r="E829" s="401">
        <v>30</v>
      </c>
      <c r="F829" s="401">
        <v>10</v>
      </c>
      <c r="G829" s="401">
        <v>2020</v>
      </c>
      <c r="H829" s="402" t="s">
        <v>1033</v>
      </c>
      <c r="I829" s="299"/>
      <c r="J829" s="299"/>
      <c r="K829" s="299" t="str">
        <f>VLOOKUP(A829,EMPRESAS!$A$1:$I$342,9,0)</f>
        <v>META</v>
      </c>
      <c r="L829" s="299" t="str">
        <f>VLOOKUP(A829,EMPRESAS!$A$1:$J$342,10,0)</f>
        <v>RIOS: META, ORINOCO Y AFLUENTES ENTRE (PUERTO CARREÑO Y PUERTO GAITAN)</v>
      </c>
      <c r="M829" s="2"/>
      <c r="N829" s="2"/>
      <c r="O829" s="2"/>
      <c r="P829" s="2"/>
      <c r="Q829" s="2"/>
      <c r="R829" s="2"/>
      <c r="S829" s="2"/>
      <c r="T829" s="2"/>
      <c r="U829" s="2"/>
    </row>
    <row r="830" spans="1:21">
      <c r="A830" s="299">
        <v>9008428192</v>
      </c>
      <c r="B830" s="306" t="str">
        <f>VLOOKUP(A830,EMPRESAS!$A$1:$B$342,2,0)</f>
        <v>TRANSPORTES EL PANSEGUITA S.A.S.</v>
      </c>
      <c r="C830" s="306" t="str">
        <f>VLOOKUP(A830,EMPRESAS!$A$1:$C$342,3,0)</f>
        <v>Pasajeros</v>
      </c>
      <c r="D830" s="311">
        <v>1254</v>
      </c>
      <c r="E830" s="64">
        <v>6</v>
      </c>
      <c r="F830" s="64">
        <v>4</v>
      </c>
      <c r="G830" s="102">
        <v>2016</v>
      </c>
      <c r="H830" s="64" t="s">
        <v>977</v>
      </c>
      <c r="I830" s="299" t="s">
        <v>14</v>
      </c>
      <c r="J830" s="299"/>
      <c r="K830" s="299" t="str">
        <f>VLOOKUP(A830,EMPRESAS!$A$1:$I$342,9,0)</f>
        <v>MAGDALENA</v>
      </c>
      <c r="L830" s="299" t="str">
        <f>VLOOKUP(A830,EMPRESAS!$A$1:$J$342,10,0)</f>
        <v>RIO MAGDALENA TRAVESIA-MAGANGUE-PTOS INTERMEDIOS Y VSA;SAN JOSE-MAGANGUE-PUERTOS INTERMEDIOS Y VSA; PTO FRANCO-SUCRE Y VSA.</v>
      </c>
      <c r="M830" s="2"/>
      <c r="N830" s="2"/>
      <c r="O830" s="2"/>
      <c r="P830" s="2"/>
      <c r="Q830" s="2"/>
      <c r="R830" s="2"/>
      <c r="S830" s="2"/>
      <c r="T830" s="2"/>
      <c r="U830" s="2"/>
    </row>
    <row r="831" spans="1:21">
      <c r="A831" s="299">
        <v>9008428192</v>
      </c>
      <c r="B831" s="306" t="str">
        <f>VLOOKUP(A831,EMPRESAS!$A$1:$B$342,2,0)</f>
        <v>TRANSPORTES EL PANSEGUITA S.A.S.</v>
      </c>
      <c r="C831" s="306" t="str">
        <f>VLOOKUP(A831,EMPRESAS!$A$1:$C$342,3,0)</f>
        <v>Pasajeros</v>
      </c>
      <c r="D831" s="311">
        <v>376</v>
      </c>
      <c r="E831" s="64">
        <v>12</v>
      </c>
      <c r="F831" s="64">
        <v>2</v>
      </c>
      <c r="G831" s="102">
        <v>2016</v>
      </c>
      <c r="H831" s="64" t="s">
        <v>996</v>
      </c>
      <c r="I831" s="299" t="s">
        <v>14</v>
      </c>
      <c r="J831" s="299"/>
      <c r="K831" s="299" t="str">
        <f>VLOOKUP(A831,EMPRESAS!$A$1:$I$342,9,0)</f>
        <v>MAGDALENA</v>
      </c>
      <c r="L831" s="299" t="str">
        <f>VLOOKUP(A831,EMPRESAS!$A$1:$J$342,10,0)</f>
        <v>RIO MAGDALENA TRAVESIA-MAGANGUE-PTOS INTERMEDIOS Y VSA;SAN JOSE-MAGANGUE-PUERTOS INTERMEDIOS Y VSA; PTO FRANCO-SUCRE Y VSA.</v>
      </c>
      <c r="M831" s="2"/>
      <c r="N831" s="2"/>
      <c r="O831" s="2"/>
      <c r="P831" s="2"/>
      <c r="Q831" s="2"/>
      <c r="R831" s="2"/>
      <c r="S831" s="2"/>
      <c r="T831" s="2"/>
      <c r="U831" s="2"/>
    </row>
    <row r="832" spans="1:21">
      <c r="A832" s="299">
        <v>9008428192</v>
      </c>
      <c r="B832" s="306" t="str">
        <f>VLOOKUP(A832,EMPRESAS!$A$1:$B$342,2,0)</f>
        <v>TRANSPORTES EL PANSEGUITA S.A.S.</v>
      </c>
      <c r="C832" s="306" t="str">
        <f>VLOOKUP(A832,EMPRESAS!$A$1:$C$342,3,0)</f>
        <v>Pasajeros</v>
      </c>
      <c r="D832" s="433">
        <v>3492</v>
      </c>
      <c r="E832" s="359">
        <v>12</v>
      </c>
      <c r="F832" s="359">
        <v>8</v>
      </c>
      <c r="G832" s="359">
        <v>2016</v>
      </c>
      <c r="H832" s="359" t="s">
        <v>979</v>
      </c>
      <c r="I832" s="360" t="s">
        <v>14</v>
      </c>
      <c r="J832" s="299" t="s">
        <v>1026</v>
      </c>
      <c r="K832" s="299" t="str">
        <f>VLOOKUP(A832,EMPRESAS!$A$1:$I$342,9,0)</f>
        <v>MAGDALENA</v>
      </c>
      <c r="L832" s="299" t="str">
        <f>VLOOKUP(A832,EMPRESAS!$A$1:$J$342,10,0)</f>
        <v>RIO MAGDALENA TRAVESIA-MAGANGUE-PTOS INTERMEDIOS Y VSA;SAN JOSE-MAGANGUE-PUERTOS INTERMEDIOS Y VSA; PTO FRANCO-SUCRE Y VSA.</v>
      </c>
      <c r="M832" s="2"/>
      <c r="N832" s="2"/>
      <c r="O832" s="2"/>
      <c r="P832" s="2"/>
      <c r="Q832" s="2"/>
      <c r="R832" s="2"/>
      <c r="S832" s="2"/>
      <c r="T832" s="2"/>
      <c r="U832" s="2"/>
    </row>
    <row r="833" spans="1:21">
      <c r="A833" s="299">
        <v>9004016005</v>
      </c>
      <c r="B833" s="306" t="str">
        <f>VLOOKUP(A833,EMPRESAS!$A$1:$B$342,2,0)</f>
        <v>EXPRESO FLUVIAL DIANA S.A.S.</v>
      </c>
      <c r="C833" s="306" t="str">
        <f>VLOOKUP(A833,EMPRESAS!$A$1:$C$342,3,0)</f>
        <v>Pasajeros</v>
      </c>
      <c r="D833" s="311">
        <v>1825</v>
      </c>
      <c r="E833" s="64">
        <v>12</v>
      </c>
      <c r="F833" s="64">
        <v>5</v>
      </c>
      <c r="G833" s="64">
        <v>2016</v>
      </c>
      <c r="H833" s="64" t="s">
        <v>977</v>
      </c>
      <c r="I833" s="299" t="s">
        <v>14</v>
      </c>
      <c r="J833" s="299"/>
      <c r="K833" s="299" t="str">
        <f>VLOOKUP(A833,EMPRESAS!$A$1:$I$342,9,0)</f>
        <v>BAUDO</v>
      </c>
      <c r="L833" s="299" t="str">
        <f>VLOOKUP(A833,EMPRESAS!$A$1:$J$342,10,0)</f>
        <v>RIO BAUDO Y SUS AFLUENTES SECTOR BAJO BAUDO</v>
      </c>
      <c r="M833" s="2"/>
      <c r="N833" s="2"/>
      <c r="O833" s="2"/>
      <c r="P833" s="2"/>
      <c r="Q833" s="2"/>
      <c r="R833" s="2"/>
      <c r="S833" s="2"/>
      <c r="T833" s="2"/>
      <c r="U833" s="2"/>
    </row>
    <row r="834" spans="1:21">
      <c r="A834" s="299">
        <v>9004016005</v>
      </c>
      <c r="B834" s="306" t="str">
        <f>VLOOKUP(A834,EMPRESAS!$A$1:$B$342,2,0)</f>
        <v>EXPRESO FLUVIAL DIANA S.A.S.</v>
      </c>
      <c r="C834" s="306" t="str">
        <f>VLOOKUP(A834,EMPRESAS!$A$1:$C$342,3,0)</f>
        <v>Pasajeros</v>
      </c>
      <c r="D834" s="311">
        <v>2443</v>
      </c>
      <c r="E834" s="64">
        <v>15</v>
      </c>
      <c r="F834" s="64">
        <v>6</v>
      </c>
      <c r="G834" s="64">
        <v>2016</v>
      </c>
      <c r="H834" s="64" t="s">
        <v>979</v>
      </c>
      <c r="I834" s="299" t="s">
        <v>14</v>
      </c>
      <c r="J834" s="299"/>
      <c r="K834" s="299" t="str">
        <f>VLOOKUP(A834,EMPRESAS!$A$1:$I$342,9,0)</f>
        <v>BAUDO</v>
      </c>
      <c r="L834" s="299" t="str">
        <f>VLOOKUP(A834,EMPRESAS!$A$1:$J$342,10,0)</f>
        <v>RIO BAUDO Y SUS AFLUENTES SECTOR BAJO BAUDO</v>
      </c>
      <c r="M834" s="2"/>
      <c r="N834" s="2"/>
      <c r="O834" s="2"/>
      <c r="P834" s="2"/>
      <c r="Q834" s="2"/>
      <c r="R834" s="2"/>
      <c r="S834" s="2"/>
      <c r="T834" s="2"/>
      <c r="U834" s="2"/>
    </row>
    <row r="835" spans="1:21">
      <c r="A835" s="299">
        <v>9004016005</v>
      </c>
      <c r="B835" s="306" t="str">
        <f>VLOOKUP(A835,EMPRESAS!$A$1:$B$342,2,0)</f>
        <v>EXPRESO FLUVIAL DIANA S.A.S.</v>
      </c>
      <c r="C835" s="306" t="str">
        <f>VLOOKUP(A835,EMPRESAS!$A$1:$C$342,3,0)</f>
        <v>Pasajeros</v>
      </c>
      <c r="D835" s="311">
        <v>2181</v>
      </c>
      <c r="E835" s="64">
        <v>22</v>
      </c>
      <c r="F835" s="64">
        <v>6</v>
      </c>
      <c r="G835" s="64">
        <v>2017</v>
      </c>
      <c r="H835" s="64" t="s">
        <v>1013</v>
      </c>
      <c r="I835" s="299" t="s">
        <v>14</v>
      </c>
      <c r="J835" s="299"/>
      <c r="K835" s="299" t="str">
        <f>VLOOKUP(A835,EMPRESAS!$A$1:$I$342,9,0)</f>
        <v>BAUDO</v>
      </c>
      <c r="L835" s="299" t="str">
        <f>VLOOKUP(A835,EMPRESAS!$A$1:$J$342,10,0)</f>
        <v>RIO BAUDO Y SUS AFLUENTES SECTOR BAJO BAUDO</v>
      </c>
      <c r="M835" s="2"/>
      <c r="N835" s="2"/>
      <c r="O835" s="2"/>
      <c r="P835" s="2"/>
      <c r="Q835" s="2"/>
      <c r="R835" s="2"/>
      <c r="S835" s="2"/>
      <c r="T835" s="2"/>
      <c r="U835" s="2"/>
    </row>
    <row r="836" spans="1:21">
      <c r="A836" s="299">
        <v>9004016005</v>
      </c>
      <c r="B836" s="306" t="str">
        <f>VLOOKUP(A836,EMPRESAS!$A$1:$B$342,2,0)</f>
        <v>EXPRESO FLUVIAL DIANA S.A.S.</v>
      </c>
      <c r="C836" s="306" t="str">
        <f>VLOOKUP(A836,EMPRESAS!$A$1:$C$342,3,0)</f>
        <v>Pasajeros</v>
      </c>
      <c r="D836" s="311">
        <v>881</v>
      </c>
      <c r="E836" s="64">
        <v>11</v>
      </c>
      <c r="F836" s="64">
        <v>3</v>
      </c>
      <c r="G836" s="64">
        <v>2019</v>
      </c>
      <c r="H836" s="64" t="s">
        <v>986</v>
      </c>
      <c r="I836" s="299"/>
      <c r="J836" s="299"/>
      <c r="K836" s="299" t="str">
        <f>VLOOKUP(A836,EMPRESAS!$A$1:$I$342,9,0)</f>
        <v>BAUDO</v>
      </c>
      <c r="L836" s="299" t="str">
        <f>VLOOKUP(A836,EMPRESAS!$A$1:$J$342,10,0)</f>
        <v>RIO BAUDO Y SUS AFLUENTES SECTOR BAJO BAUDO</v>
      </c>
      <c r="M836" s="2"/>
      <c r="N836" s="2"/>
      <c r="O836" s="2"/>
      <c r="P836" s="2"/>
      <c r="Q836" s="2"/>
      <c r="R836" s="2"/>
      <c r="S836" s="2"/>
      <c r="T836" s="2"/>
      <c r="U836" s="2"/>
    </row>
    <row r="837" spans="1:21">
      <c r="A837" s="299">
        <v>9004016005</v>
      </c>
      <c r="B837" s="306" t="str">
        <f>VLOOKUP(A837,EMPRESAS!$A$1:$B$342,2,0)</f>
        <v>EXPRESO FLUVIAL DIANA S.A.S.</v>
      </c>
      <c r="C837" s="306" t="str">
        <f>VLOOKUP(A837,EMPRESAS!$A$1:$C$342,3,0)</f>
        <v>Pasajeros</v>
      </c>
      <c r="D837" s="303">
        <v>3049</v>
      </c>
      <c r="E837" s="309">
        <v>22</v>
      </c>
      <c r="F837" s="309">
        <v>7</v>
      </c>
      <c r="G837" s="309">
        <v>2019</v>
      </c>
      <c r="H837" s="309" t="s">
        <v>982</v>
      </c>
      <c r="I837" s="299" t="s">
        <v>14</v>
      </c>
      <c r="J837" s="299"/>
      <c r="K837" s="299" t="str">
        <f>VLOOKUP(A837,EMPRESAS!$A$1:$I$342,9,0)</f>
        <v>BAUDO</v>
      </c>
      <c r="L837" s="299" t="str">
        <f>VLOOKUP(A837,EMPRESAS!$A$1:$J$342,10,0)</f>
        <v>RIO BAUDO Y SUS AFLUENTES SECTOR BAJO BAUDO</v>
      </c>
      <c r="M837" s="2"/>
      <c r="N837" s="2"/>
      <c r="O837" s="2"/>
      <c r="P837" s="2"/>
      <c r="Q837" s="2"/>
      <c r="R837" s="2"/>
      <c r="S837" s="2"/>
      <c r="T837" s="2"/>
      <c r="U837" s="2"/>
    </row>
    <row r="838" spans="1:21">
      <c r="A838" s="299">
        <v>9008976241</v>
      </c>
      <c r="B838" s="306" t="str">
        <f>VLOOKUP(A838,EMPRESAS!$A$1:$B$342,2,0)</f>
        <v>TRANSPORTE FLUVIAL RIO CHICAGUA S.A.S.</v>
      </c>
      <c r="C838" s="306" t="str">
        <f>VLOOKUP(A838,EMPRESAS!$A$1:$C$342,3,0)</f>
        <v>Pasajeros</v>
      </c>
      <c r="D838" s="27">
        <v>1843</v>
      </c>
      <c r="E838" s="64">
        <v>16</v>
      </c>
      <c r="F838" s="64">
        <v>5</v>
      </c>
      <c r="G838" s="102">
        <v>2016</v>
      </c>
      <c r="H838" s="64" t="s">
        <v>977</v>
      </c>
      <c r="I838" s="299" t="s">
        <v>14</v>
      </c>
      <c r="J838" s="299"/>
      <c r="K838" s="299" t="str">
        <f>VLOOKUP(A838,EMPRESAS!$A$1:$I$342,9,0)</f>
        <v>MAGDALENA</v>
      </c>
      <c r="L838" s="299" t="str">
        <f>VLOOKUP(A838,EMPRESAS!$A$1:$J$342,10,0)</f>
        <v>RIO MAGDALENA Y SUS AFLUENTES EN LA RUTA: PALENQUITO-MAGANGUE Y VSA</v>
      </c>
      <c r="M838" s="2"/>
      <c r="N838" s="2"/>
      <c r="O838" s="2"/>
      <c r="P838" s="2"/>
      <c r="Q838" s="2"/>
      <c r="R838" s="2"/>
      <c r="S838" s="2"/>
      <c r="T838" s="2"/>
      <c r="U838" s="2"/>
    </row>
    <row r="839" spans="1:21">
      <c r="A839" s="299">
        <v>9008976241</v>
      </c>
      <c r="B839" s="306" t="str">
        <f>VLOOKUP(A839,EMPRESAS!$A$1:$B$342,2,0)</f>
        <v>TRANSPORTE FLUVIAL RIO CHICAGUA S.A.S.</v>
      </c>
      <c r="C839" s="306" t="str">
        <f>VLOOKUP(A839,EMPRESAS!$A$1:$C$342,3,0)</f>
        <v>Pasajeros</v>
      </c>
      <c r="D839" s="27">
        <v>3434</v>
      </c>
      <c r="E839" s="64">
        <v>9</v>
      </c>
      <c r="F839" s="64">
        <v>8</v>
      </c>
      <c r="G839" s="102">
        <v>2016</v>
      </c>
      <c r="H839" s="64" t="s">
        <v>979</v>
      </c>
      <c r="I839" s="299" t="s">
        <v>14</v>
      </c>
      <c r="J839" s="299"/>
      <c r="K839" s="299" t="str">
        <f>VLOOKUP(A839,EMPRESAS!$A$1:$I$342,9,0)</f>
        <v>MAGDALENA</v>
      </c>
      <c r="L839" s="299" t="str">
        <f>VLOOKUP(A839,EMPRESAS!$A$1:$J$342,10,0)</f>
        <v>RIO MAGDALENA Y SUS AFLUENTES EN LA RUTA: PALENQUITO-MAGANGUE Y VSA</v>
      </c>
      <c r="M839" s="2"/>
      <c r="N839" s="2"/>
      <c r="O839" s="2"/>
      <c r="P839" s="2"/>
      <c r="Q839" s="2"/>
      <c r="R839" s="2"/>
      <c r="S839" s="2"/>
      <c r="T839" s="2"/>
      <c r="U839" s="2"/>
    </row>
    <row r="840" spans="1:21">
      <c r="A840" s="299">
        <v>9008976241</v>
      </c>
      <c r="B840" s="306" t="str">
        <f>VLOOKUP(A840,EMPRESAS!$A$1:$B$342,2,0)</f>
        <v>TRANSPORTE FLUVIAL RIO CHICAGUA S.A.S.</v>
      </c>
      <c r="C840" s="306" t="str">
        <f>VLOOKUP(A840,EMPRESAS!$A$1:$C$342,3,0)</f>
        <v>Pasajeros</v>
      </c>
      <c r="D840" s="27">
        <v>83</v>
      </c>
      <c r="E840" s="64">
        <v>16</v>
      </c>
      <c r="F840" s="64">
        <v>1</v>
      </c>
      <c r="G840" s="102">
        <v>2019</v>
      </c>
      <c r="H840" s="64" t="s">
        <v>986</v>
      </c>
      <c r="I840" s="299"/>
      <c r="J840" s="299"/>
      <c r="K840" s="299" t="str">
        <f>VLOOKUP(A840,EMPRESAS!$A$1:$I$342,9,0)</f>
        <v>MAGDALENA</v>
      </c>
      <c r="L840" s="299" t="str">
        <f>VLOOKUP(A840,EMPRESAS!$A$1:$J$342,10,0)</f>
        <v>RIO MAGDALENA Y SUS AFLUENTES EN LA RUTA: PALENQUITO-MAGANGUE Y VSA</v>
      </c>
      <c r="M840" s="2"/>
      <c r="N840" s="2"/>
      <c r="O840" s="2"/>
      <c r="P840" s="2"/>
      <c r="Q840" s="2"/>
      <c r="R840" s="2"/>
      <c r="S840" s="2"/>
      <c r="T840" s="2"/>
      <c r="U840" s="2"/>
    </row>
    <row r="841" spans="1:21">
      <c r="A841" s="299">
        <v>9008976241</v>
      </c>
      <c r="B841" s="306" t="str">
        <f>VLOOKUP(A841,EMPRESAS!$A$1:$B$342,2,0)</f>
        <v>TRANSPORTE FLUVIAL RIO CHICAGUA S.A.S.</v>
      </c>
      <c r="C841" s="306" t="str">
        <f>VLOOKUP(A841,EMPRESAS!$A$1:$C$342,3,0)</f>
        <v>Pasajeros</v>
      </c>
      <c r="D841" s="430">
        <v>5868</v>
      </c>
      <c r="E841" s="431">
        <v>5</v>
      </c>
      <c r="F841" s="431">
        <v>12</v>
      </c>
      <c r="G841" s="431">
        <v>2019</v>
      </c>
      <c r="H841" s="431" t="s">
        <v>982</v>
      </c>
      <c r="I841" s="362" t="s">
        <v>14</v>
      </c>
      <c r="J841" s="299"/>
      <c r="K841" s="299" t="str">
        <f>VLOOKUP(A841,EMPRESAS!$A$1:$I$342,9,0)</f>
        <v>MAGDALENA</v>
      </c>
      <c r="L841" s="299" t="str">
        <f>VLOOKUP(A841,EMPRESAS!$A$1:$J$342,10,0)</f>
        <v>RIO MAGDALENA Y SUS AFLUENTES EN LA RUTA: PALENQUITO-MAGANGUE Y VSA</v>
      </c>
      <c r="M841" s="2"/>
      <c r="N841" s="2"/>
      <c r="O841" s="2"/>
      <c r="P841" s="2"/>
      <c r="Q841" s="2"/>
      <c r="R841" s="2"/>
      <c r="S841" s="2"/>
      <c r="T841" s="2"/>
      <c r="U841" s="2"/>
    </row>
    <row r="842" spans="1:21">
      <c r="A842" s="299" t="s">
        <v>569</v>
      </c>
      <c r="B842" s="306" t="str">
        <f>VLOOKUP(A842,EMPRESAS!$A$1:$B$342,2,0)</f>
        <v>TRANSPORTE FLUVIAL RIO CHICAGUA S.A.S.</v>
      </c>
      <c r="C842" s="306" t="str">
        <f>VLOOKUP(A842,EMPRESAS!$A$1:$C$342,3,0)</f>
        <v>Especial</v>
      </c>
      <c r="D842" s="27">
        <v>217</v>
      </c>
      <c r="E842" s="403">
        <v>4</v>
      </c>
      <c r="F842" s="403">
        <v>2</v>
      </c>
      <c r="G842" s="403">
        <v>2020</v>
      </c>
      <c r="H842" s="403" t="s">
        <v>989</v>
      </c>
      <c r="I842" s="362"/>
      <c r="J842" s="299"/>
      <c r="K842" s="299" t="str">
        <f>VLOOKUP(A842,EMPRESAS!$A$1:$I$342,9,0)</f>
        <v xml:space="preserve">MAGDALENA </v>
      </c>
      <c r="L842" s="299" t="str">
        <f>VLOOKUP(A842,EMPRESAS!$A$1:$J$342,10,0)</f>
        <v>RIO MAGDALENA DESDE EL BANCO HASTA SANTA BÁRBARA DE PINTO POR EL BRAZO DE MOMPOX Y DESDE PINILLOS HASTA CICUCO POR EL RIO CHICAGUA.</v>
      </c>
      <c r="M842" s="2"/>
      <c r="N842" s="2"/>
      <c r="O842" s="2"/>
      <c r="P842" s="2"/>
      <c r="Q842" s="2"/>
      <c r="R842" s="2"/>
      <c r="S842" s="2"/>
      <c r="T842" s="2"/>
      <c r="U842" s="2"/>
    </row>
    <row r="843" spans="1:21">
      <c r="A843" s="299" t="s">
        <v>569</v>
      </c>
      <c r="B843" s="306" t="str">
        <f>VLOOKUP(A843,EMPRESAS!$A$1:$B$342,2,0)</f>
        <v>TRANSPORTE FLUVIAL RIO CHICAGUA S.A.S.</v>
      </c>
      <c r="C843" s="306" t="str">
        <f>VLOOKUP(A843,EMPRESAS!$A$1:$C$342,3,0)</f>
        <v>Especial</v>
      </c>
      <c r="D843" s="303">
        <v>217</v>
      </c>
      <c r="E843" s="309">
        <v>4</v>
      </c>
      <c r="F843" s="309">
        <v>2</v>
      </c>
      <c r="G843" s="309">
        <v>2020</v>
      </c>
      <c r="H843" s="309" t="s">
        <v>983</v>
      </c>
      <c r="I843" s="404" t="s">
        <v>25</v>
      </c>
      <c r="J843" s="299"/>
      <c r="K843" s="299" t="str">
        <f>VLOOKUP(A843,EMPRESAS!$A$1:$I$342,9,0)</f>
        <v xml:space="preserve">MAGDALENA </v>
      </c>
      <c r="L843" s="299" t="str">
        <f>VLOOKUP(A843,EMPRESAS!$A$1:$J$342,10,0)</f>
        <v>RIO MAGDALENA DESDE EL BANCO HASTA SANTA BÁRBARA DE PINTO POR EL BRAZO DE MOMPOX Y DESDE PINILLOS HASTA CICUCO POR EL RIO CHICAGUA.</v>
      </c>
      <c r="M843" s="2"/>
      <c r="N843" s="2"/>
      <c r="O843" s="2"/>
      <c r="P843" s="2"/>
      <c r="Q843" s="2"/>
      <c r="R843" s="2"/>
      <c r="S843" s="2"/>
      <c r="T843" s="2"/>
      <c r="U843" s="2"/>
    </row>
    <row r="844" spans="1:21">
      <c r="A844" s="299">
        <v>9008976241</v>
      </c>
      <c r="B844" s="306" t="str">
        <f>VLOOKUP(A844,EMPRESAS!$A$1:$B$342,2,0)</f>
        <v>TRANSPORTE FLUVIAL RIO CHICAGUA S.A.S.</v>
      </c>
      <c r="C844" s="306" t="str">
        <f>VLOOKUP(A844,EMPRESAS!$A$1:$C$342,3,0)</f>
        <v>Pasajeros</v>
      </c>
      <c r="D844" s="27">
        <v>3040003945</v>
      </c>
      <c r="E844" s="403">
        <v>28</v>
      </c>
      <c r="F844" s="403">
        <v>5</v>
      </c>
      <c r="G844" s="403">
        <v>2020</v>
      </c>
      <c r="H844" s="403" t="s">
        <v>986</v>
      </c>
      <c r="I844" s="362"/>
      <c r="J844" s="299"/>
      <c r="K844" s="299" t="str">
        <f>VLOOKUP(A844,EMPRESAS!$A$1:$I$342,9,0)</f>
        <v>MAGDALENA</v>
      </c>
      <c r="L844" s="299" t="str">
        <f>VLOOKUP(A844,EMPRESAS!$A$1:$J$342,10,0)</f>
        <v>RIO MAGDALENA Y SUS AFLUENTES EN LA RUTA: PALENQUITO-MAGANGUE Y VSA</v>
      </c>
      <c r="M844" s="2"/>
      <c r="N844" s="2"/>
      <c r="O844" s="2"/>
      <c r="P844" s="2"/>
      <c r="Q844" s="2"/>
      <c r="R844" s="2"/>
      <c r="S844" s="2"/>
      <c r="T844" s="2"/>
      <c r="U844" s="2"/>
    </row>
    <row r="845" spans="1:21">
      <c r="A845" s="64">
        <v>8200048553</v>
      </c>
      <c r="B845" s="306" t="str">
        <f>VLOOKUP(A845,EMPRESAS!$A$1:$B$342,2,0)</f>
        <v>COOPERATIVA MULTIACTIVA DE TRANSPORTE FLUVIAL DE SERVIEZ "COOTRANSFLUVIAL SERVIEZ"</v>
      </c>
      <c r="C845" s="306" t="str">
        <f>VLOOKUP(A845,EMPRESAS!$A$1:$C$342,3,0)</f>
        <v>Pasajeros</v>
      </c>
      <c r="D845" s="311">
        <v>1792</v>
      </c>
      <c r="E845" s="64">
        <v>10</v>
      </c>
      <c r="F845" s="64">
        <v>5</v>
      </c>
      <c r="G845" s="64">
        <v>2016</v>
      </c>
      <c r="H845" s="64" t="s">
        <v>977</v>
      </c>
      <c r="I845" s="299" t="s">
        <v>14</v>
      </c>
      <c r="J845" s="299"/>
      <c r="K845" s="299" t="str">
        <f>VLOOKUP(A845,EMPRESAS!$A$1:$I$342,9,0)</f>
        <v>MAGDALENA</v>
      </c>
      <c r="L845" s="299" t="str">
        <f>VLOOKUP(A845,EMPRESAS!$A$1:$J$342,10,0)</f>
        <v>RIOS: MAGDALENA Y NARE ENTRE PUERTO SERVIEZ - LA SIERRA  Y VICEVERSA, PUERTO SERVIEZ - LA PESCA VICEVERSA</v>
      </c>
      <c r="M845" s="2"/>
      <c r="N845" s="2"/>
      <c r="O845" s="2"/>
      <c r="P845" s="2"/>
      <c r="Q845" s="2"/>
      <c r="R845" s="2"/>
      <c r="S845" s="2"/>
      <c r="T845" s="2"/>
      <c r="U845" s="2"/>
    </row>
    <row r="846" spans="1:21">
      <c r="A846" s="64">
        <v>8200048553</v>
      </c>
      <c r="B846" s="306" t="str">
        <f>VLOOKUP(A846,EMPRESAS!$A$1:$B$342,2,0)</f>
        <v>COOPERATIVA MULTIACTIVA DE TRANSPORTE FLUVIAL DE SERVIEZ "COOTRANSFLUVIAL SERVIEZ"</v>
      </c>
      <c r="C846" s="306" t="str">
        <f>VLOOKUP(A846,EMPRESAS!$A$1:$C$342,3,0)</f>
        <v>Pasajeros</v>
      </c>
      <c r="D846" s="314">
        <v>3495</v>
      </c>
      <c r="E846" s="405">
        <v>12</v>
      </c>
      <c r="F846" s="405">
        <v>8</v>
      </c>
      <c r="G846" s="405">
        <v>2016</v>
      </c>
      <c r="H846" s="405" t="s">
        <v>979</v>
      </c>
      <c r="I846" s="299"/>
      <c r="J846" s="299"/>
      <c r="K846" s="299" t="str">
        <f>VLOOKUP(A846,EMPRESAS!$A$1:$I$342,9,0)</f>
        <v>MAGDALENA</v>
      </c>
      <c r="L846" s="299" t="str">
        <f>VLOOKUP(A846,EMPRESAS!$A$1:$J$342,10,0)</f>
        <v>RIOS: MAGDALENA Y NARE ENTRE PUERTO SERVIEZ - LA SIERRA  Y VICEVERSA, PUERTO SERVIEZ - LA PESCA VICEVERSA</v>
      </c>
      <c r="M846" s="2"/>
      <c r="N846" s="2"/>
      <c r="O846" s="2"/>
      <c r="P846" s="2"/>
      <c r="Q846" s="2"/>
      <c r="R846" s="2"/>
      <c r="S846" s="2"/>
      <c r="T846" s="2"/>
      <c r="U846" s="2"/>
    </row>
    <row r="847" spans="1:21">
      <c r="A847" s="64">
        <v>8200048553</v>
      </c>
      <c r="B847" s="306" t="str">
        <f>VLOOKUP(A847,EMPRESAS!$A$1:$B$342,2,0)</f>
        <v>COOPERATIVA MULTIACTIVA DE TRANSPORTE FLUVIAL DE SERVIEZ "COOTRANSFLUVIAL SERVIEZ"</v>
      </c>
      <c r="C847" s="306" t="str">
        <f>VLOOKUP(A847,EMPRESAS!$A$1:$C$342,3,0)</f>
        <v>Pasajeros</v>
      </c>
      <c r="D847" s="449">
        <v>12925</v>
      </c>
      <c r="E847" s="406">
        <v>22</v>
      </c>
      <c r="F847" s="406">
        <v>9</v>
      </c>
      <c r="G847" s="406">
        <v>2020</v>
      </c>
      <c r="H847" s="406" t="s">
        <v>982</v>
      </c>
      <c r="I847" s="307" t="s">
        <v>14</v>
      </c>
      <c r="J847" s="307"/>
      <c r="K847" s="299" t="str">
        <f>VLOOKUP(A847,EMPRESAS!$A$1:$I$342,9,0)</f>
        <v>MAGDALENA</v>
      </c>
      <c r="L847" s="299" t="str">
        <f>VLOOKUP(A847,EMPRESAS!$A$1:$J$342,10,0)</f>
        <v>RIOS: MAGDALENA Y NARE ENTRE PUERTO SERVIEZ - LA SIERRA  Y VICEVERSA, PUERTO SERVIEZ - LA PESCA VICEVERSA</v>
      </c>
      <c r="M847" s="2"/>
      <c r="N847" s="2"/>
      <c r="O847" s="2"/>
      <c r="P847" s="2"/>
      <c r="Q847" s="2"/>
      <c r="R847" s="2"/>
      <c r="S847" s="2"/>
      <c r="T847" s="2"/>
      <c r="U847" s="2"/>
    </row>
    <row r="848" spans="1:21">
      <c r="A848" s="299">
        <v>8920994211</v>
      </c>
      <c r="B848" s="306" t="str">
        <f>VLOOKUP(A848,EMPRESAS!$A$1:$B$342,2,0)</f>
        <v>COOPERATIVA DE TRANSPORTADORES DE TAME COOTRANSTAME LTDA "COOTRANSTAME LTDA"</v>
      </c>
      <c r="C848" s="306" t="str">
        <f>VLOOKUP(A848,EMPRESAS!$A$1:$C$342,3,0)</f>
        <v>Especial</v>
      </c>
      <c r="D848" s="27">
        <v>2853</v>
      </c>
      <c r="E848" s="64">
        <v>13</v>
      </c>
      <c r="F848" s="64">
        <v>7</v>
      </c>
      <c r="G848" s="64">
        <v>2016</v>
      </c>
      <c r="H848" s="64" t="s">
        <v>977</v>
      </c>
      <c r="I848" s="64" t="s">
        <v>25</v>
      </c>
      <c r="J848" s="299"/>
      <c r="K848" s="299" t="str">
        <f>VLOOKUP(A848,EMPRESAS!$A$1:$I$342,9,0)</f>
        <v>ARAUCA</v>
      </c>
      <c r="L848" s="299" t="str">
        <f>VLOOKUP(A848,EMPRESAS!$A$1:$J$342,10,0)</f>
        <v>RIOS: ARAUCA, CRAVO NORTE Y SUS AFLUENTES</v>
      </c>
      <c r="M848" s="2"/>
      <c r="N848" s="2"/>
      <c r="O848" s="2"/>
      <c r="P848" s="2"/>
      <c r="Q848" s="2"/>
      <c r="R848" s="2"/>
      <c r="S848" s="2"/>
      <c r="T848" s="2"/>
      <c r="U848" s="2"/>
    </row>
    <row r="849" spans="1:21">
      <c r="A849" s="299">
        <v>8920994211</v>
      </c>
      <c r="B849" s="306" t="str">
        <f>VLOOKUP(A849,EMPRESAS!$A$1:$B$342,2,0)</f>
        <v>COOPERATIVA DE TRANSPORTADORES DE TAME COOTRANSTAME LTDA "COOTRANSTAME LTDA"</v>
      </c>
      <c r="C849" s="306" t="str">
        <f>VLOOKUP(A849,EMPRESAS!$A$1:$C$342,3,0)</f>
        <v>Especial</v>
      </c>
      <c r="D849" s="27">
        <v>2853</v>
      </c>
      <c r="E849" s="64">
        <v>13</v>
      </c>
      <c r="F849" s="64">
        <v>7</v>
      </c>
      <c r="G849" s="64">
        <v>2016</v>
      </c>
      <c r="H849" s="64" t="s">
        <v>979</v>
      </c>
      <c r="I849" s="332"/>
      <c r="J849" s="299"/>
      <c r="K849" s="299" t="str">
        <f>VLOOKUP(A849,EMPRESAS!$A$1:$I$342,9,0)</f>
        <v>ARAUCA</v>
      </c>
      <c r="L849" s="299" t="str">
        <f>VLOOKUP(A849,EMPRESAS!$A$1:$J$342,10,0)</f>
        <v>RIOS: ARAUCA, CRAVO NORTE Y SUS AFLUENTES</v>
      </c>
      <c r="M849" s="2"/>
      <c r="N849" s="2"/>
      <c r="O849" s="2"/>
      <c r="P849" s="2"/>
      <c r="Q849" s="2"/>
      <c r="R849" s="2"/>
      <c r="S849" s="2"/>
      <c r="T849" s="2"/>
      <c r="U849" s="2"/>
    </row>
    <row r="850" spans="1:21">
      <c r="A850" s="299">
        <v>8920994211</v>
      </c>
      <c r="B850" s="306" t="str">
        <f>VLOOKUP(A850,EMPRESAS!$A$1:$B$342,2,0)</f>
        <v>COOPERATIVA DE TRANSPORTADORES DE TAME COOTRANSTAME LTDA "COOTRANSTAME LTDA"</v>
      </c>
      <c r="C850" s="306" t="str">
        <f>VLOOKUP(A850,EMPRESAS!$A$1:$C$342,3,0)</f>
        <v>Especial</v>
      </c>
      <c r="D850" s="311">
        <v>373</v>
      </c>
      <c r="E850" s="64">
        <v>13</v>
      </c>
      <c r="F850" s="64">
        <v>2</v>
      </c>
      <c r="G850" s="64">
        <v>2018</v>
      </c>
      <c r="H850" s="64" t="s">
        <v>986</v>
      </c>
      <c r="I850" s="64"/>
      <c r="J850" s="299"/>
      <c r="K850" s="299" t="str">
        <f>VLOOKUP(A850,EMPRESAS!$A$1:$I$342,9,0)</f>
        <v>ARAUCA</v>
      </c>
      <c r="L850" s="299" t="str">
        <f>VLOOKUP(A850,EMPRESAS!$A$1:$J$342,10,0)</f>
        <v>RIOS: ARAUCA, CRAVO NORTE Y SUS AFLUENTES</v>
      </c>
      <c r="M850" s="2"/>
      <c r="N850" s="2"/>
      <c r="O850" s="2"/>
      <c r="P850" s="2"/>
      <c r="Q850" s="2"/>
      <c r="R850" s="2"/>
      <c r="S850" s="2"/>
      <c r="T850" s="2"/>
      <c r="U850" s="2"/>
    </row>
    <row r="851" spans="1:21">
      <c r="A851" s="299">
        <v>8920994211</v>
      </c>
      <c r="B851" s="306" t="str">
        <f>VLOOKUP(A851,EMPRESAS!$A$1:$B$342,2,0)</f>
        <v>COOPERATIVA DE TRANSPORTADORES DE TAME COOTRANSTAME LTDA "COOTRANSTAME LTDA"</v>
      </c>
      <c r="C851" s="306" t="str">
        <f>VLOOKUP(A851,EMPRESAS!$A$1:$C$342,3,0)</f>
        <v>Especial</v>
      </c>
      <c r="D851" s="27">
        <v>625</v>
      </c>
      <c r="E851" s="64">
        <v>6</v>
      </c>
      <c r="F851" s="64">
        <v>3</v>
      </c>
      <c r="G851" s="64">
        <v>2019</v>
      </c>
      <c r="H851" s="64" t="s">
        <v>986</v>
      </c>
      <c r="I851" s="64"/>
      <c r="J851" s="299"/>
      <c r="K851" s="299" t="str">
        <f>VLOOKUP(A851,EMPRESAS!$A$1:$I$342,9,0)</f>
        <v>ARAUCA</v>
      </c>
      <c r="L851" s="299" t="str">
        <f>VLOOKUP(A851,EMPRESAS!$A$1:$J$342,10,0)</f>
        <v>RIOS: ARAUCA, CRAVO NORTE Y SUS AFLUENTES</v>
      </c>
      <c r="M851" s="2"/>
      <c r="N851" s="2"/>
      <c r="O851" s="2"/>
      <c r="P851" s="2"/>
      <c r="Q851" s="2"/>
      <c r="R851" s="2"/>
      <c r="S851" s="2"/>
      <c r="T851" s="2"/>
      <c r="U851" s="2"/>
    </row>
    <row r="852" spans="1:21">
      <c r="A852" s="299">
        <v>8920994211</v>
      </c>
      <c r="B852" s="306" t="str">
        <f>VLOOKUP(A852,EMPRESAS!$A$1:$B$342,2,0)</f>
        <v>COOPERATIVA DE TRANSPORTADORES DE TAME COOTRANSTAME LTDA "COOTRANSTAME LTDA"</v>
      </c>
      <c r="C852" s="306" t="str">
        <f>VLOOKUP(A852,EMPRESAS!$A$1:$C$342,3,0)</f>
        <v>Especial</v>
      </c>
      <c r="D852" s="439">
        <v>145</v>
      </c>
      <c r="E852" s="390">
        <v>27</v>
      </c>
      <c r="F852" s="390">
        <v>1</v>
      </c>
      <c r="G852" s="390">
        <v>2020</v>
      </c>
      <c r="H852" s="390" t="s">
        <v>982</v>
      </c>
      <c r="I852" s="328" t="s">
        <v>25</v>
      </c>
      <c r="J852" s="299"/>
      <c r="K852" s="299" t="str">
        <f>VLOOKUP(A852,EMPRESAS!$A$1:$I$342,9,0)</f>
        <v>ARAUCA</v>
      </c>
      <c r="L852" s="299" t="str">
        <f>VLOOKUP(A852,EMPRESAS!$A$1:$J$342,10,0)</f>
        <v>RIOS: ARAUCA, CRAVO NORTE Y SUS AFLUENTES</v>
      </c>
      <c r="M852" s="2"/>
      <c r="N852" s="2"/>
      <c r="O852" s="2"/>
      <c r="P852" s="2"/>
      <c r="Q852" s="2"/>
      <c r="R852" s="2"/>
      <c r="S852" s="2"/>
      <c r="T852" s="2"/>
      <c r="U852" s="2"/>
    </row>
    <row r="853" spans="1:21">
      <c r="A853" s="299">
        <v>251265899</v>
      </c>
      <c r="B853" s="306" t="str">
        <f>VLOOKUP(A853,EMPRESAS!$A$1:$B$342,2,0)</f>
        <v>GOMEZ VALENCIA SORANNY</v>
      </c>
      <c r="C853" s="306" t="str">
        <f>VLOOKUP(A853,EMPRESAS!$A$1:$C$342,3,0)</f>
        <v>Turismo</v>
      </c>
      <c r="D853" s="357">
        <v>2745</v>
      </c>
      <c r="E853" s="64">
        <v>27</v>
      </c>
      <c r="F853" s="64">
        <v>6</v>
      </c>
      <c r="G853" s="64">
        <v>2016</v>
      </c>
      <c r="H853" s="64" t="s">
        <v>977</v>
      </c>
      <c r="I853" s="299"/>
      <c r="J853" s="299"/>
      <c r="K853" s="299" t="str">
        <f>VLOOKUP(A853,EMPRESAS!$A$1:$I$342,9,0)</f>
        <v>EMBALSE DE AMANI</v>
      </c>
      <c r="L853" s="299" t="str">
        <f>VLOOKUP(A853,EMPRESAS!$A$1:$J$342,10,0)</f>
        <v>EMBALSE DE AMANI-NORCASIA</v>
      </c>
      <c r="M853" s="2"/>
      <c r="N853" s="2"/>
      <c r="O853" s="2"/>
      <c r="P853" s="2"/>
      <c r="Q853" s="2"/>
      <c r="R853" s="2"/>
      <c r="S853" s="2"/>
      <c r="T853" s="2"/>
      <c r="U853" s="2"/>
    </row>
    <row r="854" spans="1:21">
      <c r="A854" s="299">
        <v>251265899</v>
      </c>
      <c r="B854" s="306" t="str">
        <f>VLOOKUP(A854,EMPRESAS!$A$1:$B$342,2,0)</f>
        <v>GOMEZ VALENCIA SORANNY</v>
      </c>
      <c r="C854" s="306" t="str">
        <f>VLOOKUP(A854,EMPRESAS!$A$1:$C$342,3,0)</f>
        <v>Turismo</v>
      </c>
      <c r="D854" s="357">
        <v>2745</v>
      </c>
      <c r="E854" s="64">
        <v>27</v>
      </c>
      <c r="F854" s="64">
        <v>6</v>
      </c>
      <c r="G854" s="64">
        <v>2016</v>
      </c>
      <c r="H854" s="370" t="s">
        <v>979</v>
      </c>
      <c r="I854" s="332"/>
      <c r="J854" s="299" t="s">
        <v>1026</v>
      </c>
      <c r="K854" s="299" t="str">
        <f>VLOOKUP(A854,EMPRESAS!$A$1:$I$342,9,0)</f>
        <v>EMBALSE DE AMANI</v>
      </c>
      <c r="L854" s="299" t="str">
        <f>VLOOKUP(A854,EMPRESAS!$A$1:$J$342,10,0)</f>
        <v>EMBALSE DE AMANI-NORCASIA</v>
      </c>
      <c r="M854" s="2"/>
      <c r="N854" s="2"/>
      <c r="O854" s="2"/>
      <c r="P854" s="2"/>
      <c r="Q854" s="2"/>
      <c r="R854" s="2"/>
      <c r="S854" s="2"/>
      <c r="T854" s="2"/>
      <c r="U854" s="2"/>
    </row>
    <row r="855" spans="1:21">
      <c r="A855" s="299">
        <v>251265899</v>
      </c>
      <c r="B855" s="306" t="str">
        <f>VLOOKUP(A855,EMPRESAS!$A$1:$B$342,2,0)</f>
        <v>GOMEZ VALENCIA SORANNY</v>
      </c>
      <c r="C855" s="306" t="str">
        <f>VLOOKUP(A855,EMPRESAS!$A$1:$C$342,3,0)</f>
        <v>Turismo</v>
      </c>
      <c r="D855" s="462">
        <v>3402</v>
      </c>
      <c r="E855" s="327">
        <v>8</v>
      </c>
      <c r="F855" s="327">
        <v>8</v>
      </c>
      <c r="G855" s="327">
        <v>2019</v>
      </c>
      <c r="H855" s="327" t="s">
        <v>982</v>
      </c>
      <c r="I855" s="360" t="s">
        <v>43</v>
      </c>
      <c r="J855" s="299"/>
      <c r="K855" s="299" t="str">
        <f>VLOOKUP(A855,EMPRESAS!$A$1:$I$342,9,0)</f>
        <v>EMBALSE DE AMANI</v>
      </c>
      <c r="L855" s="299" t="str">
        <f>VLOOKUP(A855,EMPRESAS!$A$1:$J$342,10,0)</f>
        <v>EMBALSE DE AMANI-NORCASIA</v>
      </c>
      <c r="M855" s="2"/>
      <c r="N855" s="2"/>
      <c r="O855" s="2"/>
      <c r="P855" s="2"/>
      <c r="Q855" s="2"/>
      <c r="R855" s="2"/>
      <c r="S855" s="2"/>
      <c r="T855" s="2"/>
      <c r="U855" s="2"/>
    </row>
    <row r="856" spans="1:21">
      <c r="A856" s="299">
        <v>9002175173</v>
      </c>
      <c r="B856" s="306" t="str">
        <f>VLOOKUP(A856,EMPRESAS!$A$1:$B$342,2,0)</f>
        <v>EMPRESA MULTIACTIVA Y DE TRANSPORTE FLUVIAL DE PASAJEROS JAIMAR LIMITADA "EMTRANSFLUJAIMAR LTDA"</v>
      </c>
      <c r="C856" s="306" t="str">
        <f>VLOOKUP(A856,EMPRESAS!$A$1:$C$342,3,0)</f>
        <v>Especial y Turismo</v>
      </c>
      <c r="D856" s="27">
        <v>4221</v>
      </c>
      <c r="E856" s="64">
        <v>11</v>
      </c>
      <c r="F856" s="64">
        <v>10</v>
      </c>
      <c r="G856" s="64">
        <v>2016</v>
      </c>
      <c r="H856" s="64" t="s">
        <v>977</v>
      </c>
      <c r="I856" s="299" t="s">
        <v>56</v>
      </c>
      <c r="J856" s="299"/>
      <c r="K856" s="299" t="str">
        <f>VLOOKUP(A856,EMPRESAS!$A$1:$I$342,9,0)</f>
        <v>MAGDALENA</v>
      </c>
      <c r="L856" s="299" t="str">
        <f>VLOOKUP(A856,EMPRESAS!$A$1:$J$342,10,0)</f>
        <v>RIO MAGDALENA MUNICIPIO DE AMBALEMA Y SUS VEREDAS, MUNICIPIO DE BELTRAN, VEREDA GRAMALOTAL, MUNICIPIO DE CAMBAO, MUNICIPIO DE GUATAQUI Y SUS VEREDAS Y CIUDADES DEL NORTE DEL TOLIMA Y EL NOROCCIDENTE DEL CUNDINAMARCA.</v>
      </c>
      <c r="M856" s="2"/>
      <c r="N856" s="2"/>
      <c r="O856" s="2"/>
      <c r="P856" s="2"/>
      <c r="Q856" s="2"/>
      <c r="R856" s="2"/>
      <c r="S856" s="2"/>
      <c r="T856" s="2"/>
      <c r="U856" s="2"/>
    </row>
    <row r="857" spans="1:21">
      <c r="A857" s="299">
        <v>9002175173</v>
      </c>
      <c r="B857" s="306" t="str">
        <f>VLOOKUP(A857,EMPRESAS!$A$1:$B$342,2,0)</f>
        <v>EMPRESA MULTIACTIVA Y DE TRANSPORTE FLUVIAL DE PASAJEROS JAIMAR LIMITADA "EMTRANSFLUJAIMAR LTDA"</v>
      </c>
      <c r="C857" s="306" t="str">
        <f>VLOOKUP(A857,EMPRESAS!$A$1:$C$342,3,0)</f>
        <v>Especial y Turismo</v>
      </c>
      <c r="D857" s="433">
        <v>4221</v>
      </c>
      <c r="E857" s="359">
        <v>11</v>
      </c>
      <c r="F857" s="359">
        <v>10</v>
      </c>
      <c r="G857" s="359">
        <v>2016</v>
      </c>
      <c r="H857" s="359" t="s">
        <v>979</v>
      </c>
      <c r="I857" s="360" t="s">
        <v>56</v>
      </c>
      <c r="J857" s="299" t="s">
        <v>1026</v>
      </c>
      <c r="K857" s="299" t="str">
        <f>VLOOKUP(A857,EMPRESAS!$A$1:$I$342,9,0)</f>
        <v>MAGDALENA</v>
      </c>
      <c r="L857" s="299" t="str">
        <f>VLOOKUP(A857,EMPRESAS!$A$1:$J$342,10,0)</f>
        <v>RIO MAGDALENA MUNICIPIO DE AMBALEMA Y SUS VEREDAS, MUNICIPIO DE BELTRAN, VEREDA GRAMALOTAL, MUNICIPIO DE CAMBAO, MUNICIPIO DE GUATAQUI Y SUS VEREDAS Y CIUDADES DEL NORTE DEL TOLIMA Y EL NOROCCIDENTE DEL CUNDINAMARCA.</v>
      </c>
      <c r="M857" s="2"/>
      <c r="N857" s="2"/>
      <c r="O857" s="2"/>
      <c r="P857" s="2"/>
      <c r="Q857" s="2"/>
      <c r="R857" s="2"/>
      <c r="S857" s="2"/>
      <c r="T857" s="2"/>
      <c r="U857" s="2"/>
    </row>
    <row r="858" spans="1:21">
      <c r="A858" s="407">
        <v>9009254591</v>
      </c>
      <c r="B858" s="306" t="str">
        <f>VLOOKUP(A858,EMPRESAS!$A$1:$B$342,2,0)</f>
        <v>TRANSPORTE FLUVIAL ESPECIAL LA SANJUANEÑA LTDA "LA SANJUANEÑA LTDA"</v>
      </c>
      <c r="C858" s="306" t="str">
        <f>VLOOKUP(A858,EMPRESAS!$A$1:$C$342,3,0)</f>
        <v>Especial</v>
      </c>
      <c r="D858" s="311">
        <v>4222</v>
      </c>
      <c r="E858" s="64">
        <v>11</v>
      </c>
      <c r="F858" s="64">
        <v>10</v>
      </c>
      <c r="G858" s="64">
        <v>2016</v>
      </c>
      <c r="H858" s="64" t="s">
        <v>977</v>
      </c>
      <c r="I858" s="299" t="s">
        <v>25</v>
      </c>
      <c r="J858" s="299"/>
      <c r="K858" s="299" t="str">
        <f>VLOOKUP(A858,EMPRESAS!$A$1:$I$342,9,0)</f>
        <v>SAN JUAN</v>
      </c>
      <c r="L858" s="299" t="str">
        <f>VLOOKUP(A858,EMPRESAS!$A$1:$J$342,10,0)</f>
        <v>RIOS: SAN JUAN, BAUDO Y SUS AFLUENTES, CENTROS POBLADOS DE CHIQUICHOQUI, SARDINA, BOCA DE SURUCO, PTO MURILLO, ANDAGOYA Y NOANAMÁ EN LA CUENCA DEL RIO SAN JUAN Y PTO MELUK, CUGUCHO, CHACHAJO, PTO ECHEVERRI Y DEMAS CENTROS POBLADOS DE LA CUENCA DEL RIO BAUDO.</v>
      </c>
      <c r="M858" s="2"/>
      <c r="N858" s="2"/>
      <c r="O858" s="2"/>
      <c r="P858" s="2"/>
      <c r="Q858" s="2"/>
      <c r="R858" s="2"/>
      <c r="S858" s="2"/>
      <c r="T858" s="2"/>
      <c r="U858" s="2"/>
    </row>
    <row r="859" spans="1:21">
      <c r="A859" s="407">
        <v>9009254591</v>
      </c>
      <c r="B859" s="306" t="str">
        <f>VLOOKUP(A859,EMPRESAS!$A$1:$B$342,2,0)</f>
        <v>TRANSPORTE FLUVIAL ESPECIAL LA SANJUANEÑA LTDA "LA SANJUANEÑA LTDA"</v>
      </c>
      <c r="C859" s="306" t="str">
        <f>VLOOKUP(A859,EMPRESAS!$A$1:$C$342,3,0)</f>
        <v>Especial</v>
      </c>
      <c r="D859" s="311">
        <v>4222</v>
      </c>
      <c r="E859" s="64">
        <v>11</v>
      </c>
      <c r="F859" s="64">
        <v>10</v>
      </c>
      <c r="G859" s="64">
        <v>2016</v>
      </c>
      <c r="H859" s="64" t="s">
        <v>979</v>
      </c>
      <c r="I859" s="299" t="s">
        <v>25</v>
      </c>
      <c r="J859" s="299"/>
      <c r="K859" s="299" t="str">
        <f>VLOOKUP(A859,EMPRESAS!$A$1:$I$342,9,0)</f>
        <v>SAN JUAN</v>
      </c>
      <c r="L859" s="299" t="str">
        <f>VLOOKUP(A859,EMPRESAS!$A$1:$J$342,10,0)</f>
        <v>RIOS: SAN JUAN, BAUDO Y SUS AFLUENTES, CENTROS POBLADOS DE CHIQUICHOQUI, SARDINA, BOCA DE SURUCO, PTO MURILLO, ANDAGOYA Y NOANAMÁ EN LA CUENCA DEL RIO SAN JUAN Y PTO MELUK, CUGUCHO, CHACHAJO, PTO ECHEVERRI Y DEMAS CENTROS POBLADOS DE LA CUENCA DEL RIO BAUDO.</v>
      </c>
      <c r="M859" s="2"/>
      <c r="N859" s="2"/>
      <c r="O859" s="2"/>
      <c r="P859" s="2"/>
      <c r="Q859" s="2"/>
      <c r="R859" s="2"/>
      <c r="S859" s="2"/>
      <c r="T859" s="2"/>
      <c r="U859" s="2"/>
    </row>
    <row r="860" spans="1:21">
      <c r="A860" s="407">
        <v>9009254591</v>
      </c>
      <c r="B860" s="306" t="str">
        <f>VLOOKUP(A860,EMPRESAS!$A$1:$B$342,2,0)</f>
        <v>TRANSPORTE FLUVIAL ESPECIAL LA SANJUANEÑA LTDA "LA SANJUANEÑA LTDA"</v>
      </c>
      <c r="C860" s="306" t="str">
        <f>VLOOKUP(A860,EMPRESAS!$A$1:$C$342,3,0)</f>
        <v>Especial</v>
      </c>
      <c r="D860" s="311">
        <v>3386</v>
      </c>
      <c r="E860" s="102">
        <v>23</v>
      </c>
      <c r="F860" s="102">
        <v>8</v>
      </c>
      <c r="G860" s="102">
        <v>2017</v>
      </c>
      <c r="H860" s="102" t="s">
        <v>986</v>
      </c>
      <c r="I860" s="299" t="s">
        <v>25</v>
      </c>
      <c r="J860" s="299"/>
      <c r="K860" s="299" t="str">
        <f>VLOOKUP(A860,EMPRESAS!$A$1:$I$342,9,0)</f>
        <v>SAN JUAN</v>
      </c>
      <c r="L860" s="299" t="str">
        <f>VLOOKUP(A860,EMPRESAS!$A$1:$J$342,10,0)</f>
        <v>RIOS: SAN JUAN, BAUDO Y SUS AFLUENTES, CENTROS POBLADOS DE CHIQUICHOQUI, SARDINA, BOCA DE SURUCO, PTO MURILLO, ANDAGOYA Y NOANAMÁ EN LA CUENCA DEL RIO SAN JUAN Y PTO MELUK, CUGUCHO, CHACHAJO, PTO ECHEVERRI Y DEMAS CENTROS POBLADOS DE LA CUENCA DEL RIO BAUDO.</v>
      </c>
      <c r="M860" s="2"/>
      <c r="N860" s="2"/>
      <c r="O860" s="2"/>
      <c r="P860" s="2"/>
      <c r="Q860" s="2"/>
      <c r="R860" s="2"/>
      <c r="S860" s="2"/>
      <c r="T860" s="2"/>
      <c r="U860" s="2"/>
    </row>
    <row r="861" spans="1:21">
      <c r="A861" s="407">
        <v>9009254591</v>
      </c>
      <c r="B861" s="306" t="str">
        <f>VLOOKUP(A861,EMPRESAS!$A$1:$B$342,2,0)</f>
        <v>TRANSPORTE FLUVIAL ESPECIAL LA SANJUANEÑA LTDA "LA SANJUANEÑA LTDA"</v>
      </c>
      <c r="C861" s="306" t="str">
        <f>VLOOKUP(A861,EMPRESAS!$A$1:$C$342,3,0)</f>
        <v>Especial</v>
      </c>
      <c r="D861" s="27">
        <v>4663</v>
      </c>
      <c r="E861" s="341">
        <v>30</v>
      </c>
      <c r="F861" s="341">
        <v>9</v>
      </c>
      <c r="G861" s="341">
        <v>2019</v>
      </c>
      <c r="H861" s="341" t="s">
        <v>1045</v>
      </c>
      <c r="I861" s="334" t="s">
        <v>25</v>
      </c>
      <c r="J861" s="299"/>
      <c r="K861" s="299" t="str">
        <f>VLOOKUP(A861,EMPRESAS!$A$1:$I$342,9,0)</f>
        <v>SAN JUAN</v>
      </c>
      <c r="L861" s="299" t="str">
        <f>VLOOKUP(A861,EMPRESAS!$A$1:$J$342,10,0)</f>
        <v>RIOS: SAN JUAN, BAUDO Y SUS AFLUENTES, CENTROS POBLADOS DE CHIQUICHOQUI, SARDINA, BOCA DE SURUCO, PTO MURILLO, ANDAGOYA Y NOANAMÁ EN LA CUENCA DEL RIO SAN JUAN Y PTO MELUK, CUGUCHO, CHACHAJO, PTO ECHEVERRI Y DEMAS CENTROS POBLADOS DE LA CUENCA DEL RIO BAUDO.</v>
      </c>
      <c r="M861" s="2"/>
      <c r="N861" s="2"/>
      <c r="O861" s="2"/>
      <c r="P861" s="2"/>
      <c r="Q861" s="2"/>
      <c r="R861" s="2"/>
      <c r="S861" s="2"/>
      <c r="T861" s="2"/>
      <c r="U861" s="2"/>
    </row>
    <row r="862" spans="1:21">
      <c r="A862" s="407">
        <v>9009254591</v>
      </c>
      <c r="B862" s="306" t="str">
        <f>VLOOKUP(A862,EMPRESAS!$A$1:$B$342,2,0)</f>
        <v>TRANSPORTE FLUVIAL ESPECIAL LA SANJUANEÑA LTDA "LA SANJUANEÑA LTDA"</v>
      </c>
      <c r="C862" s="306" t="str">
        <f>VLOOKUP(A862,EMPRESAS!$A$1:$C$342,3,0)</f>
        <v>Especial</v>
      </c>
      <c r="D862" s="303">
        <v>4663</v>
      </c>
      <c r="E862" s="309">
        <v>30</v>
      </c>
      <c r="F862" s="309">
        <v>9</v>
      </c>
      <c r="G862" s="309">
        <v>2019</v>
      </c>
      <c r="H862" s="309" t="s">
        <v>982</v>
      </c>
      <c r="I862" s="408" t="s">
        <v>25</v>
      </c>
      <c r="J862" s="299"/>
      <c r="K862" s="299" t="str">
        <f>VLOOKUP(A862,EMPRESAS!$A$1:$I$342,9,0)</f>
        <v>SAN JUAN</v>
      </c>
      <c r="L862" s="299" t="str">
        <f>VLOOKUP(A862,EMPRESAS!$A$1:$J$342,10,0)</f>
        <v>RIOS: SAN JUAN, BAUDO Y SUS AFLUENTES, CENTROS POBLADOS DE CHIQUICHOQUI, SARDINA, BOCA DE SURUCO, PTO MURILLO, ANDAGOYA Y NOANAMÁ EN LA CUENCA DEL RIO SAN JUAN Y PTO MELUK, CUGUCHO, CHACHAJO, PTO ECHEVERRI Y DEMAS CENTROS POBLADOS DE LA CUENCA DEL RIO BAUDO.</v>
      </c>
      <c r="M862" s="2"/>
      <c r="N862" s="2"/>
      <c r="O862" s="2"/>
      <c r="P862" s="2"/>
      <c r="Q862" s="2"/>
      <c r="R862" s="2"/>
      <c r="S862" s="2"/>
      <c r="T862" s="2"/>
      <c r="U862" s="2"/>
    </row>
    <row r="863" spans="1:21">
      <c r="A863" s="299">
        <v>8110322797</v>
      </c>
      <c r="B863" s="306" t="str">
        <f>VLOOKUP(A863,EMPRESAS!$A$1:$B$342,2,0)</f>
        <v>AVIAJAR S.A.</v>
      </c>
      <c r="C863" s="306" t="str">
        <f>VLOOKUP(A863,EMPRESAS!$A$1:$C$342,3,0)</f>
        <v>Turismo</v>
      </c>
      <c r="D863" s="311">
        <v>4219</v>
      </c>
      <c r="E863" s="64">
        <v>11</v>
      </c>
      <c r="F863" s="64">
        <v>10</v>
      </c>
      <c r="G863" s="64">
        <v>2016</v>
      </c>
      <c r="H863" s="64" t="s">
        <v>977</v>
      </c>
      <c r="I863" s="299" t="s">
        <v>43</v>
      </c>
      <c r="J863" s="299"/>
      <c r="K863" s="299" t="str">
        <f>VLOOKUP(A863,EMPRESAS!$A$1:$I$342,9,0)</f>
        <v>SOGAMOSO</v>
      </c>
      <c r="L863" s="299" t="str">
        <f>VLOOKUP(A863,EMPRESAS!$A$1:$J$342,10,0)</f>
        <v>RIO SOGAMOSO Y EL EMBALSE DE TOPOCORO</v>
      </c>
      <c r="M863" s="2"/>
      <c r="N863" s="2"/>
      <c r="O863" s="2"/>
      <c r="P863" s="2"/>
      <c r="Q863" s="2"/>
      <c r="R863" s="2"/>
      <c r="S863" s="2"/>
      <c r="T863" s="2"/>
      <c r="U863" s="2"/>
    </row>
    <row r="864" spans="1:21">
      <c r="A864" s="299">
        <v>8110322797</v>
      </c>
      <c r="B864" s="306" t="str">
        <f>VLOOKUP(A864,EMPRESAS!$A$1:$B$342,2,0)</f>
        <v>AVIAJAR S.A.</v>
      </c>
      <c r="C864" s="306" t="str">
        <f>VLOOKUP(A864,EMPRESAS!$A$1:$C$342,3,0)</f>
        <v>Turismo</v>
      </c>
      <c r="D864" s="311">
        <v>4219</v>
      </c>
      <c r="E864" s="64">
        <v>11</v>
      </c>
      <c r="F864" s="64">
        <v>10</v>
      </c>
      <c r="G864" s="64">
        <v>2016</v>
      </c>
      <c r="H864" s="64" t="s">
        <v>979</v>
      </c>
      <c r="I864" s="299"/>
      <c r="J864" s="299"/>
      <c r="K864" s="299" t="str">
        <f>VLOOKUP(A864,EMPRESAS!$A$1:$I$342,9,0)</f>
        <v>SOGAMOSO</v>
      </c>
      <c r="L864" s="299" t="str">
        <f>VLOOKUP(A864,EMPRESAS!$A$1:$J$342,10,0)</f>
        <v>RIO SOGAMOSO Y EL EMBALSE DE TOPOCORO</v>
      </c>
      <c r="M864" s="2"/>
      <c r="N864" s="2"/>
      <c r="O864" s="2"/>
      <c r="P864" s="2"/>
      <c r="Q864" s="2"/>
      <c r="R864" s="2"/>
      <c r="S864" s="2"/>
      <c r="T864" s="2"/>
      <c r="U864" s="2"/>
    </row>
    <row r="865" spans="1:21">
      <c r="A865" s="299">
        <v>8110322797</v>
      </c>
      <c r="B865" s="306" t="str">
        <f>VLOOKUP(A865,EMPRESAS!$A$1:$B$342,2,0)</f>
        <v>AVIAJAR S.A.</v>
      </c>
      <c r="C865" s="306" t="str">
        <f>VLOOKUP(A865,EMPRESAS!$A$1:$C$342,3,0)</f>
        <v>Turismo</v>
      </c>
      <c r="D865" s="303">
        <v>5294</v>
      </c>
      <c r="E865" s="309">
        <v>23</v>
      </c>
      <c r="F865" s="309">
        <v>10</v>
      </c>
      <c r="G865" s="309">
        <v>2019</v>
      </c>
      <c r="H865" s="309" t="s">
        <v>982</v>
      </c>
      <c r="I865" s="299" t="s">
        <v>43</v>
      </c>
      <c r="J865" s="299"/>
      <c r="K865" s="299" t="str">
        <f>VLOOKUP(A865,EMPRESAS!$A$1:$I$342,9,0)</f>
        <v>SOGAMOSO</v>
      </c>
      <c r="L865" s="299" t="str">
        <f>VLOOKUP(A865,EMPRESAS!$A$1:$J$342,10,0)</f>
        <v>RIO SOGAMOSO Y EL EMBALSE DE TOPOCORO</v>
      </c>
      <c r="M865" s="2"/>
      <c r="N865" s="2"/>
      <c r="O865" s="2"/>
      <c r="P865" s="2"/>
      <c r="Q865" s="2"/>
      <c r="R865" s="2"/>
      <c r="S865" s="2"/>
      <c r="T865" s="2"/>
      <c r="U865" s="2"/>
    </row>
    <row r="866" spans="1:21">
      <c r="A866" s="299">
        <v>9004926828</v>
      </c>
      <c r="B866" s="306" t="str">
        <f>VLOOKUP(A866,EMPRESAS!$A$1:$B$342,2,0)</f>
        <v>HERMEZA GOLD S.A.S.</v>
      </c>
      <c r="C866" s="306" t="str">
        <f>VLOOKUP(A866,EMPRESAS!$A$1:$C$342,3,0)</f>
        <v>Especial y Turismo</v>
      </c>
      <c r="D866" s="357">
        <v>4954</v>
      </c>
      <c r="E866" s="64">
        <v>21</v>
      </c>
      <c r="F866" s="64">
        <v>11</v>
      </c>
      <c r="G866" s="64">
        <v>2016</v>
      </c>
      <c r="H866" s="64" t="s">
        <v>977</v>
      </c>
      <c r="I866" s="299" t="s">
        <v>56</v>
      </c>
      <c r="J866" s="299"/>
      <c r="K866" s="299" t="str">
        <f>VLOOKUP(A866,EMPRESAS!$A$1:$I$342,9,0)</f>
        <v>EMBALSE EL PEÑOL</v>
      </c>
      <c r="L866" s="299" t="str">
        <f>VLOOKUP(A866,EMPRESAS!$A$1:$J$342,10,0)</f>
        <v>EMBALSE EL PEÑOL GUATAPE</v>
      </c>
      <c r="M866" s="2"/>
      <c r="N866" s="2"/>
      <c r="O866" s="2"/>
      <c r="P866" s="2"/>
      <c r="Q866" s="2"/>
      <c r="R866" s="2"/>
      <c r="S866" s="2"/>
      <c r="T866" s="2"/>
      <c r="U866" s="2"/>
    </row>
    <row r="867" spans="1:21">
      <c r="A867" s="299">
        <v>9004926828</v>
      </c>
      <c r="B867" s="306" t="str">
        <f>VLOOKUP(A867,EMPRESAS!$A$1:$B$342,2,0)</f>
        <v>HERMEZA GOLD S.A.S.</v>
      </c>
      <c r="C867" s="306" t="str">
        <f>VLOOKUP(A867,EMPRESAS!$A$1:$C$342,3,0)</f>
        <v>Especial y Turismo</v>
      </c>
      <c r="D867" s="357">
        <v>4954</v>
      </c>
      <c r="E867" s="64">
        <v>21</v>
      </c>
      <c r="F867" s="64">
        <v>11</v>
      </c>
      <c r="G867" s="64">
        <v>2016</v>
      </c>
      <c r="H867" s="64" t="s">
        <v>979</v>
      </c>
      <c r="I867" s="332"/>
      <c r="J867" s="299"/>
      <c r="K867" s="299" t="str">
        <f>VLOOKUP(A867,EMPRESAS!$A$1:$I$342,9,0)</f>
        <v>EMBALSE EL PEÑOL</v>
      </c>
      <c r="L867" s="299" t="str">
        <f>VLOOKUP(A867,EMPRESAS!$A$1:$J$342,10,0)</f>
        <v>EMBALSE EL PEÑOL GUATAPE</v>
      </c>
      <c r="M867" s="2"/>
      <c r="N867" s="2"/>
      <c r="O867" s="2"/>
      <c r="P867" s="2"/>
      <c r="Q867" s="2"/>
      <c r="R867" s="2"/>
      <c r="S867" s="2"/>
      <c r="T867" s="2"/>
      <c r="U867" s="2"/>
    </row>
    <row r="868" spans="1:21">
      <c r="A868" s="299">
        <v>9004926828</v>
      </c>
      <c r="B868" s="306" t="str">
        <f>VLOOKUP(A868,EMPRESAS!$A$1:$B$342,2,0)</f>
        <v>HERMEZA GOLD S.A.S.</v>
      </c>
      <c r="C868" s="306" t="str">
        <f>VLOOKUP(A868,EMPRESAS!$A$1:$C$342,3,0)</f>
        <v>Especial y Turismo</v>
      </c>
      <c r="D868" s="303">
        <v>5480</v>
      </c>
      <c r="E868" s="309">
        <v>7</v>
      </c>
      <c r="F868" s="309">
        <v>11</v>
      </c>
      <c r="G868" s="309">
        <v>2019</v>
      </c>
      <c r="H868" s="309" t="s">
        <v>982</v>
      </c>
      <c r="I868" s="328" t="s">
        <v>56</v>
      </c>
      <c r="J868" s="299"/>
      <c r="K868" s="299" t="str">
        <f>VLOOKUP(A868,EMPRESAS!$A$1:$I$342,9,0)</f>
        <v>EMBALSE EL PEÑOL</v>
      </c>
      <c r="L868" s="299" t="str">
        <f>VLOOKUP(A868,EMPRESAS!$A$1:$J$342,10,0)</f>
        <v>EMBALSE EL PEÑOL GUATAPE</v>
      </c>
      <c r="M868" s="2"/>
      <c r="N868" s="2"/>
      <c r="O868" s="2"/>
      <c r="P868" s="2"/>
      <c r="Q868" s="2"/>
      <c r="R868" s="2"/>
      <c r="S868" s="2"/>
      <c r="T868" s="2"/>
      <c r="U868" s="2"/>
    </row>
    <row r="869" spans="1:21">
      <c r="A869" s="299">
        <v>8902009287</v>
      </c>
      <c r="B869" s="306" t="str">
        <f>VLOOKUP(A869,EMPRESAS!$A$1:$B$342,2,0)</f>
        <v>COOPERATIVA SANTANDEREANA DE TRANSPORTADORES LIMITADA "COPETRAN"</v>
      </c>
      <c r="C869" s="306" t="str">
        <f>VLOOKUP(A869,EMPRESAS!$A$1:$C$342,3,0)</f>
        <v>Especial y Turismo</v>
      </c>
      <c r="D869" s="311">
        <v>109</v>
      </c>
      <c r="E869" s="64">
        <v>19</v>
      </c>
      <c r="F869" s="64">
        <v>1</v>
      </c>
      <c r="G869" s="64">
        <v>2017</v>
      </c>
      <c r="H869" s="64" t="s">
        <v>977</v>
      </c>
      <c r="I869" s="299" t="s">
        <v>56</v>
      </c>
      <c r="J869" s="299"/>
      <c r="K869" s="299" t="str">
        <f>VLOOKUP(A869,EMPRESAS!$A$1:$I$342,9,0)</f>
        <v>MAGDALENA</v>
      </c>
      <c r="L869" s="299" t="str">
        <f>VLOOKUP(A869,EMPRESAS!$A$1:$J$342,10,0)</f>
        <v>RIO MAGDALENA Y SUS AFLUENTES, CANAL DEL DIQUE Y BAHIA DE CARTAGENA</v>
      </c>
      <c r="M869" s="2"/>
      <c r="N869" s="2"/>
      <c r="O869" s="2"/>
      <c r="P869" s="2"/>
      <c r="Q869" s="2"/>
      <c r="R869" s="2"/>
      <c r="S869" s="2"/>
      <c r="T869" s="2"/>
      <c r="U869" s="2"/>
    </row>
    <row r="870" spans="1:21">
      <c r="A870" s="299">
        <v>8902009287</v>
      </c>
      <c r="B870" s="306" t="str">
        <f>VLOOKUP(A870,EMPRESAS!$A$1:$B$342,2,0)</f>
        <v>COOPERATIVA SANTANDEREANA DE TRANSPORTADORES LIMITADA "COPETRAN"</v>
      </c>
      <c r="C870" s="306" t="str">
        <f>VLOOKUP(A870,EMPRESAS!$A$1:$C$342,3,0)</f>
        <v>Especial y Turismo</v>
      </c>
      <c r="D870" s="409">
        <v>109</v>
      </c>
      <c r="E870" s="410">
        <v>19</v>
      </c>
      <c r="F870" s="410">
        <v>1</v>
      </c>
      <c r="G870" s="410">
        <v>2017</v>
      </c>
      <c r="H870" s="410" t="s">
        <v>979</v>
      </c>
      <c r="I870" s="64" t="s">
        <v>56</v>
      </c>
      <c r="J870" s="299"/>
      <c r="K870" s="299" t="str">
        <f>VLOOKUP(A870,EMPRESAS!$A$1:$I$342,9,0)</f>
        <v>MAGDALENA</v>
      </c>
      <c r="L870" s="299" t="str">
        <f>VLOOKUP(A870,EMPRESAS!$A$1:$J$342,10,0)</f>
        <v>RIO MAGDALENA Y SUS AFLUENTES, CANAL DEL DIQUE Y BAHIA DE CARTAGENA</v>
      </c>
      <c r="M870" s="2"/>
      <c r="N870" s="2"/>
      <c r="O870" s="2"/>
      <c r="P870" s="2"/>
      <c r="Q870" s="2"/>
      <c r="R870" s="2"/>
      <c r="S870" s="2"/>
      <c r="T870" s="2"/>
      <c r="U870" s="2"/>
    </row>
    <row r="871" spans="1:21">
      <c r="A871" s="299">
        <v>8902009287</v>
      </c>
      <c r="B871" s="306" t="str">
        <f>VLOOKUP(A871,EMPRESAS!$A$1:$B$342,2,0)</f>
        <v>COOPERATIVA SANTANDEREANA DE TRANSPORTADORES LIMITADA "COPETRAN"</v>
      </c>
      <c r="C871" s="306" t="str">
        <f>VLOOKUP(A871,EMPRESAS!$A$1:$C$342,3,0)</f>
        <v>Especial y Turismo</v>
      </c>
      <c r="D871" s="449">
        <v>11</v>
      </c>
      <c r="E871" s="438">
        <v>8</v>
      </c>
      <c r="F871" s="438">
        <v>1</v>
      </c>
      <c r="G871" s="438">
        <v>2020</v>
      </c>
      <c r="H871" s="438" t="s">
        <v>982</v>
      </c>
      <c r="I871" s="328" t="s">
        <v>56</v>
      </c>
      <c r="J871" s="299"/>
      <c r="K871" s="299" t="str">
        <f>VLOOKUP(A871,EMPRESAS!$A$1:$I$342,9,0)</f>
        <v>MAGDALENA</v>
      </c>
      <c r="L871" s="299" t="str">
        <f>VLOOKUP(A871,EMPRESAS!$A$1:$J$342,10,0)</f>
        <v>RIO MAGDALENA Y SUS AFLUENTES, CANAL DEL DIQUE Y BAHIA DE CARTAGENA</v>
      </c>
      <c r="M871" s="2"/>
      <c r="N871" s="2"/>
      <c r="O871" s="2"/>
      <c r="P871" s="2"/>
      <c r="Q871" s="2"/>
      <c r="R871" s="2"/>
      <c r="S871" s="2"/>
      <c r="T871" s="2"/>
      <c r="U871" s="2"/>
    </row>
    <row r="872" spans="1:21">
      <c r="A872" s="299">
        <v>9009713123</v>
      </c>
      <c r="B872" s="306" t="str">
        <f>VLOOKUP(A872,EMPRESAS!$A$1:$B$342,2,0)</f>
        <v>TRANSPORTES FLUVIALES EL RENACER DEL MAGDALENA S.A.S. "TRANS EL RENACER S.A.S."</v>
      </c>
      <c r="C872" s="306" t="str">
        <f>VLOOKUP(A872,EMPRESAS!$A$1:$C$342,3,0)</f>
        <v>Especial y Turismo</v>
      </c>
      <c r="D872" s="311">
        <v>174</v>
      </c>
      <c r="E872" s="64">
        <v>6</v>
      </c>
      <c r="F872" s="64">
        <v>2</v>
      </c>
      <c r="G872" s="64">
        <v>2017</v>
      </c>
      <c r="H872" s="64" t="s">
        <v>977</v>
      </c>
      <c r="I872" s="299" t="s">
        <v>56</v>
      </c>
      <c r="J872" s="299"/>
      <c r="K872" s="299" t="str">
        <f>VLOOKUP(A872,EMPRESAS!$A$1:$I$342,9,0)</f>
        <v>MAGDALENA</v>
      </c>
      <c r="L872" s="299" t="str">
        <f>VLOOKUP(A872,EMPRESAS!$A$1:$J$342,10,0)</f>
        <v>RIO MAGDALENA DESDE LA DORADA HASTA GUARINOCITO VSA Y DESDE LA DORADA BAJANDO HASTA BUENA VISTA  Y REGRESANDO A LA DORADA.</v>
      </c>
      <c r="M872" s="2"/>
      <c r="N872" s="2"/>
      <c r="O872" s="2"/>
      <c r="P872" s="2"/>
      <c r="Q872" s="2"/>
      <c r="R872" s="2"/>
      <c r="S872" s="2"/>
      <c r="T872" s="2"/>
      <c r="U872" s="2"/>
    </row>
    <row r="873" spans="1:21">
      <c r="A873" s="299">
        <v>9009713123</v>
      </c>
      <c r="B873" s="306" t="str">
        <f>VLOOKUP(A873,EMPRESAS!$A$1:$B$342,2,0)</f>
        <v>TRANSPORTES FLUVIALES EL RENACER DEL MAGDALENA S.A.S. "TRANS EL RENACER S.A.S."</v>
      </c>
      <c r="C873" s="306" t="str">
        <f>VLOOKUP(A873,EMPRESAS!$A$1:$C$342,3,0)</f>
        <v>Especial y Turismo</v>
      </c>
      <c r="D873" s="377">
        <v>174</v>
      </c>
      <c r="E873" s="315">
        <v>6</v>
      </c>
      <c r="F873" s="315">
        <v>2</v>
      </c>
      <c r="G873" s="315">
        <v>2017</v>
      </c>
      <c r="H873" s="315" t="s">
        <v>979</v>
      </c>
      <c r="I873" s="299" t="s">
        <v>56</v>
      </c>
      <c r="J873" s="299"/>
      <c r="K873" s="299" t="str">
        <f>VLOOKUP(A873,EMPRESAS!$A$1:$I$342,9,0)</f>
        <v>MAGDALENA</v>
      </c>
      <c r="L873" s="299" t="str">
        <f>VLOOKUP(A873,EMPRESAS!$A$1:$J$342,10,0)</f>
        <v>RIO MAGDALENA DESDE LA DORADA HASTA GUARINOCITO VSA Y DESDE LA DORADA BAJANDO HASTA BUENA VISTA  Y REGRESANDO A LA DORADA.</v>
      </c>
      <c r="M873" s="2"/>
      <c r="N873" s="2"/>
      <c r="O873" s="2"/>
      <c r="P873" s="2"/>
      <c r="Q873" s="2"/>
      <c r="R873" s="2"/>
      <c r="S873" s="2"/>
      <c r="T873" s="2"/>
      <c r="U873" s="2"/>
    </row>
    <row r="874" spans="1:21">
      <c r="A874" s="299">
        <v>9009713123</v>
      </c>
      <c r="B874" s="306" t="str">
        <f>VLOOKUP(A874,EMPRESAS!$A$1:$B$342,2,0)</f>
        <v>TRANSPORTES FLUVIALES EL RENACER DEL MAGDALENA S.A.S. "TRANS EL RENACER S.A.S."</v>
      </c>
      <c r="C874" s="306" t="str">
        <f>VLOOKUP(A874,EMPRESAS!$A$1:$C$342,3,0)</f>
        <v>Especial y Turismo</v>
      </c>
      <c r="D874" s="303">
        <v>3040003285</v>
      </c>
      <c r="E874" s="327">
        <v>118</v>
      </c>
      <c r="F874" s="327">
        <v>5</v>
      </c>
      <c r="G874" s="327">
        <v>2020</v>
      </c>
      <c r="H874" s="327" t="s">
        <v>982</v>
      </c>
      <c r="I874" s="328" t="s">
        <v>56</v>
      </c>
      <c r="J874" s="299"/>
      <c r="K874" s="299" t="str">
        <f>VLOOKUP(A874,EMPRESAS!$A$1:$I$342,9,0)</f>
        <v>MAGDALENA</v>
      </c>
      <c r="L874" s="299" t="str">
        <f>VLOOKUP(A874,EMPRESAS!$A$1:$J$342,10,0)</f>
        <v>RIO MAGDALENA DESDE LA DORADA HASTA GUARINOCITO VSA Y DESDE LA DORADA BAJANDO HASTA BUENA VISTA  Y REGRESANDO A LA DORADA.</v>
      </c>
      <c r="M874" s="2"/>
      <c r="N874" s="2"/>
      <c r="O874" s="2"/>
      <c r="P874" s="2"/>
      <c r="Q874" s="2"/>
      <c r="R874" s="2"/>
      <c r="S874" s="2"/>
      <c r="T874" s="2"/>
      <c r="U874" s="2"/>
    </row>
    <row r="875" spans="1:21">
      <c r="A875" s="299">
        <v>9005558288</v>
      </c>
      <c r="B875" s="306" t="str">
        <f>VLOOKUP(A875,EMPRESAS!$A$1:$B$342,2,0)</f>
        <v>ANFIBIA TRANSPORTE FLUVIAL Y TERRESTRE S.A.S. ANTES PROSERVIS TRANSPORTES S.A.S.</v>
      </c>
      <c r="C875" s="306" t="str">
        <f>VLOOKUP(A875,EMPRESAS!$A$1:$C$342,3,0)</f>
        <v>Pasajeros</v>
      </c>
      <c r="D875" s="27">
        <v>728</v>
      </c>
      <c r="E875" s="64">
        <v>24</v>
      </c>
      <c r="F875" s="64">
        <v>3</v>
      </c>
      <c r="G875" s="64">
        <v>2017</v>
      </c>
      <c r="H875" s="64" t="s">
        <v>977</v>
      </c>
      <c r="I875" s="299" t="s">
        <v>14</v>
      </c>
      <c r="J875" s="299"/>
      <c r="K875" s="299" t="str">
        <f>VLOOKUP(A875,EMPRESAS!$A$1:$I$342,9,0)</f>
        <v>EMBALSE DE SALVAJINA</v>
      </c>
      <c r="L875" s="299" t="str">
        <f>VLOOKUP(A875,EMPRESAS!$A$1:$J$342,10,0)</f>
        <v>EMBALSE DE SALVAJINA</v>
      </c>
      <c r="M875" s="2"/>
      <c r="N875" s="2"/>
      <c r="O875" s="2"/>
      <c r="P875" s="2"/>
      <c r="Q875" s="2"/>
      <c r="R875" s="2"/>
      <c r="S875" s="2"/>
      <c r="T875" s="2"/>
      <c r="U875" s="2"/>
    </row>
    <row r="876" spans="1:21">
      <c r="A876" s="299">
        <v>9005558288</v>
      </c>
      <c r="B876" s="306" t="str">
        <f>VLOOKUP(A876,EMPRESAS!$A$1:$B$342,2,0)</f>
        <v>ANFIBIA TRANSPORTE FLUVIAL Y TERRESTRE S.A.S. ANTES PROSERVIS TRANSPORTES S.A.S.</v>
      </c>
      <c r="C876" s="306" t="str">
        <f>VLOOKUP(A876,EMPRESAS!$A$1:$C$342,3,0)</f>
        <v>Pasajeros</v>
      </c>
      <c r="D876" s="475">
        <v>1975</v>
      </c>
      <c r="E876" s="361">
        <v>12</v>
      </c>
      <c r="F876" s="361">
        <v>6</v>
      </c>
      <c r="G876" s="361">
        <v>2017</v>
      </c>
      <c r="H876" s="361" t="s">
        <v>979</v>
      </c>
      <c r="I876" s="299" t="s">
        <v>14</v>
      </c>
      <c r="J876" s="299"/>
      <c r="K876" s="299" t="str">
        <f>VLOOKUP(A876,EMPRESAS!$A$1:$I$342,9,0)</f>
        <v>EMBALSE DE SALVAJINA</v>
      </c>
      <c r="L876" s="299" t="str">
        <f>VLOOKUP(A876,EMPRESAS!$A$1:$J$342,10,0)</f>
        <v>EMBALSE DE SALVAJINA</v>
      </c>
      <c r="M876" s="2"/>
      <c r="N876" s="2"/>
      <c r="O876" s="2"/>
      <c r="P876" s="2"/>
      <c r="Q876" s="2"/>
      <c r="R876" s="2"/>
      <c r="S876" s="2"/>
      <c r="T876" s="2"/>
      <c r="U876" s="2"/>
    </row>
    <row r="877" spans="1:21">
      <c r="A877" s="299">
        <v>9005558288</v>
      </c>
      <c r="B877" s="306" t="str">
        <f>VLOOKUP(A877,EMPRESAS!$A$1:$B$342,2,0)</f>
        <v>ANFIBIA TRANSPORTE FLUVIAL Y TERRESTRE S.A.S. ANTES PROSERVIS TRANSPORTES S.A.S.</v>
      </c>
      <c r="C877" s="306" t="str">
        <f>VLOOKUP(A877,EMPRESAS!$A$1:$C$342,3,0)</f>
        <v>Pasajeros</v>
      </c>
      <c r="D877" s="27">
        <v>6047</v>
      </c>
      <c r="E877" s="329">
        <v>16</v>
      </c>
      <c r="F877" s="329">
        <v>12</v>
      </c>
      <c r="G877" s="329">
        <v>2018</v>
      </c>
      <c r="H877" s="329" t="s">
        <v>1044</v>
      </c>
      <c r="I877" s="299" t="s">
        <v>14</v>
      </c>
      <c r="J877" s="299"/>
      <c r="K877" s="299" t="str">
        <f>VLOOKUP(A877,EMPRESAS!$A$1:$I$342,9,0)</f>
        <v>EMBALSE DE SALVAJINA</v>
      </c>
      <c r="L877" s="299" t="str">
        <f>VLOOKUP(A877,EMPRESAS!$A$1:$J$342,10,0)</f>
        <v>EMBALSE DE SALVAJINA</v>
      </c>
      <c r="M877" s="2"/>
      <c r="N877" s="2"/>
      <c r="O877" s="2"/>
      <c r="P877" s="2"/>
      <c r="Q877" s="2"/>
      <c r="R877" s="2"/>
      <c r="S877" s="2"/>
      <c r="T877" s="2"/>
      <c r="U877" s="2"/>
    </row>
    <row r="878" spans="1:21">
      <c r="A878" s="299">
        <v>9005558288</v>
      </c>
      <c r="B878" s="488" t="str">
        <f>VLOOKUP(A878,EMPRESAS!$A$1:$B$342,2,0)</f>
        <v>ANFIBIA TRANSPORTE FLUVIAL Y TERRESTRE S.A.S. ANTES PROSERVIS TRANSPORTES S.A.S.</v>
      </c>
      <c r="C878" s="488" t="str">
        <f>VLOOKUP(A878,EMPRESAS!$A$1:$C$342,3,0)</f>
        <v>Pasajeros</v>
      </c>
      <c r="D878" s="27">
        <v>3040022105</v>
      </c>
      <c r="E878" s="329">
        <v>28</v>
      </c>
      <c r="F878" s="329">
        <v>5</v>
      </c>
      <c r="G878" s="329">
        <v>2021</v>
      </c>
      <c r="H878" s="329" t="s">
        <v>1008</v>
      </c>
      <c r="I878" s="299" t="s">
        <v>14</v>
      </c>
      <c r="J878" s="299"/>
      <c r="K878" s="299" t="str">
        <f>VLOOKUP(A878,EMPRESAS!$A$1:$I$342,9,0)</f>
        <v>EMBALSE DE SALVAJINA</v>
      </c>
      <c r="L878" s="299" t="str">
        <f>VLOOKUP(A878,EMPRESAS!$A$1:$J$342,10,0)</f>
        <v>EMBALSE DE SALVAJINA</v>
      </c>
      <c r="M878" s="2"/>
      <c r="N878" s="2"/>
      <c r="O878" s="2"/>
      <c r="P878" s="2"/>
      <c r="Q878" s="2"/>
      <c r="R878" s="2"/>
      <c r="S878" s="2"/>
      <c r="T878" s="2"/>
      <c r="U878" s="2"/>
    </row>
    <row r="879" spans="1:21">
      <c r="A879" s="299">
        <v>9000848587</v>
      </c>
      <c r="B879" s="306" t="str">
        <f>VLOOKUP(A879,EMPRESAS!$A$1:$B$342,2,0)</f>
        <v>HOSTERIA Y MARINA NAVEGAR S.A.S.</v>
      </c>
      <c r="C879" s="306" t="str">
        <f>VLOOKUP(A879,EMPRESAS!$A$1:$C$342,3,0)</f>
        <v>Especial y Turismo</v>
      </c>
      <c r="D879" s="311">
        <v>536</v>
      </c>
      <c r="E879" s="64">
        <v>7</v>
      </c>
      <c r="F879" s="64">
        <v>3</v>
      </c>
      <c r="G879" s="64">
        <v>2017</v>
      </c>
      <c r="H879" s="64" t="s">
        <v>977</v>
      </c>
      <c r="I879" s="299" t="s">
        <v>56</v>
      </c>
      <c r="J879" s="299"/>
      <c r="K879" s="299" t="str">
        <f>VLOOKUP(A879,EMPRESAS!$A$1:$I$342,9,0)</f>
        <v>EMBALSE EL PEÑOL</v>
      </c>
      <c r="L879" s="299" t="str">
        <f>VLOOKUP(A879,EMPRESAS!$A$1:$J$342,10,0)</f>
        <v>EMBALSE EL PEÑOL PARTIENDO DEL PUENTE BONILLA KM. 23 A LOS DIFERENTES SITIOS TURISTICOS</v>
      </c>
      <c r="M879" s="2"/>
      <c r="N879" s="2"/>
      <c r="O879" s="2"/>
      <c r="P879" s="2"/>
      <c r="Q879" s="2"/>
      <c r="R879" s="2"/>
      <c r="S879" s="2"/>
      <c r="T879" s="2"/>
      <c r="U879" s="2"/>
    </row>
    <row r="880" spans="1:21">
      <c r="A880" s="299">
        <v>9000848587</v>
      </c>
      <c r="B880" s="306" t="str">
        <f>VLOOKUP(A880,EMPRESAS!$A$1:$B$342,2,0)</f>
        <v>HOSTERIA Y MARINA NAVEGAR S.A.S.</v>
      </c>
      <c r="C880" s="306" t="str">
        <f>VLOOKUP(A880,EMPRESAS!$A$1:$C$342,3,0)</f>
        <v>Especial y Turismo</v>
      </c>
      <c r="D880" s="311">
        <v>536</v>
      </c>
      <c r="E880" s="64">
        <v>7</v>
      </c>
      <c r="F880" s="64">
        <v>3</v>
      </c>
      <c r="G880" s="64">
        <v>2017</v>
      </c>
      <c r="H880" s="64" t="s">
        <v>979</v>
      </c>
      <c r="I880" s="299" t="s">
        <v>56</v>
      </c>
      <c r="J880" s="299" t="s">
        <v>1032</v>
      </c>
      <c r="K880" s="299" t="str">
        <f>VLOOKUP(A880,EMPRESAS!$A$1:$I$342,9,0)</f>
        <v>EMBALSE EL PEÑOL</v>
      </c>
      <c r="L880" s="299" t="str">
        <f>VLOOKUP(A880,EMPRESAS!$A$1:$J$342,10,0)</f>
        <v>EMBALSE EL PEÑOL PARTIENDO DEL PUENTE BONILLA KM. 23 A LOS DIFERENTES SITIOS TURISTICOS</v>
      </c>
      <c r="M880" s="2"/>
      <c r="N880" s="2"/>
      <c r="O880" s="2"/>
      <c r="P880" s="2"/>
      <c r="Q880" s="2"/>
      <c r="R880" s="2"/>
      <c r="S880" s="2"/>
      <c r="T880" s="2"/>
      <c r="U880" s="2"/>
    </row>
    <row r="881" spans="1:21">
      <c r="A881" s="299">
        <v>9000848587</v>
      </c>
      <c r="B881" s="306" t="str">
        <f>VLOOKUP(A881,EMPRESAS!$A$1:$B$342,2,0)</f>
        <v>HOSTERIA Y MARINA NAVEGAR S.A.S.</v>
      </c>
      <c r="C881" s="306" t="str">
        <f>VLOOKUP(A881,EMPRESAS!$A$1:$C$342,3,0)</f>
        <v>Especial y Turismo</v>
      </c>
      <c r="D881" s="311">
        <v>3050</v>
      </c>
      <c r="E881" s="64">
        <v>22</v>
      </c>
      <c r="F881" s="64">
        <v>7</v>
      </c>
      <c r="G881" s="64">
        <v>2019</v>
      </c>
      <c r="H881" s="64" t="s">
        <v>986</v>
      </c>
      <c r="I881" s="299"/>
      <c r="J881" s="299" t="s">
        <v>1032</v>
      </c>
      <c r="K881" s="299" t="str">
        <f>VLOOKUP(A881,EMPRESAS!$A$1:$I$342,9,0)</f>
        <v>EMBALSE EL PEÑOL</v>
      </c>
      <c r="L881" s="299" t="str">
        <f>VLOOKUP(A881,EMPRESAS!$A$1:$J$342,10,0)</f>
        <v>EMBALSE EL PEÑOL PARTIENDO DEL PUENTE BONILLA KM. 23 A LOS DIFERENTES SITIOS TURISTICOS</v>
      </c>
      <c r="M881" s="2"/>
      <c r="N881" s="2"/>
      <c r="O881" s="2"/>
      <c r="P881" s="2"/>
      <c r="Q881" s="2"/>
      <c r="R881" s="2"/>
      <c r="S881" s="2"/>
      <c r="T881" s="2"/>
      <c r="U881" s="2"/>
    </row>
    <row r="882" spans="1:21">
      <c r="A882" s="299">
        <v>9000848587</v>
      </c>
      <c r="B882" s="306" t="str">
        <f>VLOOKUP(A882,EMPRESAS!$A$1:$B$342,2,0)</f>
        <v>HOSTERIA Y MARINA NAVEGAR S.A.S.</v>
      </c>
      <c r="C882" s="306" t="str">
        <f>VLOOKUP(A882,EMPRESAS!$A$1:$C$342,3,0)</f>
        <v>Especial y Turismo</v>
      </c>
      <c r="D882" s="303">
        <v>3040001985</v>
      </c>
      <c r="E882" s="309">
        <v>30</v>
      </c>
      <c r="F882" s="309">
        <v>4</v>
      </c>
      <c r="G882" s="309">
        <v>2020</v>
      </c>
      <c r="H882" s="309" t="s">
        <v>982</v>
      </c>
      <c r="I882" s="328" t="s">
        <v>56</v>
      </c>
      <c r="J882" s="299"/>
      <c r="K882" s="299" t="str">
        <f>VLOOKUP(A882,EMPRESAS!$A$1:$I$342,9,0)</f>
        <v>EMBALSE EL PEÑOL</v>
      </c>
      <c r="L882" s="299" t="str">
        <f>VLOOKUP(A882,EMPRESAS!$A$1:$J$342,10,0)</f>
        <v>EMBALSE EL PEÑOL PARTIENDO DEL PUENTE BONILLA KM. 23 A LOS DIFERENTES SITIOS TURISTICOS</v>
      </c>
      <c r="M882" s="2"/>
      <c r="N882" s="2"/>
      <c r="O882" s="2"/>
      <c r="P882" s="2"/>
      <c r="Q882" s="2"/>
      <c r="R882" s="2"/>
      <c r="S882" s="2"/>
      <c r="T882" s="2"/>
      <c r="U882" s="2"/>
    </row>
    <row r="883" spans="1:21">
      <c r="A883" s="64">
        <v>9007480582</v>
      </c>
      <c r="B883" s="306" t="str">
        <f>VLOOKUP(A883,EMPRESAS!$A$1:$B$342,2,0)</f>
        <v>HYDROPARKE II S.A.S.</v>
      </c>
      <c r="C883" s="306" t="str">
        <f>VLOOKUP(A883,EMPRESAS!$A$1:$C$342,3,0)</f>
        <v>Especial y Turismo</v>
      </c>
      <c r="D883" s="311">
        <v>859</v>
      </c>
      <c r="E883" s="64">
        <v>6</v>
      </c>
      <c r="F883" s="64">
        <v>4</v>
      </c>
      <c r="G883" s="64">
        <v>2017</v>
      </c>
      <c r="H883" s="64" t="s">
        <v>977</v>
      </c>
      <c r="I883" s="299" t="s">
        <v>56</v>
      </c>
      <c r="J883" s="299"/>
      <c r="K883" s="299" t="str">
        <f>VLOOKUP(A883,EMPRESAS!$A$1:$I$342,9,0)</f>
        <v>SOGAMOSO</v>
      </c>
      <c r="L883" s="299" t="str">
        <f>VLOOKUP(A883,EMPRESAS!$A$1:$J$342,10,0)</f>
        <v>RIO SOGAMOSO Y EL EMBALSE DE TOPOCORO</v>
      </c>
      <c r="M883" s="2"/>
      <c r="N883" s="2"/>
      <c r="O883" s="2"/>
      <c r="P883" s="2"/>
      <c r="Q883" s="2"/>
      <c r="R883" s="2"/>
      <c r="S883" s="2"/>
      <c r="T883" s="2"/>
      <c r="U883" s="2"/>
    </row>
    <row r="884" spans="1:21">
      <c r="A884" s="64">
        <v>9007480582</v>
      </c>
      <c r="B884" s="306" t="str">
        <f>VLOOKUP(A884,EMPRESAS!$A$1:$B$342,2,0)</f>
        <v>HYDROPARKE II S.A.S.</v>
      </c>
      <c r="C884" s="306" t="str">
        <f>VLOOKUP(A884,EMPRESAS!$A$1:$C$342,3,0)</f>
        <v>Especial y Turismo</v>
      </c>
      <c r="D884" s="372">
        <v>859</v>
      </c>
      <c r="E884" s="361">
        <v>6</v>
      </c>
      <c r="F884" s="361">
        <v>4</v>
      </c>
      <c r="G884" s="361">
        <v>2017</v>
      </c>
      <c r="H884" s="361" t="s">
        <v>979</v>
      </c>
      <c r="I884" s="328" t="s">
        <v>56</v>
      </c>
      <c r="J884" s="299"/>
      <c r="K884" s="299" t="str">
        <f>VLOOKUP(A884,EMPRESAS!$A$1:$I$342,9,0)</f>
        <v>SOGAMOSO</v>
      </c>
      <c r="L884" s="299" t="str">
        <f>VLOOKUP(A884,EMPRESAS!$A$1:$J$342,10,0)</f>
        <v>RIO SOGAMOSO Y EL EMBALSE DE TOPOCORO</v>
      </c>
      <c r="M884" s="2"/>
      <c r="N884" s="2"/>
      <c r="O884" s="2"/>
      <c r="P884" s="2"/>
      <c r="Q884" s="2"/>
      <c r="R884" s="2"/>
      <c r="S884" s="2"/>
      <c r="T884" s="2"/>
      <c r="U884" s="2"/>
    </row>
    <row r="885" spans="1:21">
      <c r="A885" s="64">
        <v>9007480582</v>
      </c>
      <c r="B885" s="306" t="str">
        <f>VLOOKUP(A885,EMPRESAS!$A$1:$B$342,2,0)</f>
        <v>HYDROPARKE II S.A.S.</v>
      </c>
      <c r="C885" s="306" t="str">
        <f>VLOOKUP(A885,EMPRESAS!$A$1:$C$342,3,0)</f>
        <v>Especial y Turismo</v>
      </c>
      <c r="D885" s="311">
        <v>1794</v>
      </c>
      <c r="E885" s="64">
        <v>6</v>
      </c>
      <c r="F885" s="64">
        <v>6</v>
      </c>
      <c r="G885" s="64">
        <v>2017</v>
      </c>
      <c r="H885" s="64" t="s">
        <v>993</v>
      </c>
      <c r="I885" s="299"/>
      <c r="J885" s="299"/>
      <c r="K885" s="299" t="str">
        <f>VLOOKUP(A885,EMPRESAS!$A$1:$I$342,9,0)</f>
        <v>SOGAMOSO</v>
      </c>
      <c r="L885" s="299" t="str">
        <f>VLOOKUP(A885,EMPRESAS!$A$1:$J$342,10,0)</f>
        <v>RIO SOGAMOSO Y EL EMBALSE DE TOPOCORO</v>
      </c>
      <c r="M885" s="2"/>
      <c r="N885" s="2"/>
      <c r="O885" s="2"/>
      <c r="P885" s="2"/>
      <c r="Q885" s="2"/>
      <c r="R885" s="2"/>
      <c r="S885" s="2"/>
      <c r="T885" s="2"/>
      <c r="U885" s="2"/>
    </row>
    <row r="886" spans="1:21">
      <c r="A886" s="64">
        <v>9007480582</v>
      </c>
      <c r="B886" s="306" t="str">
        <f>VLOOKUP(A886,EMPRESAS!$A$1:$B$342,2,0)</f>
        <v>HYDROPARKE II S.A.S.</v>
      </c>
      <c r="C886" s="306" t="str">
        <f>VLOOKUP(A886,EMPRESAS!$A$1:$C$342,3,0)</f>
        <v>Especial y Turismo</v>
      </c>
      <c r="D886" s="27">
        <v>3641</v>
      </c>
      <c r="E886" s="64">
        <v>13</v>
      </c>
      <c r="F886" s="64">
        <v>9</v>
      </c>
      <c r="G886" s="64">
        <v>2017</v>
      </c>
      <c r="H886" s="64" t="s">
        <v>986</v>
      </c>
      <c r="I886" s="299" t="s">
        <v>56</v>
      </c>
      <c r="J886" s="299"/>
      <c r="K886" s="299" t="str">
        <f>VLOOKUP(A886,EMPRESAS!$A$1:$I$342,9,0)</f>
        <v>SOGAMOSO</v>
      </c>
      <c r="L886" s="299" t="str">
        <f>VLOOKUP(A886,EMPRESAS!$A$1:$J$342,10,0)</f>
        <v>RIO SOGAMOSO Y EL EMBALSE DE TOPOCORO</v>
      </c>
      <c r="M886" s="2"/>
      <c r="N886" s="2"/>
      <c r="O886" s="2"/>
      <c r="P886" s="2"/>
      <c r="Q886" s="2"/>
      <c r="R886" s="2"/>
      <c r="S886" s="2"/>
      <c r="T886" s="2"/>
      <c r="U886" s="2"/>
    </row>
    <row r="887" spans="1:21">
      <c r="A887" s="299">
        <v>9002931253</v>
      </c>
      <c r="B887" s="306" t="str">
        <f>VLOOKUP(A887,EMPRESAS!$A$1:$B$342,2,0)</f>
        <v>ASOCIACION TRANSPORCOL</v>
      </c>
      <c r="C887" s="306" t="str">
        <f>VLOOKUP(A887,EMPRESAS!$A$1:$C$342,3,0)</f>
        <v>Pasajeros</v>
      </c>
      <c r="D887" s="311">
        <v>646</v>
      </c>
      <c r="E887" s="64">
        <v>16</v>
      </c>
      <c r="F887" s="64">
        <v>3</v>
      </c>
      <c r="G887" s="64">
        <v>2017</v>
      </c>
      <c r="H887" s="64" t="s">
        <v>977</v>
      </c>
      <c r="I887" s="299" t="s">
        <v>14</v>
      </c>
      <c r="J887" s="299"/>
      <c r="K887" s="299" t="str">
        <f>VLOOKUP(A887,EMPRESAS!$A$1:$I$342,9,0)</f>
        <v>MAGDALENA</v>
      </c>
      <c r="L887" s="299" t="str">
        <f>VLOOKUP(A887,EMPRESAS!$A$1:$J$342,10,0)</f>
        <v>RIO MAGDALENA ENTRE LA GLORIA (CESAR) Y REGIDOR (BOLIVAR)</v>
      </c>
      <c r="M887" s="2"/>
      <c r="N887" s="2"/>
      <c r="O887" s="2"/>
      <c r="P887" s="2"/>
      <c r="Q887" s="2"/>
      <c r="R887" s="2"/>
      <c r="S887" s="2"/>
      <c r="T887" s="2"/>
      <c r="U887" s="2"/>
    </row>
    <row r="888" spans="1:21">
      <c r="A888" s="299">
        <v>9002931253</v>
      </c>
      <c r="B888" s="306" t="str">
        <f>VLOOKUP(A888,EMPRESAS!$A$1:$B$342,2,0)</f>
        <v>ASOCIACION TRANSPORCOL</v>
      </c>
      <c r="C888" s="306" t="str">
        <f>VLOOKUP(A888,EMPRESAS!$A$1:$C$342,3,0)</f>
        <v>Pasajeros</v>
      </c>
      <c r="D888" s="364">
        <v>1342</v>
      </c>
      <c r="E888" s="361">
        <v>9</v>
      </c>
      <c r="F888" s="361">
        <v>5</v>
      </c>
      <c r="G888" s="361">
        <v>2017</v>
      </c>
      <c r="H888" s="361" t="s">
        <v>979</v>
      </c>
      <c r="I888" s="299" t="s">
        <v>14</v>
      </c>
      <c r="J888" s="299"/>
      <c r="K888" s="299" t="str">
        <f>VLOOKUP(A888,EMPRESAS!$A$1:$I$342,9,0)</f>
        <v>MAGDALENA</v>
      </c>
      <c r="L888" s="299" t="str">
        <f>VLOOKUP(A888,EMPRESAS!$A$1:$J$342,10,0)</f>
        <v>RIO MAGDALENA ENTRE LA GLORIA (CESAR) Y REGIDOR (BOLIVAR)</v>
      </c>
      <c r="M888" s="2"/>
      <c r="N888" s="2"/>
      <c r="O888" s="2"/>
      <c r="P888" s="2"/>
      <c r="Q888" s="2"/>
      <c r="R888" s="2"/>
      <c r="S888" s="2"/>
      <c r="T888" s="2"/>
      <c r="U888" s="2"/>
    </row>
    <row r="889" spans="1:21">
      <c r="A889" s="64">
        <v>9003083271</v>
      </c>
      <c r="B889" s="306" t="str">
        <f>VLOOKUP(A889,EMPRESAS!$A$1:$B$342,2,0)</f>
        <v>TRANSPORTES FLUVIA DEL RIO SOGAMOSO S.A.S. "TRANSHIDROSOGAMOSO S.A.S."</v>
      </c>
      <c r="C889" s="306" t="str">
        <f>VLOOKUP(A889,EMPRESAS!$A$1:$C$342,3,0)</f>
        <v>Especial y Turismo</v>
      </c>
      <c r="D889" s="311">
        <v>858</v>
      </c>
      <c r="E889" s="64">
        <v>6</v>
      </c>
      <c r="F889" s="64">
        <v>4</v>
      </c>
      <c r="G889" s="64">
        <v>2017</v>
      </c>
      <c r="H889" s="64" t="s">
        <v>977</v>
      </c>
      <c r="I889" s="299" t="s">
        <v>56</v>
      </c>
      <c r="J889" s="299"/>
      <c r="K889" s="299" t="str">
        <f>VLOOKUP(A889,EMPRESAS!$A$1:$I$342,9,0)</f>
        <v>SOGAMOSO</v>
      </c>
      <c r="L889" s="299" t="str">
        <f>VLOOKUP(A889,EMPRESAS!$A$1:$J$342,10,0)</f>
        <v>RIO SOGAMOSO Y EL EMBALSE DE TOPOCORO</v>
      </c>
      <c r="M889" s="2"/>
      <c r="N889" s="2"/>
      <c r="O889" s="2"/>
      <c r="P889" s="2"/>
      <c r="Q889" s="2"/>
      <c r="R889" s="2"/>
      <c r="S889" s="2"/>
      <c r="T889" s="2"/>
      <c r="U889" s="2"/>
    </row>
    <row r="890" spans="1:21">
      <c r="A890" s="64">
        <v>9003083271</v>
      </c>
      <c r="B890" s="306" t="str">
        <f>VLOOKUP(A890,EMPRESAS!$A$1:$B$342,2,0)</f>
        <v>TRANSPORTES FLUVIA DEL RIO SOGAMOSO S.A.S. "TRANSHIDROSOGAMOSO S.A.S."</v>
      </c>
      <c r="C890" s="306" t="str">
        <f>VLOOKUP(A890,EMPRESAS!$A$1:$C$342,3,0)</f>
        <v>Especial y Turismo</v>
      </c>
      <c r="D890" s="364">
        <v>858</v>
      </c>
      <c r="E890" s="361">
        <v>6</v>
      </c>
      <c r="F890" s="361">
        <v>4</v>
      </c>
      <c r="G890" s="361">
        <v>2017</v>
      </c>
      <c r="H890" s="361" t="s">
        <v>979</v>
      </c>
      <c r="I890" s="328" t="s">
        <v>56</v>
      </c>
      <c r="J890" s="299"/>
      <c r="K890" s="299" t="str">
        <f>VLOOKUP(A890,EMPRESAS!$A$1:$I$342,9,0)</f>
        <v>SOGAMOSO</v>
      </c>
      <c r="L890" s="299" t="str">
        <f>VLOOKUP(A890,EMPRESAS!$A$1:$J$342,10,0)</f>
        <v>RIO SOGAMOSO Y EL EMBALSE DE TOPOCORO</v>
      </c>
      <c r="M890" s="2"/>
      <c r="N890" s="2"/>
      <c r="O890" s="2"/>
      <c r="P890" s="2"/>
      <c r="Q890" s="2"/>
      <c r="R890" s="2"/>
      <c r="S890" s="2"/>
      <c r="T890" s="2"/>
      <c r="U890" s="2"/>
    </row>
    <row r="891" spans="1:21">
      <c r="A891" s="64">
        <v>9003083271</v>
      </c>
      <c r="B891" s="306" t="str">
        <f>VLOOKUP(A891,EMPRESAS!$A$1:$B$342,2,0)</f>
        <v>TRANSPORTES FLUVIA DEL RIO SOGAMOSO S.A.S. "TRANSHIDROSOGAMOSO S.A.S."</v>
      </c>
      <c r="C891" s="306" t="str">
        <f>VLOOKUP(A891,EMPRESAS!$A$1:$C$342,3,0)</f>
        <v>Especial y Turismo</v>
      </c>
      <c r="D891" s="462">
        <v>3040010365</v>
      </c>
      <c r="E891" s="411">
        <v>10</v>
      </c>
      <c r="F891" s="411">
        <v>3</v>
      </c>
      <c r="G891" s="411">
        <v>2021</v>
      </c>
      <c r="H891" s="411" t="s">
        <v>979</v>
      </c>
      <c r="I891" s="328"/>
      <c r="J891" s="299"/>
      <c r="K891" s="299" t="str">
        <f>VLOOKUP(A891,EMPRESAS!$A$1:$I$342,9,0)</f>
        <v>SOGAMOSO</v>
      </c>
      <c r="L891" s="299" t="str">
        <f>VLOOKUP(A891,EMPRESAS!$A$1:$J$342,10,0)</f>
        <v>RIO SOGAMOSO Y EL EMBALSE DE TOPOCORO</v>
      </c>
      <c r="M891" s="2"/>
      <c r="N891" s="2"/>
      <c r="O891" s="2"/>
      <c r="P891" s="2"/>
      <c r="Q891" s="2"/>
      <c r="R891" s="2"/>
      <c r="S891" s="2"/>
      <c r="T891" s="2"/>
      <c r="U891" s="2"/>
    </row>
    <row r="892" spans="1:21">
      <c r="A892" s="64">
        <v>9010239445</v>
      </c>
      <c r="B892" s="306" t="str">
        <f>VLOOKUP(A892,EMPRESAS!$A$1:$B$342,2,0)</f>
        <v>TRANSFLUVIAL GLR MAGDALENA MEDIO S.A.S.</v>
      </c>
      <c r="C892" s="306" t="str">
        <f>VLOOKUP(A892,EMPRESAS!$A$1:$C$342,3,0)</f>
        <v>Especial</v>
      </c>
      <c r="D892" s="27">
        <v>982</v>
      </c>
      <c r="E892" s="64">
        <v>24</v>
      </c>
      <c r="F892" s="64">
        <v>4</v>
      </c>
      <c r="G892" s="64">
        <v>2017</v>
      </c>
      <c r="H892" s="64" t="s">
        <v>977</v>
      </c>
      <c r="I892" s="299" t="s">
        <v>25</v>
      </c>
      <c r="J892" s="299"/>
      <c r="K892" s="299" t="str">
        <f>VLOOKUP(A892,EMPRESAS!$A$1:$I$342,9,0)</f>
        <v>MAGDALENA</v>
      </c>
      <c r="L892" s="299" t="str">
        <f>VLOOKUP(A892,EMPRESAS!$A$1:$J$342,10,0)</f>
        <v>RIO MAGDALENA ENTRE LOS KM 673 (PUERTO CARARE) Y KM 806 (PUERTO BOYACA)</v>
      </c>
      <c r="M892" s="2"/>
      <c r="N892" s="2"/>
      <c r="O892" s="2"/>
      <c r="P892" s="2"/>
      <c r="Q892" s="2"/>
      <c r="R892" s="2"/>
      <c r="S892" s="2"/>
      <c r="T892" s="2"/>
      <c r="U892" s="2"/>
    </row>
    <row r="893" spans="1:21">
      <c r="A893" s="64">
        <v>9010239445</v>
      </c>
      <c r="B893" s="306" t="str">
        <f>VLOOKUP(A893,EMPRESAS!$A$1:$B$342,2,0)</f>
        <v>TRANSFLUVIAL GLR MAGDALENA MEDIO S.A.S.</v>
      </c>
      <c r="C893" s="306" t="str">
        <f>VLOOKUP(A893,EMPRESAS!$A$1:$C$342,3,0)</f>
        <v>Especial</v>
      </c>
      <c r="D893" s="429">
        <v>982</v>
      </c>
      <c r="E893" s="410">
        <v>24</v>
      </c>
      <c r="F893" s="410">
        <v>4</v>
      </c>
      <c r="G893" s="410">
        <v>2017</v>
      </c>
      <c r="H893" s="410" t="s">
        <v>979</v>
      </c>
      <c r="I893" s="64" t="s">
        <v>25</v>
      </c>
      <c r="J893" s="299"/>
      <c r="K893" s="299" t="str">
        <f>VLOOKUP(A893,EMPRESAS!$A$1:$I$342,9,0)</f>
        <v>MAGDALENA</v>
      </c>
      <c r="L893" s="299" t="str">
        <f>VLOOKUP(A893,EMPRESAS!$A$1:$J$342,10,0)</f>
        <v>RIO MAGDALENA ENTRE LOS KM 673 (PUERTO CARARE) Y KM 806 (PUERTO BOYACA)</v>
      </c>
      <c r="M893" s="2"/>
      <c r="N893" s="2"/>
      <c r="O893" s="2"/>
      <c r="P893" s="2"/>
      <c r="Q893" s="2"/>
      <c r="R893" s="2"/>
      <c r="S893" s="2"/>
      <c r="T893" s="2"/>
      <c r="U893" s="2"/>
    </row>
    <row r="894" spans="1:21">
      <c r="A894" s="64">
        <v>9010239445</v>
      </c>
      <c r="B894" s="306" t="str">
        <f>VLOOKUP(A894,EMPRESAS!$A$1:$B$342,2,0)</f>
        <v>TRANSFLUVIAL GLR MAGDALENA MEDIO S.A.S.</v>
      </c>
      <c r="C894" s="306" t="str">
        <f>VLOOKUP(A894,EMPRESAS!$A$1:$C$342,3,0)</f>
        <v>Especial</v>
      </c>
      <c r="D894" s="27">
        <v>3165</v>
      </c>
      <c r="E894" s="64">
        <v>65</v>
      </c>
      <c r="F894" s="64">
        <v>7</v>
      </c>
      <c r="G894" s="64">
        <v>2018</v>
      </c>
      <c r="H894" s="64" t="s">
        <v>986</v>
      </c>
      <c r="I894" s="299"/>
      <c r="J894" s="299"/>
      <c r="K894" s="299" t="str">
        <f>VLOOKUP(A894,EMPRESAS!$A$1:$I$342,9,0)</f>
        <v>MAGDALENA</v>
      </c>
      <c r="L894" s="299" t="str">
        <f>VLOOKUP(A894,EMPRESAS!$A$1:$J$342,10,0)</f>
        <v>RIO MAGDALENA ENTRE LOS KM 673 (PUERTO CARARE) Y KM 806 (PUERTO BOYACA)</v>
      </c>
      <c r="M894" s="2"/>
      <c r="N894" s="2"/>
      <c r="O894" s="2"/>
      <c r="P894" s="2"/>
      <c r="Q894" s="2"/>
      <c r="R894" s="2"/>
      <c r="S894" s="2"/>
      <c r="T894" s="2"/>
      <c r="U894" s="2"/>
    </row>
    <row r="895" spans="1:21">
      <c r="A895" s="64">
        <v>9010239445</v>
      </c>
      <c r="B895" s="306" t="str">
        <f>VLOOKUP(A895,EMPRESAS!$A$1:$B$342,2,0)</f>
        <v>TRANSFLUVIAL GLR MAGDALENA MEDIO S.A.S.</v>
      </c>
      <c r="C895" s="306" t="str">
        <f>VLOOKUP(A895,EMPRESAS!$A$1:$C$342,3,0)</f>
        <v>Especial</v>
      </c>
      <c r="D895" s="430">
        <v>3040009835</v>
      </c>
      <c r="E895" s="431">
        <v>31</v>
      </c>
      <c r="F895" s="431">
        <v>7</v>
      </c>
      <c r="G895" s="431">
        <v>2020</v>
      </c>
      <c r="H895" s="431" t="s">
        <v>982</v>
      </c>
      <c r="I895" s="299"/>
      <c r="J895" s="299"/>
      <c r="K895" s="299" t="str">
        <f>VLOOKUP(A895,EMPRESAS!$A$1:$I$342,9,0)</f>
        <v>MAGDALENA</v>
      </c>
      <c r="L895" s="299" t="str">
        <f>VLOOKUP(A895,EMPRESAS!$A$1:$J$342,10,0)</f>
        <v>RIO MAGDALENA ENTRE LOS KM 673 (PUERTO CARARE) Y KM 806 (PUERTO BOYACA)</v>
      </c>
      <c r="M895" s="2"/>
      <c r="N895" s="2"/>
      <c r="O895" s="2"/>
      <c r="P895" s="2"/>
      <c r="Q895" s="2"/>
      <c r="R895" s="2"/>
      <c r="S895" s="2"/>
      <c r="T895" s="2"/>
      <c r="U895" s="2"/>
    </row>
    <row r="896" spans="1:21">
      <c r="A896" s="64">
        <v>9009879337</v>
      </c>
      <c r="B896" s="488" t="str">
        <f>VLOOKUP(A896,EMPRESAS!$A$1:$B$342,2,0)</f>
        <v>IRIS TURS ARCOS DE PLAYA BLANCA S.A.S.</v>
      </c>
      <c r="C896" s="488" t="str">
        <f>VLOOKUP(A896,EMPRESAS!$A$1:$C$342,3,0)</f>
        <v>Especial y Turismo</v>
      </c>
      <c r="D896" s="311">
        <v>1031</v>
      </c>
      <c r="E896" s="64">
        <v>27</v>
      </c>
      <c r="F896" s="64">
        <v>4</v>
      </c>
      <c r="G896" s="64">
        <v>2017</v>
      </c>
      <c r="H896" s="64" t="s">
        <v>977</v>
      </c>
      <c r="I896" s="299" t="s">
        <v>56</v>
      </c>
      <c r="J896" s="299"/>
      <c r="K896" s="299" t="str">
        <f>VLOOKUP(A896,EMPRESAS!$A$1:$I$342,9,0)</f>
        <v>LAGUNA DE TOTA</v>
      </c>
      <c r="L896" s="299" t="str">
        <f>VLOOKUP(A896,EMPRESAS!$A$1:$J$342,10,0)</f>
        <v>LAGUNA DE TOTA (BOYACA)</v>
      </c>
      <c r="M896" s="2"/>
      <c r="N896" s="2"/>
      <c r="O896" s="2"/>
      <c r="P896" s="2"/>
      <c r="Q896" s="2"/>
      <c r="R896" s="2"/>
      <c r="S896" s="2"/>
      <c r="T896" s="2"/>
      <c r="U896" s="2"/>
    </row>
    <row r="897" spans="1:21">
      <c r="A897" s="64">
        <v>9009879337</v>
      </c>
      <c r="B897" s="488" t="str">
        <f>VLOOKUP(A897,EMPRESAS!$A$1:$B$342,2,0)</f>
        <v>IRIS TURS ARCOS DE PLAYA BLANCA S.A.S.</v>
      </c>
      <c r="C897" s="488" t="str">
        <f>VLOOKUP(A897,EMPRESAS!$A$1:$C$342,3,0)</f>
        <v>Especial y Turismo</v>
      </c>
      <c r="D897" s="372">
        <v>1031</v>
      </c>
      <c r="E897" s="361">
        <v>27</v>
      </c>
      <c r="F897" s="361">
        <v>4</v>
      </c>
      <c r="G897" s="361">
        <v>2017</v>
      </c>
      <c r="H897" s="361" t="s">
        <v>979</v>
      </c>
      <c r="I897" s="328" t="s">
        <v>56</v>
      </c>
      <c r="J897" s="299"/>
      <c r="K897" s="299" t="str">
        <f>VLOOKUP(A897,EMPRESAS!$A$1:$I$342,9,0)</f>
        <v>LAGUNA DE TOTA</v>
      </c>
      <c r="L897" s="299" t="str">
        <f>VLOOKUP(A897,EMPRESAS!$A$1:$J$342,10,0)</f>
        <v>LAGUNA DE TOTA (BOYACA)</v>
      </c>
      <c r="M897" s="2"/>
      <c r="N897" s="2"/>
      <c r="O897" s="2"/>
      <c r="P897" s="2"/>
      <c r="Q897" s="2"/>
      <c r="R897" s="2"/>
      <c r="S897" s="2"/>
      <c r="T897" s="2"/>
      <c r="U897" s="2"/>
    </row>
    <row r="898" spans="1:21">
      <c r="A898" s="64">
        <v>9009879337</v>
      </c>
      <c r="B898" s="488" t="str">
        <f>VLOOKUP(A898,EMPRESAS!$A$1:$B$342,2,0)</f>
        <v>IRIS TURS ARCOS DE PLAYA BLANCA S.A.S.</v>
      </c>
      <c r="C898" s="488" t="str">
        <f>VLOOKUP(A898,EMPRESAS!$A$1:$C$342,3,0)</f>
        <v>Especial y Turismo</v>
      </c>
      <c r="D898" s="372">
        <v>18786</v>
      </c>
      <c r="E898" s="361">
        <v>30</v>
      </c>
      <c r="F898" s="361">
        <v>10</v>
      </c>
      <c r="G898" s="361">
        <v>2020</v>
      </c>
      <c r="H898" s="412" t="s">
        <v>1033</v>
      </c>
      <c r="I898" s="328"/>
      <c r="J898" s="299"/>
      <c r="K898" s="299" t="str">
        <f>VLOOKUP(A898,EMPRESAS!$A$1:$I$342,9,0)</f>
        <v>LAGUNA DE TOTA</v>
      </c>
      <c r="L898" s="299" t="str">
        <f>VLOOKUP(A898,EMPRESAS!$A$1:$J$342,10,0)</f>
        <v>LAGUNA DE TOTA (BOYACA)</v>
      </c>
      <c r="M898" s="2"/>
      <c r="N898" s="2"/>
      <c r="O898" s="2"/>
      <c r="P898" s="2"/>
      <c r="Q898" s="2"/>
      <c r="R898" s="2"/>
      <c r="S898" s="2"/>
      <c r="T898" s="2"/>
      <c r="U898" s="2"/>
    </row>
    <row r="899" spans="1:21">
      <c r="A899" s="64">
        <v>9005284829</v>
      </c>
      <c r="B899" s="306" t="str">
        <f>VLOOKUP(A899,EMPRESAS!$A$1:$B$342,2,0)</f>
        <v>ESCOTRANSTOURS S.A.S.</v>
      </c>
      <c r="C899" s="306" t="str">
        <f>VLOOKUP(A899,EMPRESAS!$A$1:$C$342,3,0)</f>
        <v>Especial</v>
      </c>
      <c r="D899" s="311">
        <v>856</v>
      </c>
      <c r="E899" s="64">
        <v>6</v>
      </c>
      <c r="F899" s="64">
        <v>4</v>
      </c>
      <c r="G899" s="64">
        <v>2017</v>
      </c>
      <c r="H899" s="64" t="s">
        <v>977</v>
      </c>
      <c r="I899" s="299" t="s">
        <v>1068</v>
      </c>
      <c r="J899" s="299"/>
      <c r="K899" s="299" t="str">
        <f>VLOOKUP(A899,EMPRESAS!$A$1:$I$342,9,0)</f>
        <v>ARIARI</v>
      </c>
      <c r="L899" s="299" t="str">
        <f>VLOOKUP(A899,EMPRESAS!$A$1:$J$342,10,0)</f>
        <v>RIOS: ARIARI, GUAVIARE Y AFLUENTES</v>
      </c>
      <c r="M899" s="2"/>
      <c r="N899" s="2"/>
      <c r="O899" s="2"/>
      <c r="P899" s="2"/>
      <c r="Q899" s="2"/>
      <c r="R899" s="2"/>
      <c r="S899" s="2"/>
      <c r="T899" s="2"/>
      <c r="U899" s="2"/>
    </row>
    <row r="900" spans="1:21">
      <c r="A900" s="64">
        <v>9005284829</v>
      </c>
      <c r="B900" s="306" t="str">
        <f>VLOOKUP(A900,EMPRESAS!$A$1:$B$342,2,0)</f>
        <v>ESCOTRANSTOURS S.A.S.</v>
      </c>
      <c r="C900" s="306" t="str">
        <f>VLOOKUP(A900,EMPRESAS!$A$1:$C$342,3,0)</f>
        <v>Especial</v>
      </c>
      <c r="D900" s="409">
        <v>856</v>
      </c>
      <c r="E900" s="410">
        <v>6</v>
      </c>
      <c r="F900" s="410">
        <v>4</v>
      </c>
      <c r="G900" s="410">
        <v>2017</v>
      </c>
      <c r="H900" s="410" t="s">
        <v>979</v>
      </c>
      <c r="I900" s="328" t="s">
        <v>1068</v>
      </c>
      <c r="J900" s="299"/>
      <c r="K900" s="299" t="str">
        <f>VLOOKUP(A900,EMPRESAS!$A$1:$I$342,9,0)</f>
        <v>ARIARI</v>
      </c>
      <c r="L900" s="299" t="str">
        <f>VLOOKUP(A900,EMPRESAS!$A$1:$J$342,10,0)</f>
        <v>RIOS: ARIARI, GUAVIARE Y AFLUENTES</v>
      </c>
      <c r="M900" s="2"/>
      <c r="N900" s="2"/>
      <c r="O900" s="2"/>
      <c r="P900" s="2"/>
      <c r="Q900" s="2"/>
      <c r="R900" s="2"/>
      <c r="S900" s="2"/>
      <c r="T900" s="2"/>
      <c r="U900" s="2"/>
    </row>
    <row r="901" spans="1:21">
      <c r="A901" s="64">
        <v>9005284829</v>
      </c>
      <c r="B901" s="306" t="str">
        <f>VLOOKUP(A901,EMPRESAS!$A$1:$B$342,2,0)</f>
        <v>ESCOTRANSTOURS S.A.S.</v>
      </c>
      <c r="C901" s="306" t="str">
        <f>VLOOKUP(A901,EMPRESAS!$A$1:$C$342,3,0)</f>
        <v>Especial</v>
      </c>
      <c r="D901" s="314">
        <v>2851</v>
      </c>
      <c r="E901" s="315">
        <v>9</v>
      </c>
      <c r="F901" s="315">
        <v>7</v>
      </c>
      <c r="G901" s="315">
        <v>2019</v>
      </c>
      <c r="H901" s="315" t="s">
        <v>986</v>
      </c>
      <c r="I901" s="299"/>
      <c r="J901" s="299"/>
      <c r="K901" s="299" t="str">
        <f>VLOOKUP(A901,EMPRESAS!$A$1:$I$342,9,0)</f>
        <v>ARIARI</v>
      </c>
      <c r="L901" s="299" t="str">
        <f>VLOOKUP(A901,EMPRESAS!$A$1:$J$342,10,0)</f>
        <v>RIOS: ARIARI, GUAVIARE Y AFLUENTES</v>
      </c>
      <c r="M901" s="2"/>
      <c r="N901" s="2"/>
      <c r="O901" s="2"/>
      <c r="P901" s="2"/>
      <c r="Q901" s="2"/>
      <c r="R901" s="2"/>
      <c r="S901" s="2"/>
      <c r="T901" s="2"/>
      <c r="U901" s="2"/>
    </row>
    <row r="902" spans="1:21">
      <c r="A902" s="64">
        <v>9005284829</v>
      </c>
      <c r="B902" s="306" t="str">
        <f>VLOOKUP(A902,EMPRESAS!$A$1:$B$342,2,0)</f>
        <v>ESCOTRANSTOURS S.A.S.</v>
      </c>
      <c r="C902" s="306" t="str">
        <f>VLOOKUP(A902,EMPRESAS!$A$1:$C$342,3,0)</f>
        <v>Especial</v>
      </c>
      <c r="D902" s="449">
        <v>3040008745</v>
      </c>
      <c r="E902" s="390">
        <v>3</v>
      </c>
      <c r="F902" s="390">
        <v>3</v>
      </c>
      <c r="G902" s="390">
        <v>2021</v>
      </c>
      <c r="H902" s="390" t="s">
        <v>982</v>
      </c>
      <c r="I902" s="299" t="s">
        <v>1068</v>
      </c>
      <c r="J902" s="299"/>
      <c r="K902" s="299" t="str">
        <f>VLOOKUP(A902,EMPRESAS!$A$1:$I$342,9,0)</f>
        <v>ARIARI</v>
      </c>
      <c r="L902" s="299" t="str">
        <f>VLOOKUP(A902,EMPRESAS!$A$1:$J$342,10,0)</f>
        <v>RIOS: ARIARI, GUAVIARE Y AFLUENTES</v>
      </c>
      <c r="M902" s="2"/>
      <c r="N902" s="2"/>
      <c r="O902" s="2"/>
      <c r="P902" s="2"/>
      <c r="Q902" s="2"/>
      <c r="R902" s="2"/>
      <c r="S902" s="2"/>
      <c r="T902" s="2"/>
      <c r="U902" s="2"/>
    </row>
    <row r="903" spans="1:21">
      <c r="A903" s="299">
        <v>9010295013</v>
      </c>
      <c r="B903" s="306" t="str">
        <f>VLOOKUP(A903,EMPRESAS!$A$1:$B$342,2,0)</f>
        <v>SOLUCIONES INTEGRALES EN TRANSPORTE TRANSGOLFO JJ S.A.S.</v>
      </c>
      <c r="C903" s="306" t="str">
        <f>VLOOKUP(A903,EMPRESAS!$A$1:$C$342,3,0)</f>
        <v>Pasajeros</v>
      </c>
      <c r="D903" s="311">
        <v>2460</v>
      </c>
      <c r="E903" s="64">
        <v>10</v>
      </c>
      <c r="F903" s="64">
        <v>7</v>
      </c>
      <c r="G903" s="64">
        <v>2017</v>
      </c>
      <c r="H903" s="64" t="s">
        <v>977</v>
      </c>
      <c r="I903" s="299" t="s">
        <v>1069</v>
      </c>
      <c r="J903" s="299"/>
      <c r="K903" s="299" t="str">
        <f>VLOOKUP(A903,EMPRESAS!$A$1:$I$342,9,0)</f>
        <v>ATRATO</v>
      </c>
      <c r="L903" s="299" t="str">
        <f>VLOOKUP(A903,EMPRESAS!$A$1:$J$342,10,0)</f>
        <v>RIO ATRATO AFLUENTES</v>
      </c>
      <c r="M903" s="2"/>
      <c r="N903" s="2"/>
      <c r="O903" s="2"/>
      <c r="P903" s="2"/>
      <c r="Q903" s="2"/>
      <c r="R903" s="2"/>
      <c r="S903" s="2"/>
      <c r="T903" s="2"/>
      <c r="U903" s="2"/>
    </row>
    <row r="904" spans="1:21">
      <c r="A904" s="299">
        <v>9010295013</v>
      </c>
      <c r="B904" s="306" t="str">
        <f>VLOOKUP(A904,EMPRESAS!$A$1:$B$342,2,0)</f>
        <v>SOLUCIONES INTEGRALES EN TRANSPORTE TRANSGOLFO JJ S.A.S.</v>
      </c>
      <c r="C904" s="306" t="str">
        <f>VLOOKUP(A904,EMPRESAS!$A$1:$C$342,3,0)</f>
        <v>Pasajeros</v>
      </c>
      <c r="D904" s="372">
        <v>3495</v>
      </c>
      <c r="E904" s="361">
        <v>29</v>
      </c>
      <c r="F904" s="361">
        <v>8</v>
      </c>
      <c r="G904" s="361">
        <v>2017</v>
      </c>
      <c r="H904" s="361" t="s">
        <v>979</v>
      </c>
      <c r="I904" s="299" t="s">
        <v>1069</v>
      </c>
      <c r="J904" s="299"/>
      <c r="K904" s="299" t="str">
        <f>VLOOKUP(A904,EMPRESAS!$A$1:$I$342,9,0)</f>
        <v>ATRATO</v>
      </c>
      <c r="L904" s="299" t="str">
        <f>VLOOKUP(A904,EMPRESAS!$A$1:$J$342,10,0)</f>
        <v>RIO ATRATO AFLUENTES</v>
      </c>
      <c r="M904" s="2"/>
      <c r="N904" s="2"/>
      <c r="O904" s="2"/>
      <c r="P904" s="2"/>
      <c r="Q904" s="2"/>
      <c r="R904" s="2"/>
      <c r="S904" s="2"/>
      <c r="T904" s="2"/>
      <c r="U904" s="2"/>
    </row>
    <row r="905" spans="1:21">
      <c r="A905" s="299">
        <v>9010295013</v>
      </c>
      <c r="B905" s="306" t="str">
        <f>VLOOKUP(A905,EMPRESAS!$A$1:$B$342,2,0)</f>
        <v>SOLUCIONES INTEGRALES EN TRANSPORTE TRANSGOLFO JJ S.A.S.</v>
      </c>
      <c r="C905" s="306" t="str">
        <f>VLOOKUP(A905,EMPRESAS!$A$1:$C$342,3,0)</f>
        <v>Pasajeros</v>
      </c>
      <c r="D905" s="311">
        <v>5828</v>
      </c>
      <c r="E905" s="64">
        <v>18</v>
      </c>
      <c r="F905" s="64">
        <v>12</v>
      </c>
      <c r="G905" s="64">
        <v>2017</v>
      </c>
      <c r="H905" s="64" t="s">
        <v>988</v>
      </c>
      <c r="I905" s="299"/>
      <c r="J905" s="299"/>
      <c r="K905" s="299" t="str">
        <f>VLOOKUP(A905,EMPRESAS!$A$1:$I$342,9,0)</f>
        <v>ATRATO</v>
      </c>
      <c r="L905" s="299" t="str">
        <f>VLOOKUP(A905,EMPRESAS!$A$1:$J$342,10,0)</f>
        <v>RIO ATRATO AFLUENTES</v>
      </c>
      <c r="M905" s="2"/>
      <c r="N905" s="2"/>
      <c r="O905" s="2"/>
      <c r="P905" s="2"/>
      <c r="Q905" s="2"/>
      <c r="R905" s="2"/>
      <c r="S905" s="2"/>
      <c r="T905" s="2"/>
      <c r="U905" s="2"/>
    </row>
    <row r="906" spans="1:21">
      <c r="A906" s="299">
        <v>9010295013</v>
      </c>
      <c r="B906" s="306" t="str">
        <f>VLOOKUP(A906,EMPRESAS!$A$1:$B$342,2,0)</f>
        <v>SOLUCIONES INTEGRALES EN TRANSPORTE TRANSGOLFO JJ S.A.S.</v>
      </c>
      <c r="C906" s="306" t="str">
        <f>VLOOKUP(A906,EMPRESAS!$A$1:$C$342,3,0)</f>
        <v>Pasajeros</v>
      </c>
      <c r="D906" s="311">
        <v>3796</v>
      </c>
      <c r="E906" s="64">
        <v>23</v>
      </c>
      <c r="F906" s="64">
        <v>8</v>
      </c>
      <c r="G906" s="64">
        <v>2018</v>
      </c>
      <c r="H906" s="64" t="s">
        <v>986</v>
      </c>
      <c r="I906" s="299"/>
      <c r="J906" s="299"/>
      <c r="K906" s="299" t="str">
        <f>VLOOKUP(A906,EMPRESAS!$A$1:$I$342,9,0)</f>
        <v>ATRATO</v>
      </c>
      <c r="L906" s="299" t="str">
        <f>VLOOKUP(A906,EMPRESAS!$A$1:$J$342,10,0)</f>
        <v>RIO ATRATO AFLUENTES</v>
      </c>
      <c r="M906" s="2"/>
      <c r="N906" s="2"/>
      <c r="O906" s="2"/>
      <c r="P906" s="2"/>
      <c r="Q906" s="2"/>
      <c r="R906" s="2"/>
      <c r="S906" s="2"/>
      <c r="T906" s="2"/>
      <c r="U906" s="2"/>
    </row>
    <row r="907" spans="1:21">
      <c r="A907" s="299">
        <v>9010295013</v>
      </c>
      <c r="B907" s="306" t="str">
        <f>VLOOKUP(A907,EMPRESAS!$A$1:$B$342,2,0)</f>
        <v>SOLUCIONES INTEGRALES EN TRANSPORTE TRANSGOLFO JJ S.A.S.</v>
      </c>
      <c r="C907" s="306" t="str">
        <f>VLOOKUP(A907,EMPRESAS!$A$1:$C$342,3,0)</f>
        <v>Pasajeros</v>
      </c>
      <c r="D907" s="311">
        <v>3051</v>
      </c>
      <c r="E907" s="64">
        <v>22</v>
      </c>
      <c r="F907" s="64">
        <v>7</v>
      </c>
      <c r="G907" s="64">
        <v>2019</v>
      </c>
      <c r="H907" s="64" t="s">
        <v>986</v>
      </c>
      <c r="I907" s="299"/>
      <c r="J907" s="299"/>
      <c r="K907" s="299" t="str">
        <f>VLOOKUP(A907,EMPRESAS!$A$1:$I$342,9,0)</f>
        <v>ATRATO</v>
      </c>
      <c r="L907" s="299" t="str">
        <f>VLOOKUP(A907,EMPRESAS!$A$1:$J$342,10,0)</f>
        <v>RIO ATRATO AFLUENTES</v>
      </c>
      <c r="M907" s="2"/>
      <c r="N907" s="2"/>
      <c r="O907" s="2"/>
      <c r="P907" s="2"/>
      <c r="Q907" s="2"/>
      <c r="R907" s="2"/>
      <c r="S907" s="2"/>
      <c r="T907" s="2"/>
      <c r="U907" s="2"/>
    </row>
    <row r="908" spans="1:21">
      <c r="A908" s="299">
        <v>9010295013</v>
      </c>
      <c r="B908" s="306" t="str">
        <f>VLOOKUP(A908,EMPRESAS!$A$1:$B$342,2,0)</f>
        <v>SOLUCIONES INTEGRALES EN TRANSPORTE TRANSGOLFO JJ S.A.S.</v>
      </c>
      <c r="C908" s="306" t="str">
        <f>VLOOKUP(A908,EMPRESAS!$A$1:$C$342,3,0)</f>
        <v>Pasajeros</v>
      </c>
      <c r="D908" s="311">
        <v>5863</v>
      </c>
      <c r="E908" s="64">
        <v>5</v>
      </c>
      <c r="F908" s="64">
        <v>12</v>
      </c>
      <c r="G908" s="64">
        <v>2019</v>
      </c>
      <c r="H908" s="64" t="s">
        <v>986</v>
      </c>
      <c r="I908" s="299"/>
      <c r="J908" s="299"/>
      <c r="K908" s="299" t="str">
        <f>VLOOKUP(A908,EMPRESAS!$A$1:$I$342,9,0)</f>
        <v>ATRATO</v>
      </c>
      <c r="L908" s="299" t="str">
        <f>VLOOKUP(A908,EMPRESAS!$A$1:$J$342,10,0)</f>
        <v>RIO ATRATO AFLUENTES</v>
      </c>
      <c r="M908" s="2"/>
      <c r="N908" s="2"/>
      <c r="O908" s="2"/>
      <c r="P908" s="2"/>
      <c r="Q908" s="2"/>
      <c r="R908" s="2"/>
      <c r="S908" s="2"/>
      <c r="T908" s="2"/>
      <c r="U908" s="2"/>
    </row>
    <row r="909" spans="1:21">
      <c r="A909" s="299">
        <v>9010295013</v>
      </c>
      <c r="B909" s="306" t="str">
        <f>VLOOKUP(A909,EMPRESAS!$A$1:$B$342,2,0)</f>
        <v>SOLUCIONES INTEGRALES EN TRANSPORTE TRANSGOLFO JJ S.A.S.</v>
      </c>
      <c r="C909" s="306" t="str">
        <f>VLOOKUP(A909,EMPRESAS!$A$1:$C$342,3,0)</f>
        <v>Pasajeros</v>
      </c>
      <c r="D909" s="303">
        <v>3040010645</v>
      </c>
      <c r="E909" s="431">
        <v>12</v>
      </c>
      <c r="F909" s="431">
        <v>8</v>
      </c>
      <c r="G909" s="431">
        <v>2020</v>
      </c>
      <c r="H909" s="431" t="s">
        <v>982</v>
      </c>
      <c r="I909" s="299" t="s">
        <v>1069</v>
      </c>
      <c r="J909" s="299"/>
      <c r="K909" s="299" t="str">
        <f>VLOOKUP(A909,EMPRESAS!$A$1:$I$342,9,0)</f>
        <v>ATRATO</v>
      </c>
      <c r="L909" s="299" t="str">
        <f>VLOOKUP(A909,EMPRESAS!$A$1:$J$342,10,0)</f>
        <v>RIO ATRATO AFLUENTES</v>
      </c>
      <c r="M909" s="2"/>
      <c r="N909" s="2"/>
      <c r="O909" s="2"/>
      <c r="P909" s="2"/>
      <c r="Q909" s="2"/>
      <c r="R909" s="2"/>
      <c r="S909" s="2"/>
      <c r="T909" s="2"/>
      <c r="U909" s="2"/>
    </row>
    <row r="910" spans="1:21">
      <c r="A910" s="299">
        <v>9009699480</v>
      </c>
      <c r="B910" s="306" t="str">
        <f>VLOOKUP(A910,EMPRESAS!$A$1:$B$342,2,0)</f>
        <v>TRANSRIOMAGDALENA S.A.S.</v>
      </c>
      <c r="C910" s="306" t="str">
        <f>VLOOKUP(A910,EMPRESAS!$A$1:$C$342,3,0)</f>
        <v>Especial y Turismo</v>
      </c>
      <c r="D910" s="311">
        <v>3309</v>
      </c>
      <c r="E910" s="64">
        <v>22</v>
      </c>
      <c r="F910" s="64">
        <v>8</v>
      </c>
      <c r="G910" s="64">
        <v>2017</v>
      </c>
      <c r="H910" s="64" t="s">
        <v>977</v>
      </c>
      <c r="I910" s="299" t="s">
        <v>56</v>
      </c>
      <c r="J910" s="299"/>
      <c r="K910" s="299" t="str">
        <f>VLOOKUP(A910,EMPRESAS!$A$1:$I$342,9,0)</f>
        <v>MAGDALENA</v>
      </c>
      <c r="L910" s="299" t="str">
        <f>VLOOKUP(A910,EMPRESAS!$A$1:$J$342,10,0)</f>
        <v>RIO MAGDALENA ENTRE PARTE DE AMBALEMA Y HONDA (TOLIMA) Y PUERTOS INTERMEDIOS</v>
      </c>
      <c r="M910" s="2"/>
      <c r="N910" s="2"/>
      <c r="O910" s="2"/>
      <c r="P910" s="2"/>
      <c r="Q910" s="2"/>
      <c r="R910" s="2"/>
      <c r="S910" s="2"/>
      <c r="T910" s="2"/>
      <c r="U910" s="2"/>
    </row>
    <row r="911" spans="1:21">
      <c r="A911" s="299">
        <v>9009699480</v>
      </c>
      <c r="B911" s="306" t="str">
        <f>VLOOKUP(A911,EMPRESAS!$A$1:$B$342,2,0)</f>
        <v>TRANSRIOMAGDALENA S.A.S.</v>
      </c>
      <c r="C911" s="306" t="str">
        <f>VLOOKUP(A911,EMPRESAS!$A$1:$C$342,3,0)</f>
        <v>Especial y Turismo</v>
      </c>
      <c r="D911" s="413">
        <v>3309</v>
      </c>
      <c r="E911" s="338">
        <v>22</v>
      </c>
      <c r="F911" s="338">
        <v>8</v>
      </c>
      <c r="G911" s="338">
        <v>2017</v>
      </c>
      <c r="H911" s="338" t="s">
        <v>979</v>
      </c>
      <c r="I911" s="328" t="s">
        <v>56</v>
      </c>
      <c r="J911" s="299"/>
      <c r="K911" s="299" t="str">
        <f>VLOOKUP(A911,EMPRESAS!$A$1:$I$342,9,0)</f>
        <v>MAGDALENA</v>
      </c>
      <c r="L911" s="299" t="str">
        <f>VLOOKUP(A911,EMPRESAS!$A$1:$J$342,10,0)</f>
        <v>RIO MAGDALENA ENTRE PARTE DE AMBALEMA Y HONDA (TOLIMA) Y PUERTOS INTERMEDIOS</v>
      </c>
      <c r="M911" s="2"/>
      <c r="N911" s="2"/>
      <c r="O911" s="2"/>
      <c r="P911" s="2"/>
      <c r="Q911" s="2"/>
      <c r="R911" s="2"/>
      <c r="S911" s="2"/>
      <c r="T911" s="2"/>
      <c r="U911" s="2"/>
    </row>
    <row r="912" spans="1:21">
      <c r="A912" s="414">
        <v>9004166208</v>
      </c>
      <c r="B912" s="306" t="str">
        <f>VLOOKUP(A912,EMPRESAS!$A$1:$B$342,2,0)</f>
        <v>AQUAPARK GUATAPE S.A.S.</v>
      </c>
      <c r="C912" s="306" t="str">
        <f>VLOOKUP(A912,EMPRESAS!$A$1:$C$342,3,0)</f>
        <v>Especial y Turismo</v>
      </c>
      <c r="D912" s="311">
        <v>3033</v>
      </c>
      <c r="E912" s="64">
        <v>10</v>
      </c>
      <c r="F912" s="64">
        <v>8</v>
      </c>
      <c r="G912" s="64">
        <v>2017</v>
      </c>
      <c r="H912" s="64" t="s">
        <v>977</v>
      </c>
      <c r="I912" s="299" t="s">
        <v>56</v>
      </c>
      <c r="J912" s="299"/>
      <c r="K912" s="299" t="str">
        <f>VLOOKUP(A912,EMPRESAS!$A$1:$I$342,9,0)</f>
        <v>EMBALSE EL PEÑOL</v>
      </c>
      <c r="L912" s="299" t="str">
        <f>VLOOKUP(A912,EMPRESAS!$A$1:$J$342,10,0)</f>
        <v>EMBALSE EL PEÑOL GUATAPE</v>
      </c>
      <c r="M912" s="2"/>
      <c r="N912" s="2"/>
      <c r="O912" s="2"/>
      <c r="P912" s="2"/>
      <c r="Q912" s="2"/>
      <c r="R912" s="2"/>
      <c r="S912" s="2"/>
      <c r="T912" s="2"/>
      <c r="U912" s="2"/>
    </row>
    <row r="913" spans="1:21">
      <c r="A913" s="414">
        <v>9004166208</v>
      </c>
      <c r="B913" s="306" t="str">
        <f>VLOOKUP(A913,EMPRESAS!$A$1:$B$342,2,0)</f>
        <v>AQUAPARK GUATAPE S.A.S.</v>
      </c>
      <c r="C913" s="306" t="str">
        <f>VLOOKUP(A913,EMPRESAS!$A$1:$C$342,3,0)</f>
        <v>Especial y Turismo</v>
      </c>
      <c r="D913" s="450">
        <v>3033</v>
      </c>
      <c r="E913" s="450">
        <v>10</v>
      </c>
      <c r="F913" s="450">
        <v>8</v>
      </c>
      <c r="G913" s="450">
        <v>2017</v>
      </c>
      <c r="H913" s="450" t="s">
        <v>979</v>
      </c>
      <c r="I913" s="64" t="s">
        <v>56</v>
      </c>
      <c r="J913" s="299" t="s">
        <v>1032</v>
      </c>
      <c r="K913" s="299" t="str">
        <f>VLOOKUP(A913,EMPRESAS!$A$1:$I$342,9,0)</f>
        <v>EMBALSE EL PEÑOL</v>
      </c>
      <c r="L913" s="299" t="str">
        <f>VLOOKUP(A913,EMPRESAS!$A$1:$J$342,10,0)</f>
        <v>EMBALSE EL PEÑOL GUATAPE</v>
      </c>
      <c r="M913" s="2"/>
      <c r="N913" s="2"/>
      <c r="O913" s="2"/>
      <c r="P913" s="2"/>
      <c r="Q913" s="2"/>
      <c r="R913" s="2"/>
      <c r="S913" s="2"/>
      <c r="T913" s="2"/>
      <c r="U913" s="2"/>
    </row>
    <row r="914" spans="1:21">
      <c r="A914" s="414">
        <v>9004166208</v>
      </c>
      <c r="B914" s="306" t="str">
        <f>VLOOKUP(A914,EMPRESAS!$A$1:$B$342,2,0)</f>
        <v>AQUAPARK GUATAPE S.A.S.</v>
      </c>
      <c r="C914" s="306" t="str">
        <f>VLOOKUP(A914,EMPRESAS!$A$1:$C$342,3,0)</f>
        <v>Especial y Turismo</v>
      </c>
      <c r="D914" s="311">
        <v>3041</v>
      </c>
      <c r="E914" s="64">
        <v>19</v>
      </c>
      <c r="F914" s="64">
        <v>7</v>
      </c>
      <c r="G914" s="64">
        <v>2018</v>
      </c>
      <c r="H914" s="64" t="s">
        <v>986</v>
      </c>
      <c r="I914" s="299"/>
      <c r="J914" s="299"/>
      <c r="K914" s="299" t="str">
        <f>VLOOKUP(A914,EMPRESAS!$A$1:$I$342,9,0)</f>
        <v>EMBALSE EL PEÑOL</v>
      </c>
      <c r="L914" s="299" t="str">
        <f>VLOOKUP(A914,EMPRESAS!$A$1:$J$342,10,0)</f>
        <v>EMBALSE EL PEÑOL GUATAPE</v>
      </c>
      <c r="M914" s="2"/>
      <c r="N914" s="2"/>
      <c r="O914" s="2"/>
      <c r="P914" s="2"/>
      <c r="Q914" s="2"/>
      <c r="R914" s="2"/>
      <c r="S914" s="2"/>
      <c r="T914" s="2"/>
      <c r="U914" s="2"/>
    </row>
    <row r="915" spans="1:21">
      <c r="A915" s="414">
        <v>9004166208</v>
      </c>
      <c r="B915" s="306" t="str">
        <f>VLOOKUP(A915,EMPRESAS!$A$1:$B$342,2,0)</f>
        <v>AQUAPARK GUATAPE S.A.S.</v>
      </c>
      <c r="C915" s="306" t="str">
        <f>VLOOKUP(A915,EMPRESAS!$A$1:$C$342,3,0)</f>
        <v>Especial y Turismo</v>
      </c>
      <c r="D915" s="303">
        <v>3040032075</v>
      </c>
      <c r="E915" s="309">
        <v>22</v>
      </c>
      <c r="F915" s="309">
        <v>12</v>
      </c>
      <c r="G915" s="309">
        <v>2020</v>
      </c>
      <c r="H915" s="309" t="s">
        <v>982</v>
      </c>
      <c r="I915" s="328" t="s">
        <v>56</v>
      </c>
      <c r="J915" s="299"/>
      <c r="K915" s="299" t="str">
        <f>VLOOKUP(A915,EMPRESAS!$A$1:$I$342,9,0)</f>
        <v>EMBALSE EL PEÑOL</v>
      </c>
      <c r="L915" s="299" t="str">
        <f>VLOOKUP(A915,EMPRESAS!$A$1:$J$342,10,0)</f>
        <v>EMBALSE EL PEÑOL GUATAPE</v>
      </c>
      <c r="M915" s="2"/>
      <c r="N915" s="2"/>
      <c r="O915" s="2"/>
      <c r="P915" s="2"/>
      <c r="Q915" s="2"/>
      <c r="R915" s="2"/>
      <c r="S915" s="2"/>
      <c r="T915" s="2"/>
      <c r="U915" s="2"/>
    </row>
    <row r="916" spans="1:21" ht="15">
      <c r="A916" s="414">
        <v>9004166208</v>
      </c>
      <c r="B916" s="488" t="str">
        <f>VLOOKUP(A916,EMPRESAS!$A$1:$B$342,2,0)</f>
        <v>AQUAPARK GUATAPE S.A.S.</v>
      </c>
      <c r="C916" s="488" t="str">
        <f>VLOOKUP(A916,EMPRESAS!$A$1:$C$342,3,0)</f>
        <v>Especial y Turismo</v>
      </c>
      <c r="D916" s="289">
        <v>3040056925</v>
      </c>
      <c r="E916" s="505">
        <v>29</v>
      </c>
      <c r="F916" s="505">
        <v>11</v>
      </c>
      <c r="G916" s="505">
        <v>2021</v>
      </c>
      <c r="H916" s="505" t="s">
        <v>986</v>
      </c>
      <c r="I916" s="526"/>
      <c r="J916" s="299"/>
      <c r="K916" s="299" t="str">
        <f>VLOOKUP(A916,EMPRESAS!$A$1:$I$342,9,0)</f>
        <v>EMBALSE EL PEÑOL</v>
      </c>
      <c r="L916" s="299" t="str">
        <f>VLOOKUP(A916,EMPRESAS!$A$1:$J$342,10,0)</f>
        <v>EMBALSE EL PEÑOL GUATAPE</v>
      </c>
      <c r="M916" s="2"/>
      <c r="N916" s="2"/>
      <c r="O916" s="2"/>
      <c r="P916" s="2"/>
      <c r="Q916" s="2"/>
      <c r="R916" s="2"/>
      <c r="S916" s="2"/>
      <c r="T916" s="2"/>
      <c r="U916" s="2"/>
    </row>
    <row r="917" spans="1:21">
      <c r="A917" s="64">
        <v>8910001595</v>
      </c>
      <c r="B917" s="306" t="str">
        <f>VLOOKUP(A917,EMPRESAS!$A$1:$B$342,2,0)</f>
        <v>INVERSIONES DE LA OSSA &amp; ESPITIA TRANSPORTES LUZ S.A.S.</v>
      </c>
      <c r="C917" s="306" t="str">
        <f>VLOOKUP(A917,EMPRESAS!$A$1:$C$342,3,0)</f>
        <v>Especial y Turismo</v>
      </c>
      <c r="D917" s="27">
        <v>1333</v>
      </c>
      <c r="E917" s="64">
        <v>8</v>
      </c>
      <c r="F917" s="64">
        <v>5</v>
      </c>
      <c r="G917" s="64">
        <v>2017</v>
      </c>
      <c r="H917" s="64" t="s">
        <v>977</v>
      </c>
      <c r="I917" s="299" t="s">
        <v>56</v>
      </c>
      <c r="J917" s="299"/>
      <c r="K917" s="299" t="str">
        <f>VLOOKUP(A917,EMPRESAS!$A$1:$I$342,9,0)</f>
        <v>SINU</v>
      </c>
      <c r="L917" s="299" t="str">
        <f>VLOOKUP(A917,EMPRESAS!$A$1:$J$342,10,0)</f>
        <v>RIO SINU</v>
      </c>
      <c r="M917" s="2"/>
      <c r="N917" s="2"/>
      <c r="O917" s="2"/>
      <c r="P917" s="2"/>
      <c r="Q917" s="2"/>
      <c r="R917" s="2"/>
      <c r="S917" s="2"/>
      <c r="T917" s="2"/>
      <c r="U917" s="2"/>
    </row>
    <row r="918" spans="1:21">
      <c r="A918" s="64">
        <v>8910001595</v>
      </c>
      <c r="B918" s="306" t="str">
        <f>VLOOKUP(A918,EMPRESAS!$A$1:$B$342,2,0)</f>
        <v>INVERSIONES DE LA OSSA &amp; ESPITIA TRANSPORTES LUZ S.A.S.</v>
      </c>
      <c r="C918" s="306" t="str">
        <f>VLOOKUP(A918,EMPRESAS!$A$1:$C$342,3,0)</f>
        <v>Especial y Turismo</v>
      </c>
      <c r="D918" s="475">
        <v>1333</v>
      </c>
      <c r="E918" s="415">
        <v>8</v>
      </c>
      <c r="F918" s="361">
        <v>5</v>
      </c>
      <c r="G918" s="361">
        <v>2017</v>
      </c>
      <c r="H918" s="361" t="s">
        <v>979</v>
      </c>
      <c r="I918" s="328" t="s">
        <v>56</v>
      </c>
      <c r="J918" s="299"/>
      <c r="K918" s="299" t="str">
        <f>VLOOKUP(A918,EMPRESAS!$A$1:$I$342,9,0)</f>
        <v>SINU</v>
      </c>
      <c r="L918" s="299" t="str">
        <f>VLOOKUP(A918,EMPRESAS!$A$1:$J$342,10,0)</f>
        <v>RIO SINU</v>
      </c>
      <c r="M918" s="2"/>
      <c r="N918" s="2"/>
      <c r="O918" s="2"/>
      <c r="P918" s="2"/>
      <c r="Q918" s="2"/>
      <c r="R918" s="2"/>
      <c r="S918" s="2"/>
      <c r="T918" s="2"/>
      <c r="U918" s="2"/>
    </row>
    <row r="919" spans="1:21">
      <c r="A919" s="64">
        <v>8910001595</v>
      </c>
      <c r="B919" s="306" t="str">
        <f>VLOOKUP(A919,EMPRESAS!$A$1:$B$342,2,0)</f>
        <v>INVERSIONES DE LA OSSA &amp; ESPITIA TRANSPORTES LUZ S.A.S.</v>
      </c>
      <c r="C919" s="306" t="str">
        <f>VLOOKUP(A919,EMPRESAS!$A$1:$C$342,3,0)</f>
        <v>Especial y Turismo</v>
      </c>
      <c r="D919" s="27">
        <v>2715</v>
      </c>
      <c r="E919" s="64">
        <v>10</v>
      </c>
      <c r="F919" s="64">
        <v>7</v>
      </c>
      <c r="G919" s="64">
        <v>2018</v>
      </c>
      <c r="H919" s="64" t="s">
        <v>986</v>
      </c>
      <c r="I919" s="299"/>
      <c r="J919" s="299"/>
      <c r="K919" s="299" t="str">
        <f>VLOOKUP(A919,EMPRESAS!$A$1:$I$342,9,0)</f>
        <v>SINU</v>
      </c>
      <c r="L919" s="299" t="str">
        <f>VLOOKUP(A919,EMPRESAS!$A$1:$J$342,10,0)</f>
        <v>RIO SINU</v>
      </c>
      <c r="M919" s="2"/>
      <c r="N919" s="2"/>
      <c r="O919" s="2"/>
      <c r="P919" s="2"/>
      <c r="Q919" s="2"/>
      <c r="R919" s="2"/>
      <c r="S919" s="2"/>
      <c r="T919" s="2"/>
      <c r="U919" s="2"/>
    </row>
    <row r="920" spans="1:21" ht="15.75" customHeight="1">
      <c r="A920" s="64">
        <v>177096188</v>
      </c>
      <c r="B920" s="488" t="str">
        <f>VLOOKUP(A920,EMPRESAS!$A$1:$B$342,2,0)</f>
        <v>POSADA LONDOÑO WILLIAM DE JESUS</v>
      </c>
      <c r="C920" s="488" t="str">
        <f>VLOOKUP(A920,EMPRESAS!$A$1:$C$342,3,0)</f>
        <v>Pasajeros</v>
      </c>
      <c r="D920" s="311">
        <v>4154</v>
      </c>
      <c r="E920" s="64">
        <v>6</v>
      </c>
      <c r="F920" s="64">
        <v>10</v>
      </c>
      <c r="G920" s="64">
        <v>2017</v>
      </c>
      <c r="H920" s="64" t="s">
        <v>977</v>
      </c>
      <c r="I920" s="299" t="s">
        <v>14</v>
      </c>
      <c r="J920" s="299"/>
      <c r="K920" s="299" t="str">
        <f>VLOOKUP(A920,EMPRESAS!$A$1:$I$342,9,0)</f>
        <v>CAGUAN</v>
      </c>
      <c r="L920" s="299" t="str">
        <f>VLOOKUP(A920,EMPRESAS!$A$1:$J$342,10,0)</f>
        <v>RIO CAGUAN AGUAS ABAJO DESDE CARTAGENA DEL CHAIRA HASTA SANTA FE DEL CAGUAN Y VSA</v>
      </c>
      <c r="M920" s="2"/>
      <c r="N920" s="2"/>
      <c r="O920" s="2"/>
      <c r="P920" s="2"/>
      <c r="Q920" s="2"/>
      <c r="R920" s="2"/>
      <c r="S920" s="2"/>
      <c r="T920" s="2"/>
      <c r="U920" s="2"/>
    </row>
    <row r="921" spans="1:21" ht="15.75" customHeight="1">
      <c r="A921" s="64">
        <v>177096188</v>
      </c>
      <c r="B921" s="488" t="str">
        <f>VLOOKUP(A921,EMPRESAS!$A$1:$B$342,2,0)</f>
        <v>POSADA LONDOÑO WILLIAM DE JESUS</v>
      </c>
      <c r="C921" s="488" t="str">
        <f>VLOOKUP(A921,EMPRESAS!$A$1:$C$342,3,0)</f>
        <v>Pasajeros</v>
      </c>
      <c r="D921" s="311">
        <v>1306</v>
      </c>
      <c r="E921" s="64">
        <v>27</v>
      </c>
      <c r="F921" s="64">
        <v>4</v>
      </c>
      <c r="G921" s="64">
        <v>2018</v>
      </c>
      <c r="H921" s="64" t="s">
        <v>979</v>
      </c>
      <c r="I921" s="299" t="s">
        <v>14</v>
      </c>
      <c r="J921" s="299"/>
      <c r="K921" s="299" t="str">
        <f>VLOOKUP(A921,EMPRESAS!$A$1:$I$342,9,0)</f>
        <v>CAGUAN</v>
      </c>
      <c r="L921" s="299" t="str">
        <f>VLOOKUP(A921,EMPRESAS!$A$1:$J$342,10,0)</f>
        <v>RIO CAGUAN AGUAS ABAJO DESDE CARTAGENA DEL CHAIRA HASTA SANTA FE DEL CAGUAN Y VSA</v>
      </c>
      <c r="M921" s="2"/>
      <c r="N921" s="2"/>
      <c r="O921" s="2"/>
      <c r="P921" s="2"/>
      <c r="Q921" s="2"/>
      <c r="R921" s="2"/>
      <c r="S921" s="2"/>
      <c r="T921" s="2"/>
      <c r="U921" s="2"/>
    </row>
    <row r="922" spans="1:21" ht="15.75" customHeight="1">
      <c r="A922" s="329">
        <v>177096188</v>
      </c>
      <c r="B922" s="488" t="str">
        <f>VLOOKUP(A922,EMPRESAS!$A$1:$B$342,2,0)</f>
        <v>POSADA LONDOÑO WILLIAM DE JESUS</v>
      </c>
      <c r="C922" s="488" t="str">
        <f>VLOOKUP(A922,EMPRESAS!$A$1:$C$342,3,0)</f>
        <v>Pasajeros</v>
      </c>
      <c r="D922" s="380">
        <v>7995</v>
      </c>
      <c r="E922" s="416">
        <v>9</v>
      </c>
      <c r="F922" s="359">
        <v>7</v>
      </c>
      <c r="G922" s="359">
        <v>2020</v>
      </c>
      <c r="H922" s="359" t="s">
        <v>1033</v>
      </c>
      <c r="I922" s="373" t="s">
        <v>1034</v>
      </c>
      <c r="J922" s="332"/>
      <c r="K922" s="299" t="str">
        <f>VLOOKUP(A922,EMPRESAS!$A$1:$I$342,9,0)</f>
        <v>CAGUAN</v>
      </c>
      <c r="L922" s="299" t="str">
        <f>VLOOKUP(A922,EMPRESAS!$A$1:$J$342,10,0)</f>
        <v>RIO CAGUAN AGUAS ABAJO DESDE CARTAGENA DEL CHAIRA HASTA SANTA FE DEL CAGUAN Y VSA</v>
      </c>
      <c r="M922" s="2"/>
      <c r="N922" s="2"/>
      <c r="O922" s="2"/>
      <c r="P922" s="2"/>
      <c r="Q922" s="2"/>
      <c r="R922" s="2"/>
      <c r="S922" s="2"/>
      <c r="T922" s="2"/>
      <c r="U922" s="2"/>
    </row>
    <row r="923" spans="1:21">
      <c r="A923" s="64">
        <v>9009871134</v>
      </c>
      <c r="B923" s="306" t="str">
        <f>VLOOKUP(A923,EMPRESAS!$A$1:$B$342,2,0)</f>
        <v>TAXIS RIO S.A.S.</v>
      </c>
      <c r="C923" s="306" t="str">
        <f>VLOOKUP(A923,EMPRESAS!$A$1:$C$342,3,0)</f>
        <v>Especial y Turismo</v>
      </c>
      <c r="D923" s="27">
        <v>3161</v>
      </c>
      <c r="E923" s="331">
        <v>16</v>
      </c>
      <c r="F923" s="64">
        <v>8</v>
      </c>
      <c r="G923" s="64">
        <v>2017</v>
      </c>
      <c r="H923" s="64" t="s">
        <v>977</v>
      </c>
      <c r="I923" s="299" t="s">
        <v>56</v>
      </c>
      <c r="J923" s="299"/>
      <c r="K923" s="299" t="str">
        <f>VLOOKUP(A923,EMPRESAS!$A$1:$I$342,9,0)</f>
        <v>MAGDALENA</v>
      </c>
      <c r="L923" s="299" t="str">
        <f>VLOOKUP(A923,EMPRESAS!$A$1:$J$342,10,0)</f>
        <v>RIO MAGDALENA SECTOR ENTRE NEIVA (HUILA) Y HONDA (TOLIMA)</v>
      </c>
      <c r="M923" s="2"/>
      <c r="N923" s="2"/>
      <c r="O923" s="2"/>
      <c r="P923" s="2"/>
      <c r="Q923" s="2"/>
      <c r="R923" s="2"/>
      <c r="S923" s="2"/>
      <c r="T923" s="2"/>
      <c r="U923" s="2"/>
    </row>
    <row r="924" spans="1:21">
      <c r="A924" s="64">
        <v>9009871134</v>
      </c>
      <c r="B924" s="306" t="str">
        <f>VLOOKUP(A924,EMPRESAS!$A$1:$B$342,2,0)</f>
        <v>TAXIS RIO S.A.S.</v>
      </c>
      <c r="C924" s="306" t="str">
        <f>VLOOKUP(A924,EMPRESAS!$A$1:$C$342,3,0)</f>
        <v>Especial y Turismo</v>
      </c>
      <c r="D924" s="461">
        <v>3161</v>
      </c>
      <c r="E924" s="460">
        <v>16</v>
      </c>
      <c r="F924" s="338">
        <v>8</v>
      </c>
      <c r="G924" s="338">
        <v>2017</v>
      </c>
      <c r="H924" s="338" t="s">
        <v>979</v>
      </c>
      <c r="I924" s="328" t="s">
        <v>56</v>
      </c>
      <c r="J924" s="299"/>
      <c r="K924" s="299" t="str">
        <f>VLOOKUP(A924,EMPRESAS!$A$1:$I$342,9,0)</f>
        <v>MAGDALENA</v>
      </c>
      <c r="L924" s="299" t="str">
        <f>VLOOKUP(A924,EMPRESAS!$A$1:$J$342,10,0)</f>
        <v>RIO MAGDALENA SECTOR ENTRE NEIVA (HUILA) Y HONDA (TOLIMA)</v>
      </c>
      <c r="M924" s="2"/>
      <c r="N924" s="2"/>
      <c r="O924" s="2"/>
      <c r="P924" s="2"/>
      <c r="Q924" s="2"/>
      <c r="R924" s="2"/>
      <c r="S924" s="2"/>
      <c r="T924" s="2"/>
      <c r="U924" s="2"/>
    </row>
    <row r="925" spans="1:21">
      <c r="A925" s="64">
        <v>9009871134</v>
      </c>
      <c r="B925" s="306" t="str">
        <f>VLOOKUP(A925,EMPRESAS!$A$1:$B$342,2,0)</f>
        <v>TAXIS RIO S.A.S.</v>
      </c>
      <c r="C925" s="306" t="str">
        <f>VLOOKUP(A925,EMPRESAS!$A$1:$C$342,3,0)</f>
        <v>Especial y Turismo</v>
      </c>
      <c r="D925" s="459">
        <v>4762</v>
      </c>
      <c r="E925" s="179">
        <v>31</v>
      </c>
      <c r="F925" s="64">
        <v>10</v>
      </c>
      <c r="G925" s="64">
        <v>2017</v>
      </c>
      <c r="H925" s="64" t="s">
        <v>1053</v>
      </c>
      <c r="I925" s="299"/>
      <c r="J925" s="299"/>
      <c r="K925" s="299" t="str">
        <f>VLOOKUP(A925,EMPRESAS!$A$1:$I$342,9,0)</f>
        <v>MAGDALENA</v>
      </c>
      <c r="L925" s="299" t="str">
        <f>VLOOKUP(A925,EMPRESAS!$A$1:$J$342,10,0)</f>
        <v>RIO MAGDALENA SECTOR ENTRE NEIVA (HUILA) Y HONDA (TOLIMA)</v>
      </c>
      <c r="M925" s="2"/>
      <c r="N925" s="2"/>
      <c r="O925" s="2"/>
      <c r="P925" s="2"/>
      <c r="Q925" s="2"/>
      <c r="R925" s="2"/>
      <c r="S925" s="2"/>
      <c r="T925" s="2"/>
      <c r="U925" s="2"/>
    </row>
    <row r="926" spans="1:21">
      <c r="A926" s="64">
        <v>9009871134</v>
      </c>
      <c r="B926" s="306" t="str">
        <f>VLOOKUP(A926,EMPRESAS!$A$1:$B$342,2,0)</f>
        <v>TAXIS RIO S.A.S.</v>
      </c>
      <c r="C926" s="306" t="str">
        <f>VLOOKUP(A926,EMPRESAS!$A$1:$C$342,3,0)</f>
        <v>Especial y Turismo</v>
      </c>
      <c r="D926" s="27">
        <v>3991</v>
      </c>
      <c r="E926" s="417">
        <v>2</v>
      </c>
      <c r="F926" s="329">
        <v>9</v>
      </c>
      <c r="G926" s="329">
        <v>2019</v>
      </c>
      <c r="H926" s="329" t="s">
        <v>987</v>
      </c>
      <c r="I926" s="299"/>
      <c r="J926" s="307" t="s">
        <v>1070</v>
      </c>
      <c r="K926" s="299" t="str">
        <f>VLOOKUP(A926,EMPRESAS!$A$1:$I$342,9,0)</f>
        <v>MAGDALENA</v>
      </c>
      <c r="L926" s="299" t="str">
        <f>VLOOKUP(A926,EMPRESAS!$A$1:$J$342,10,0)</f>
        <v>RIO MAGDALENA SECTOR ENTRE NEIVA (HUILA) Y HONDA (TOLIMA)</v>
      </c>
      <c r="M926" s="2"/>
      <c r="N926" s="2"/>
      <c r="O926" s="2"/>
      <c r="P926" s="2"/>
      <c r="Q926" s="2"/>
      <c r="R926" s="2"/>
      <c r="S926" s="2"/>
      <c r="T926" s="2"/>
      <c r="U926" s="2"/>
    </row>
    <row r="927" spans="1:21">
      <c r="A927" s="102">
        <v>8300335810</v>
      </c>
      <c r="B927" s="306" t="str">
        <f>VLOOKUP(A927,EMPRESAS!$A$1:$B$342,2,0)</f>
        <v>TRANSPORTES ESPECIALIZADOS JR S.A.S.</v>
      </c>
      <c r="C927" s="306" t="str">
        <f>VLOOKUP(A927,EMPRESAS!$A$1:$C$342,3,0)</f>
        <v>Especial y Turismo</v>
      </c>
      <c r="D927" s="27">
        <v>4886</v>
      </c>
      <c r="E927" s="64">
        <v>8</v>
      </c>
      <c r="F927" s="64">
        <v>11</v>
      </c>
      <c r="G927" s="64">
        <v>2017</v>
      </c>
      <c r="H927" s="64" t="s">
        <v>977</v>
      </c>
      <c r="I927" s="299" t="s">
        <v>56</v>
      </c>
      <c r="J927" s="299"/>
      <c r="K927" s="299" t="str">
        <f>VLOOKUP(A927,EMPRESAS!$A$1:$I$342,9,0)</f>
        <v>MAGDALENA</v>
      </c>
      <c r="L927" s="299" t="str">
        <f>VLOOKUP(A927,EMPRESAS!$A$1:$J$342,10,0)</f>
        <v>RIO MAGDALENA DESDE MOMPOX HASTA BARRANQUILLA (ATLANTICO) Y POR EL CANAL DEL DIQUE HASTA CARTAGENA (BOLIVAR)</v>
      </c>
      <c r="M927" s="2"/>
      <c r="N927" s="2"/>
      <c r="O927" s="2"/>
      <c r="P927" s="2"/>
      <c r="Q927" s="2"/>
      <c r="R927" s="2"/>
      <c r="S927" s="2"/>
      <c r="T927" s="2"/>
      <c r="U927" s="2"/>
    </row>
    <row r="928" spans="1:21">
      <c r="A928" s="102">
        <v>8300335810</v>
      </c>
      <c r="B928" s="488" t="str">
        <f>VLOOKUP(A928,EMPRESAS!$A$1:$B$342,2,0)</f>
        <v>TRANSPORTES ESPECIALIZADOS JR S.A.S.</v>
      </c>
      <c r="C928" s="488" t="str">
        <f>VLOOKUP(A928,EMPRESAS!$A$1:$C$342,3,0)</f>
        <v>Especial y Turismo</v>
      </c>
      <c r="D928" s="27">
        <v>4886</v>
      </c>
      <c r="E928" s="64">
        <v>8</v>
      </c>
      <c r="F928" s="64">
        <v>11</v>
      </c>
      <c r="G928" s="64">
        <v>2017</v>
      </c>
      <c r="H928" s="64" t="s">
        <v>979</v>
      </c>
      <c r="I928" s="299" t="s">
        <v>56</v>
      </c>
      <c r="J928" s="299"/>
      <c r="K928" s="299" t="str">
        <f>VLOOKUP(A928,EMPRESAS!$A$1:$I$342,9,0)</f>
        <v>MAGDALENA</v>
      </c>
      <c r="L928" s="299" t="str">
        <f>VLOOKUP(A928,EMPRESAS!$A$1:$J$342,10,0)</f>
        <v>RIO MAGDALENA DESDE MOMPOX HASTA BARRANQUILLA (ATLANTICO) Y POR EL CANAL DEL DIQUE HASTA CARTAGENA (BOLIVAR)</v>
      </c>
      <c r="M928" s="2"/>
      <c r="N928" s="2"/>
      <c r="O928" s="2"/>
      <c r="P928" s="2"/>
      <c r="Q928" s="2"/>
      <c r="R928" s="2"/>
      <c r="S928" s="2"/>
      <c r="T928" s="2"/>
      <c r="U928" s="2"/>
    </row>
    <row r="929" spans="1:21">
      <c r="A929" s="102">
        <v>8300335810</v>
      </c>
      <c r="B929" s="488" t="str">
        <f>VLOOKUP(A929,EMPRESAS!$A$1:$B$342,2,0)</f>
        <v>TRANSPORTES ESPECIALIZADOS JR S.A.S.</v>
      </c>
      <c r="C929" s="488" t="str">
        <f>VLOOKUP(A929,EMPRESAS!$A$1:$C$342,3,0)</f>
        <v>Especial y Turismo</v>
      </c>
      <c r="D929" s="27">
        <v>5042</v>
      </c>
      <c r="E929" s="64">
        <v>7</v>
      </c>
      <c r="F929" s="64">
        <v>11</v>
      </c>
      <c r="G929" s="64">
        <v>2018</v>
      </c>
      <c r="H929" s="64" t="s">
        <v>986</v>
      </c>
      <c r="I929" s="299" t="s">
        <v>56</v>
      </c>
      <c r="J929" s="299"/>
      <c r="K929" s="299" t="str">
        <f>VLOOKUP(A929,EMPRESAS!$A$1:$I$342,9,0)</f>
        <v>MAGDALENA</v>
      </c>
      <c r="L929" s="299" t="str">
        <f>VLOOKUP(A929,EMPRESAS!$A$1:$J$342,10,0)</f>
        <v>RIO MAGDALENA DESDE MOMPOX HASTA BARRANQUILLA (ATLANTICO) Y POR EL CANAL DEL DIQUE HASTA CARTAGENA (BOLIVAR)</v>
      </c>
      <c r="M929" s="2"/>
      <c r="N929" s="2"/>
      <c r="O929" s="2"/>
      <c r="P929" s="2"/>
      <c r="Q929" s="2"/>
      <c r="R929" s="2"/>
      <c r="S929" s="2"/>
      <c r="T929" s="2"/>
      <c r="U929" s="2"/>
    </row>
    <row r="930" spans="1:21">
      <c r="A930" s="102">
        <v>8300335810</v>
      </c>
      <c r="B930" s="488" t="str">
        <f>VLOOKUP(A930,EMPRESAS!$A$1:$B$342,2,0)</f>
        <v>TRANSPORTES ESPECIALIZADOS JR S.A.S.</v>
      </c>
      <c r="C930" s="488" t="str">
        <f>VLOOKUP(A930,EMPRESAS!$A$1:$C$342,3,0)</f>
        <v>Especial y Turismo</v>
      </c>
      <c r="D930" s="439">
        <v>3040008655</v>
      </c>
      <c r="E930" s="439">
        <v>2</v>
      </c>
      <c r="F930" s="439">
        <v>3</v>
      </c>
      <c r="G930" s="439">
        <v>2021</v>
      </c>
      <c r="H930" s="439" t="s">
        <v>982</v>
      </c>
      <c r="I930" s="328" t="s">
        <v>56</v>
      </c>
      <c r="J930" s="299"/>
      <c r="K930" s="299" t="str">
        <f>VLOOKUP(A930,EMPRESAS!$A$1:$I$342,9,0)</f>
        <v>MAGDALENA</v>
      </c>
      <c r="L930" s="299" t="str">
        <f>VLOOKUP(A930,EMPRESAS!$A$1:$J$342,10,0)</f>
        <v>RIO MAGDALENA DESDE MOMPOX HASTA BARRANQUILLA (ATLANTICO) Y POR EL CANAL DEL DIQUE HASTA CARTAGENA (BOLIVAR)</v>
      </c>
      <c r="M930" s="2"/>
      <c r="N930" s="2"/>
      <c r="O930" s="2"/>
      <c r="P930" s="2"/>
      <c r="Q930" s="2"/>
      <c r="R930" s="2"/>
      <c r="S930" s="2"/>
      <c r="T930" s="2"/>
      <c r="U930" s="2"/>
    </row>
    <row r="931" spans="1:21">
      <c r="A931" s="299">
        <v>9010832895</v>
      </c>
      <c r="B931" s="306" t="str">
        <f>VLOOKUP(A931,EMPRESAS!$A$1:$B$342,2,0)</f>
        <v>TRANSPORTE FLUVIAL DEL AMAZONAS S.A.S. "TRANSFLUVIAM"</v>
      </c>
      <c r="C931" s="306" t="str">
        <f>VLOOKUP(A931,EMPRESAS!$A$1:$C$342,3,0)</f>
        <v>Pasajeros</v>
      </c>
      <c r="D931" s="311">
        <v>4883</v>
      </c>
      <c r="E931" s="64">
        <v>8</v>
      </c>
      <c r="F931" s="64">
        <v>11</v>
      </c>
      <c r="G931" s="64">
        <v>2017</v>
      </c>
      <c r="H931" s="64" t="s">
        <v>977</v>
      </c>
      <c r="I931" s="299" t="s">
        <v>14</v>
      </c>
      <c r="J931" s="299"/>
      <c r="K931" s="299" t="str">
        <f>VLOOKUP(A931,EMPRESAS!$A$1:$I$342,9,0)</f>
        <v xml:space="preserve">AMAZONAS </v>
      </c>
      <c r="L931" s="299" t="str">
        <f>VLOOKUP(A931,EMPRESAS!$A$1:$J$342,10,0)</f>
        <v>RIO AMAZONAS Y AFLUENTES SECTOR LETICIA - PUERTO NARIÑO EN PUERTOS COLOMBIANOS</v>
      </c>
      <c r="M931" s="2"/>
      <c r="N931" s="2"/>
      <c r="O931" s="2"/>
      <c r="P931" s="2"/>
      <c r="Q931" s="2"/>
      <c r="R931" s="2"/>
      <c r="S931" s="2"/>
      <c r="T931" s="2"/>
      <c r="U931" s="2"/>
    </row>
    <row r="932" spans="1:21">
      <c r="A932" s="299" t="s">
        <v>655</v>
      </c>
      <c r="B932" s="306" t="str">
        <f>VLOOKUP(A932,EMPRESAS!$A$1:$B$342,2,0)</f>
        <v>TRANSPORTE FLUVIAL DEL AMAZONAS S.A.S. "TRANSFLUVIAM"</v>
      </c>
      <c r="C932" s="306" t="str">
        <f>VLOOKUP(A932,EMPRESAS!$A$1:$C$342,3,0)</f>
        <v>Especial y Turismo</v>
      </c>
      <c r="D932" s="311">
        <v>4884</v>
      </c>
      <c r="E932" s="64">
        <v>8</v>
      </c>
      <c r="F932" s="64">
        <v>11</v>
      </c>
      <c r="G932" s="64">
        <v>2017</v>
      </c>
      <c r="H932" s="64" t="s">
        <v>1010</v>
      </c>
      <c r="I932" s="299" t="s">
        <v>56</v>
      </c>
      <c r="J932" s="299"/>
      <c r="K932" s="299" t="str">
        <f>VLOOKUP(A932,EMPRESAS!$A$1:$I$342,9,0)</f>
        <v xml:space="preserve">AMAZONAS </v>
      </c>
      <c r="L932" s="299" t="str">
        <f>VLOOKUP(A932,EMPRESAS!$A$1:$J$342,10,0)</f>
        <v>RIO AMAZONAS Y SUS AFLUENTES SECTOR LETICIA - PUERTO NARIÑO EN PUERTOS COLOMBIANOS</v>
      </c>
      <c r="M932" s="2"/>
      <c r="N932" s="2"/>
      <c r="O932" s="2"/>
      <c r="P932" s="2"/>
      <c r="Q932" s="2"/>
      <c r="R932" s="2"/>
      <c r="S932" s="2"/>
      <c r="T932" s="2"/>
      <c r="U932" s="2"/>
    </row>
    <row r="933" spans="1:21">
      <c r="A933" s="299" t="s">
        <v>655</v>
      </c>
      <c r="B933" s="306" t="str">
        <f>VLOOKUP(A933,EMPRESAS!$A$1:$B$342,2,0)</f>
        <v>TRANSPORTE FLUVIAL DEL AMAZONAS S.A.S. "TRANSFLUVIAM"</v>
      </c>
      <c r="C933" s="306" t="str">
        <f>VLOOKUP(A933,EMPRESAS!$A$1:$C$342,3,0)</f>
        <v>Especial y Turismo</v>
      </c>
      <c r="D933" s="364">
        <v>4884</v>
      </c>
      <c r="E933" s="361">
        <v>8</v>
      </c>
      <c r="F933" s="361">
        <v>11</v>
      </c>
      <c r="G933" s="361">
        <v>2017</v>
      </c>
      <c r="H933" s="361" t="s">
        <v>979</v>
      </c>
      <c r="I933" s="328" t="s">
        <v>56</v>
      </c>
      <c r="J933" s="299"/>
      <c r="K933" s="299" t="str">
        <f>VLOOKUP(A933,EMPRESAS!$A$1:$I$342,9,0)</f>
        <v xml:space="preserve">AMAZONAS </v>
      </c>
      <c r="L933" s="299" t="str">
        <f>VLOOKUP(A933,EMPRESAS!$A$1:$J$342,10,0)</f>
        <v>RIO AMAZONAS Y SUS AFLUENTES SECTOR LETICIA - PUERTO NARIÑO EN PUERTOS COLOMBIANOS</v>
      </c>
      <c r="M933" s="2"/>
      <c r="N933" s="2"/>
      <c r="O933" s="2"/>
      <c r="P933" s="2"/>
      <c r="Q933" s="2"/>
      <c r="R933" s="2"/>
      <c r="S933" s="2"/>
      <c r="T933" s="2"/>
      <c r="U933" s="2"/>
    </row>
    <row r="934" spans="1:21">
      <c r="A934" s="299">
        <v>9010832895</v>
      </c>
      <c r="B934" s="306" t="str">
        <f>VLOOKUP(A934,EMPRESAS!$A$1:$B$342,2,0)</f>
        <v>TRANSPORTE FLUVIAL DEL AMAZONAS S.A.S. "TRANSFLUVIAM"</v>
      </c>
      <c r="C934" s="306" t="str">
        <f>VLOOKUP(A934,EMPRESAS!$A$1:$C$342,3,0)</f>
        <v>Pasajeros</v>
      </c>
      <c r="D934" s="354">
        <v>5684</v>
      </c>
      <c r="E934" s="309">
        <v>6</v>
      </c>
      <c r="F934" s="309">
        <v>12</v>
      </c>
      <c r="G934" s="309">
        <v>2017</v>
      </c>
      <c r="H934" s="309" t="s">
        <v>982</v>
      </c>
      <c r="I934" s="299" t="s">
        <v>14</v>
      </c>
      <c r="J934" s="299"/>
      <c r="K934" s="299" t="str">
        <f>VLOOKUP(A934,EMPRESAS!$A$1:$I$342,9,0)</f>
        <v xml:space="preserve">AMAZONAS </v>
      </c>
      <c r="L934" s="299" t="str">
        <f>VLOOKUP(A934,EMPRESAS!$A$1:$J$342,10,0)</f>
        <v>RIO AMAZONAS Y AFLUENTES SECTOR LETICIA - PUERTO NARIÑO EN PUERTOS COLOMBIANOS</v>
      </c>
      <c r="M934" s="2"/>
      <c r="N934" s="2"/>
      <c r="O934" s="2"/>
      <c r="P934" s="2"/>
      <c r="Q934" s="2"/>
      <c r="R934" s="2"/>
      <c r="S934" s="2"/>
      <c r="T934" s="2"/>
      <c r="U934" s="2"/>
    </row>
    <row r="935" spans="1:21">
      <c r="A935" s="299">
        <v>9010832895</v>
      </c>
      <c r="B935" s="306" t="str">
        <f>VLOOKUP(A935,EMPRESAS!$A$1:$B$342,2,0)</f>
        <v>TRANSPORTE FLUVIAL DEL AMAZONAS S.A.S. "TRANSFLUVIAM"</v>
      </c>
      <c r="C935" s="306" t="str">
        <f>VLOOKUP(A935,EMPRESAS!$A$1:$C$342,3,0)</f>
        <v>Pasajeros</v>
      </c>
      <c r="D935" s="303">
        <v>3040010385</v>
      </c>
      <c r="E935" s="309">
        <v>10</v>
      </c>
      <c r="F935" s="309">
        <v>3</v>
      </c>
      <c r="G935" s="309">
        <v>2021</v>
      </c>
      <c r="H935" s="309" t="s">
        <v>983</v>
      </c>
      <c r="I935" s="299" t="s">
        <v>14</v>
      </c>
      <c r="J935" s="299"/>
      <c r="K935" s="299" t="str">
        <f>VLOOKUP(A935,EMPRESAS!$A$1:$I$342,9,0)</f>
        <v xml:space="preserve">AMAZONAS </v>
      </c>
      <c r="L935" s="299" t="str">
        <f>VLOOKUP(A935,EMPRESAS!$A$1:$J$342,10,0)</f>
        <v>RIO AMAZONAS Y AFLUENTES SECTOR LETICIA - PUERTO NARIÑO EN PUERTOS COLOMBIANOS</v>
      </c>
      <c r="M935" s="2"/>
      <c r="N935" s="2"/>
      <c r="O935" s="2"/>
      <c r="P935" s="2"/>
      <c r="Q935" s="2"/>
      <c r="R935" s="2"/>
      <c r="S935" s="2"/>
      <c r="T935" s="2"/>
      <c r="U935" s="2"/>
    </row>
    <row r="936" spans="1:21">
      <c r="A936" s="299" t="s">
        <v>655</v>
      </c>
      <c r="B936" s="306" t="str">
        <f>VLOOKUP(A936,EMPRESAS!$A$1:$B$342,2,0)</f>
        <v>TRANSPORTE FLUVIAL DEL AMAZONAS S.A.S. "TRANSFLUVIAM"</v>
      </c>
      <c r="C936" s="306" t="str">
        <f>VLOOKUP(A936,EMPRESAS!$A$1:$C$342,3,0)</f>
        <v>Especial y Turismo</v>
      </c>
      <c r="D936" s="303">
        <v>3040010395</v>
      </c>
      <c r="E936" s="309">
        <v>10</v>
      </c>
      <c r="F936" s="309">
        <v>3</v>
      </c>
      <c r="G936" s="309">
        <v>2021</v>
      </c>
      <c r="H936" s="309" t="s">
        <v>984</v>
      </c>
      <c r="I936" s="299" t="s">
        <v>56</v>
      </c>
      <c r="J936" s="299"/>
      <c r="K936" s="299" t="str">
        <f>VLOOKUP(A936,EMPRESAS!$A$1:$I$342,9,0)</f>
        <v xml:space="preserve">AMAZONAS </v>
      </c>
      <c r="L936" s="299" t="str">
        <f>VLOOKUP(A936,EMPRESAS!$A$1:$J$342,10,0)</f>
        <v>RIO AMAZONAS Y SUS AFLUENTES SECTOR LETICIA - PUERTO NARIÑO EN PUERTOS COLOMBIANOS</v>
      </c>
      <c r="M936" s="2"/>
      <c r="N936" s="2"/>
      <c r="O936" s="2"/>
      <c r="P936" s="2"/>
      <c r="Q936" s="2"/>
      <c r="R936" s="2"/>
      <c r="S936" s="2"/>
      <c r="T936" s="2"/>
      <c r="U936" s="2"/>
    </row>
    <row r="937" spans="1:21">
      <c r="A937" s="299">
        <v>9007631616</v>
      </c>
      <c r="B937" s="306" t="str">
        <f>VLOOKUP(A937,EMPRESAS!$A$1:$B$342,2,0)</f>
        <v>TRANSPORTUR S.A.S.</v>
      </c>
      <c r="C937" s="306" t="str">
        <f>VLOOKUP(A937,EMPRESAS!$A$1:$C$342,3,0)</f>
        <v>Especial y Turismo</v>
      </c>
      <c r="D937" s="27">
        <v>4765</v>
      </c>
      <c r="E937" s="64">
        <v>31</v>
      </c>
      <c r="F937" s="64">
        <v>10</v>
      </c>
      <c r="G937" s="64">
        <v>2017</v>
      </c>
      <c r="H937" s="64" t="s">
        <v>977</v>
      </c>
      <c r="I937" s="299" t="s">
        <v>56</v>
      </c>
      <c r="J937" s="299"/>
      <c r="K937" s="299" t="str">
        <f>VLOOKUP(A937,EMPRESAS!$A$1:$I$342,9,0)</f>
        <v>SOGAMOSO</v>
      </c>
      <c r="L937" s="299" t="str">
        <f>VLOOKUP(A937,EMPRESAS!$A$1:$J$342,10,0)</f>
        <v>RIO SOGAMOSO Y EL EMBALSE DE TOPOCORO</v>
      </c>
      <c r="M937" s="2"/>
      <c r="N937" s="2"/>
      <c r="O937" s="2"/>
      <c r="P937" s="2"/>
      <c r="Q937" s="2"/>
      <c r="R937" s="2"/>
      <c r="S937" s="2"/>
      <c r="T937" s="2"/>
      <c r="U937" s="2"/>
    </row>
    <row r="938" spans="1:21">
      <c r="A938" s="299">
        <v>9007631616</v>
      </c>
      <c r="B938" s="306" t="str">
        <f>VLOOKUP(A938,EMPRESAS!$A$1:$B$342,2,0)</f>
        <v>TRANSPORTUR S.A.S.</v>
      </c>
      <c r="C938" s="306" t="str">
        <f>VLOOKUP(A938,EMPRESAS!$A$1:$C$342,3,0)</f>
        <v>Especial y Turismo</v>
      </c>
      <c r="D938" s="475">
        <v>4765</v>
      </c>
      <c r="E938" s="361">
        <v>31</v>
      </c>
      <c r="F938" s="361">
        <v>10</v>
      </c>
      <c r="G938" s="361">
        <v>2017</v>
      </c>
      <c r="H938" s="361" t="s">
        <v>979</v>
      </c>
      <c r="I938" s="328" t="s">
        <v>56</v>
      </c>
      <c r="J938" s="299"/>
      <c r="K938" s="299" t="str">
        <f>VLOOKUP(A938,EMPRESAS!$A$1:$I$342,9,0)</f>
        <v>SOGAMOSO</v>
      </c>
      <c r="L938" s="299" t="str">
        <f>VLOOKUP(A938,EMPRESAS!$A$1:$J$342,10,0)</f>
        <v>RIO SOGAMOSO Y EL EMBALSE DE TOPOCORO</v>
      </c>
      <c r="M938" s="2"/>
      <c r="N938" s="2"/>
      <c r="O938" s="2"/>
      <c r="P938" s="2"/>
      <c r="Q938" s="2"/>
      <c r="R938" s="2"/>
      <c r="S938" s="2"/>
      <c r="T938" s="2"/>
      <c r="U938" s="2"/>
    </row>
    <row r="939" spans="1:21">
      <c r="A939" s="418">
        <v>8020041195</v>
      </c>
      <c r="B939" s="306" t="str">
        <f>VLOOKUP(A939,EMPRESAS!$A$1:$B$342,2,0)</f>
        <v>PRONTICOURIER EXPRESS S.A.S.</v>
      </c>
      <c r="C939" s="306" t="str">
        <f>VLOOKUP(A939,EMPRESAS!$A$1:$C$342,3,0)</f>
        <v>Especial y Turismo</v>
      </c>
      <c r="D939" s="311">
        <v>2283</v>
      </c>
      <c r="E939" s="64">
        <v>28</v>
      </c>
      <c r="F939" s="64">
        <v>6</v>
      </c>
      <c r="G939" s="64">
        <v>2017</v>
      </c>
      <c r="H939" s="64" t="s">
        <v>977</v>
      </c>
      <c r="I939" s="299" t="s">
        <v>56</v>
      </c>
      <c r="J939" s="299"/>
      <c r="K939" s="299" t="str">
        <f>VLOOKUP(A939,EMPRESAS!$A$1:$I$342,9,0)</f>
        <v>MAGDALENA</v>
      </c>
      <c r="L939" s="299" t="str">
        <f>VLOOKUP(A939,EMPRESAS!$A$1:$J$342,10,0)</f>
        <v>RIO MAGDALENA DESDE BARRANQUILLA (ATLANTICO) HASTA LA DORADA (CALDAS) Y RIO SINU DESDE MONTERIA HASTA LA DESEMBOCADURA DEL RIO SINU</v>
      </c>
      <c r="M939" s="2"/>
      <c r="N939" s="2"/>
      <c r="O939" s="2"/>
      <c r="P939" s="2"/>
      <c r="Q939" s="2"/>
      <c r="R939" s="2"/>
      <c r="S939" s="2"/>
      <c r="T939" s="2"/>
      <c r="U939" s="2"/>
    </row>
    <row r="940" spans="1:21">
      <c r="A940" s="418">
        <v>8020041195</v>
      </c>
      <c r="B940" s="306" t="str">
        <f>VLOOKUP(A940,EMPRESAS!$A$1:$B$342,2,0)</f>
        <v>PRONTICOURIER EXPRESS S.A.S.</v>
      </c>
      <c r="C940" s="306" t="str">
        <f>VLOOKUP(A940,EMPRESAS!$A$1:$C$342,3,0)</f>
        <v>Especial y Turismo</v>
      </c>
      <c r="D940" s="413">
        <v>2283</v>
      </c>
      <c r="E940" s="338">
        <v>28</v>
      </c>
      <c r="F940" s="338">
        <v>6</v>
      </c>
      <c r="G940" s="338">
        <v>2017</v>
      </c>
      <c r="H940" s="338" t="s">
        <v>979</v>
      </c>
      <c r="I940" s="328" t="s">
        <v>56</v>
      </c>
      <c r="J940" s="299"/>
      <c r="K940" s="299" t="str">
        <f>VLOOKUP(A940,EMPRESAS!$A$1:$I$342,9,0)</f>
        <v>MAGDALENA</v>
      </c>
      <c r="L940" s="299" t="str">
        <f>VLOOKUP(A940,EMPRESAS!$A$1:$J$342,10,0)</f>
        <v>RIO MAGDALENA DESDE BARRANQUILLA (ATLANTICO) HASTA LA DORADA (CALDAS) Y RIO SINU DESDE MONTERIA HASTA LA DESEMBOCADURA DEL RIO SINU</v>
      </c>
      <c r="M940" s="2"/>
      <c r="N940" s="2"/>
      <c r="O940" s="2"/>
      <c r="P940" s="2"/>
      <c r="Q940" s="2"/>
      <c r="R940" s="2"/>
      <c r="S940" s="2"/>
      <c r="T940" s="2"/>
      <c r="U940" s="2"/>
    </row>
    <row r="941" spans="1:21">
      <c r="A941" s="418">
        <v>8020041195</v>
      </c>
      <c r="B941" s="306" t="str">
        <f>VLOOKUP(A941,EMPRESAS!$A$1:$B$342,2,0)</f>
        <v>PRONTICOURIER EXPRESS S.A.S.</v>
      </c>
      <c r="C941" s="306" t="str">
        <f>VLOOKUP(A941,EMPRESAS!$A$1:$C$342,3,0)</f>
        <v>Especial y Turismo</v>
      </c>
      <c r="D941" s="400">
        <v>2283</v>
      </c>
      <c r="E941" s="64">
        <v>28</v>
      </c>
      <c r="F941" s="64">
        <v>6</v>
      </c>
      <c r="G941" s="64">
        <v>2017</v>
      </c>
      <c r="H941" s="64" t="s">
        <v>1067</v>
      </c>
      <c r="I941" s="299"/>
      <c r="J941" s="299"/>
      <c r="K941" s="299" t="str">
        <f>VLOOKUP(A941,EMPRESAS!$A$1:$I$342,9,0)</f>
        <v>MAGDALENA</v>
      </c>
      <c r="L941" s="299" t="str">
        <f>VLOOKUP(A941,EMPRESAS!$A$1:$J$342,10,0)</f>
        <v>RIO MAGDALENA DESDE BARRANQUILLA (ATLANTICO) HASTA LA DORADA (CALDAS) Y RIO SINU DESDE MONTERIA HASTA LA DESEMBOCADURA DEL RIO SINU</v>
      </c>
      <c r="M941" s="2"/>
      <c r="N941" s="2"/>
      <c r="O941" s="2"/>
      <c r="P941" s="2"/>
      <c r="Q941" s="2"/>
      <c r="R941" s="2"/>
      <c r="S941" s="2"/>
      <c r="T941" s="2"/>
      <c r="U941" s="2"/>
    </row>
    <row r="942" spans="1:21">
      <c r="A942" s="418">
        <v>8020041195</v>
      </c>
      <c r="B942" s="306" t="str">
        <f>VLOOKUP(A942,EMPRESAS!$A$1:$B$342,2,0)</f>
        <v>PRONTICOURIER EXPRESS S.A.S.</v>
      </c>
      <c r="C942" s="306" t="str">
        <f>VLOOKUP(A942,EMPRESAS!$A$1:$C$342,3,0)</f>
        <v>Especial y Turismo</v>
      </c>
      <c r="D942" s="311">
        <v>6237</v>
      </c>
      <c r="E942" s="64">
        <v>28</v>
      </c>
      <c r="F942" s="64">
        <v>12</v>
      </c>
      <c r="G942" s="64">
        <v>2017</v>
      </c>
      <c r="H942" s="64" t="s">
        <v>1062</v>
      </c>
      <c r="I942" s="299"/>
      <c r="J942" s="299"/>
      <c r="K942" s="299" t="str">
        <f>VLOOKUP(A942,EMPRESAS!$A$1:$I$342,9,0)</f>
        <v>MAGDALENA</v>
      </c>
      <c r="L942" s="299" t="str">
        <f>VLOOKUP(A942,EMPRESAS!$A$1:$J$342,10,0)</f>
        <v>RIO MAGDALENA DESDE BARRANQUILLA (ATLANTICO) HASTA LA DORADA (CALDAS) Y RIO SINU DESDE MONTERIA HASTA LA DESEMBOCADURA DEL RIO SINU</v>
      </c>
      <c r="M942" s="2"/>
      <c r="N942" s="2"/>
      <c r="O942" s="2"/>
      <c r="P942" s="2"/>
      <c r="Q942" s="2"/>
      <c r="R942" s="2"/>
      <c r="S942" s="2"/>
      <c r="T942" s="2"/>
      <c r="U942" s="2"/>
    </row>
    <row r="943" spans="1:21">
      <c r="A943" s="299">
        <v>9010375285</v>
      </c>
      <c r="B943" s="306" t="str">
        <f>VLOOKUP(A943,EMPRESAS!$A$1:$B$342,2,0)</f>
        <v>TRANSFLUVIAL LA RIVEREÑA M.R.  S.A.S.</v>
      </c>
      <c r="C943" s="306" t="str">
        <f>VLOOKUP(A943,EMPRESAS!$A$1:$C$342,3,0)</f>
        <v>Pasajeros</v>
      </c>
      <c r="D943" s="27">
        <v>348</v>
      </c>
      <c r="E943" s="64">
        <v>8</v>
      </c>
      <c r="F943" s="64">
        <v>2</v>
      </c>
      <c r="G943" s="64">
        <v>2018</v>
      </c>
      <c r="H943" s="64" t="s">
        <v>977</v>
      </c>
      <c r="I943" s="299" t="s">
        <v>14</v>
      </c>
      <c r="J943" s="299"/>
      <c r="K943" s="299" t="str">
        <f>VLOOKUP(A943,EMPRESAS!$A$1:$I$342,9,0)</f>
        <v>MAGDALENA</v>
      </c>
      <c r="L943" s="299" t="str">
        <f>VLOOKUP(A943,EMPRESAS!$A$1:$J$342,10,0)</f>
        <v>RIO MAGDALENA ENTRE EL KM 686 BOCAS DE BARBACOAS Y EL KM 730 PUERTO BERRIO - ANTIOQUIA</v>
      </c>
      <c r="M943" s="2"/>
      <c r="N943" s="2"/>
      <c r="O943" s="2"/>
      <c r="P943" s="2"/>
      <c r="Q943" s="2"/>
      <c r="R943" s="2"/>
      <c r="S943" s="2"/>
      <c r="T943" s="2"/>
      <c r="U943" s="2"/>
    </row>
    <row r="944" spans="1:21">
      <c r="A944" s="299">
        <v>9010375285</v>
      </c>
      <c r="B944" s="306" t="str">
        <f>VLOOKUP(A944,EMPRESAS!$A$1:$B$342,2,0)</f>
        <v>TRANSFLUVIAL LA RIVEREÑA M.R.  S.A.S.</v>
      </c>
      <c r="C944" s="306" t="str">
        <f>VLOOKUP(A944,EMPRESAS!$A$1:$C$342,3,0)</f>
        <v>Pasajeros</v>
      </c>
      <c r="D944" s="303">
        <v>592</v>
      </c>
      <c r="E944" s="309">
        <v>15</v>
      </c>
      <c r="F944" s="309">
        <v>3</v>
      </c>
      <c r="G944" s="309">
        <v>2018</v>
      </c>
      <c r="H944" s="309" t="s">
        <v>979</v>
      </c>
      <c r="I944" s="299" t="s">
        <v>14</v>
      </c>
      <c r="J944" s="299"/>
      <c r="K944" s="299" t="str">
        <f>VLOOKUP(A944,EMPRESAS!$A$1:$I$342,9,0)</f>
        <v>MAGDALENA</v>
      </c>
      <c r="L944" s="299" t="str">
        <f>VLOOKUP(A944,EMPRESAS!$A$1:$J$342,10,0)</f>
        <v>RIO MAGDALENA ENTRE EL KM 686 BOCAS DE BARBACOAS Y EL KM 730 PUERTO BERRIO - ANTIOQUIA</v>
      </c>
      <c r="M944" s="2"/>
      <c r="N944" s="2"/>
      <c r="O944" s="2"/>
      <c r="P944" s="2"/>
      <c r="Q944" s="2"/>
      <c r="R944" s="2"/>
      <c r="S944" s="2"/>
      <c r="T944" s="2"/>
      <c r="U944" s="2"/>
    </row>
    <row r="945" spans="1:21">
      <c r="A945" s="299">
        <v>9000471923</v>
      </c>
      <c r="B945" s="306" t="str">
        <f>VLOOKUP(A945,EMPRESAS!$A$1:$B$342,2,0)</f>
        <v>GUADUACOL DISEÑO Y CONSTRUCCIONES S.A.S.</v>
      </c>
      <c r="C945" s="306" t="str">
        <f>VLOOKUP(A945,EMPRESAS!$A$1:$C$342,3,0)</f>
        <v>Especial</v>
      </c>
      <c r="D945" s="27">
        <v>6238</v>
      </c>
      <c r="E945" s="64">
        <v>28</v>
      </c>
      <c r="F945" s="64">
        <v>12</v>
      </c>
      <c r="G945" s="64">
        <v>2017</v>
      </c>
      <c r="H945" s="64" t="s">
        <v>977</v>
      </c>
      <c r="I945" s="299" t="s">
        <v>25</v>
      </c>
      <c r="J945" s="299"/>
      <c r="K945" s="299" t="str">
        <f>VLOOKUP(A945,EMPRESAS!$A$1:$I$342,9,0)</f>
        <v>BOGOTA</v>
      </c>
      <c r="L945" s="299" t="str">
        <f>VLOOKUP(A945,EMPRESAS!$A$1:$J$342,10,0)</f>
        <v>RIO BOGOTA ENTRE LE MUNICIPIO DE VILLAPINZON (CUNDINAMARCA) Y GIRARDOT (CUNDINAMARCA)</v>
      </c>
      <c r="M945" s="2"/>
      <c r="N945" s="2"/>
      <c r="O945" s="2"/>
      <c r="P945" s="2"/>
      <c r="Q945" s="2"/>
      <c r="R945" s="2"/>
      <c r="S945" s="2"/>
      <c r="T945" s="2"/>
      <c r="U945" s="2"/>
    </row>
    <row r="946" spans="1:21">
      <c r="A946" s="299">
        <v>9000471923</v>
      </c>
      <c r="B946" s="306" t="str">
        <f>VLOOKUP(A946,EMPRESAS!$A$1:$B$342,2,0)</f>
        <v>GUADUACOL DISEÑO Y CONSTRUCCIONES S.A.S.</v>
      </c>
      <c r="C946" s="306" t="str">
        <f>VLOOKUP(A946,EMPRESAS!$A$1:$C$342,3,0)</f>
        <v>Especial</v>
      </c>
      <c r="D946" s="27">
        <v>6238</v>
      </c>
      <c r="E946" s="321">
        <v>28</v>
      </c>
      <c r="F946" s="321">
        <v>12</v>
      </c>
      <c r="G946" s="321">
        <v>2017</v>
      </c>
      <c r="H946" s="321" t="s">
        <v>979</v>
      </c>
      <c r="I946" s="64"/>
      <c r="J946" s="299"/>
      <c r="K946" s="299" t="str">
        <f>VLOOKUP(A946,EMPRESAS!$A$1:$I$342,9,0)</f>
        <v>BOGOTA</v>
      </c>
      <c r="L946" s="299" t="str">
        <f>VLOOKUP(A946,EMPRESAS!$A$1:$J$342,10,0)</f>
        <v>RIO BOGOTA ENTRE LE MUNICIPIO DE VILLAPINZON (CUNDINAMARCA) Y GIRARDOT (CUNDINAMARCA)</v>
      </c>
      <c r="M946" s="2"/>
      <c r="N946" s="2"/>
      <c r="O946" s="2"/>
      <c r="P946" s="2"/>
      <c r="Q946" s="2"/>
      <c r="R946" s="2"/>
      <c r="S946" s="2"/>
      <c r="T946" s="2"/>
      <c r="U946" s="2"/>
    </row>
    <row r="947" spans="1:21">
      <c r="A947" s="299">
        <v>9000471923</v>
      </c>
      <c r="B947" s="306" t="str">
        <f>VLOOKUP(A947,EMPRESAS!$A$1:$B$342,2,0)</f>
        <v>GUADUACOL DISEÑO Y CONSTRUCCIONES S.A.S.</v>
      </c>
      <c r="C947" s="306" t="str">
        <f>VLOOKUP(A947,EMPRESAS!$A$1:$C$342,3,0)</f>
        <v>Especial</v>
      </c>
      <c r="D947" s="303">
        <v>3040020435</v>
      </c>
      <c r="E947" s="309">
        <v>14</v>
      </c>
      <c r="F947" s="309">
        <v>5</v>
      </c>
      <c r="G947" s="309">
        <v>2021</v>
      </c>
      <c r="H947" s="309" t="s">
        <v>982</v>
      </c>
      <c r="I947" s="328" t="s">
        <v>25</v>
      </c>
      <c r="J947" s="299"/>
      <c r="K947" s="299" t="str">
        <f>VLOOKUP(A947,EMPRESAS!$A$1:$I$342,9,0)</f>
        <v>BOGOTA</v>
      </c>
      <c r="L947" s="299" t="str">
        <f>VLOOKUP(A947,EMPRESAS!$A$1:$J$342,10,0)</f>
        <v>RIO BOGOTA ENTRE LE MUNICIPIO DE VILLAPINZON (CUNDINAMARCA) Y GIRARDOT (CUNDINAMARCA)</v>
      </c>
      <c r="M947" s="2"/>
      <c r="N947" s="2"/>
      <c r="O947" s="2"/>
      <c r="P947" s="2"/>
      <c r="Q947" s="2"/>
      <c r="R947" s="2"/>
      <c r="S947" s="2"/>
      <c r="T947" s="2"/>
      <c r="U947" s="2"/>
    </row>
    <row r="948" spans="1:21">
      <c r="A948" s="299">
        <v>9011332679</v>
      </c>
      <c r="B948" s="306" t="str">
        <f>VLOOKUP(A948,EMPRESAS!$A$1:$B$342,2,0)</f>
        <v>LUXURY YATES GUATAPE S.A.S.</v>
      </c>
      <c r="C948" s="306" t="str">
        <f>VLOOKUP(A948,EMPRESAS!$A$1:$C$342,3,0)</f>
        <v>Turismo</v>
      </c>
      <c r="D948" s="27">
        <v>1701</v>
      </c>
      <c r="E948" s="64">
        <v>24</v>
      </c>
      <c r="F948" s="64">
        <v>5</v>
      </c>
      <c r="G948" s="64">
        <v>2018</v>
      </c>
      <c r="H948" s="64" t="s">
        <v>977</v>
      </c>
      <c r="I948" s="299" t="s">
        <v>43</v>
      </c>
      <c r="J948" s="299"/>
      <c r="K948" s="299" t="str">
        <f>VLOOKUP(A948,EMPRESAS!$A$1:$I$342,9,0)</f>
        <v>EMBALSE EL PEÑOL</v>
      </c>
      <c r="L948" s="299" t="str">
        <f>VLOOKUP(A948,EMPRESAS!$A$1:$J$342,10,0)</f>
        <v>EMBALSE EL PEÑOL ZONAS PERMITIDAS PARA LA NAVEGACION DEL EMBALSE EL PEÑOL GUATAPE</v>
      </c>
      <c r="M948" s="2"/>
      <c r="N948" s="2"/>
      <c r="O948" s="2"/>
      <c r="P948" s="2"/>
      <c r="Q948" s="2"/>
      <c r="R948" s="2"/>
      <c r="S948" s="2"/>
      <c r="T948" s="2"/>
      <c r="U948" s="2"/>
    </row>
    <row r="949" spans="1:21">
      <c r="A949" s="299">
        <v>9011332679</v>
      </c>
      <c r="B949" s="306" t="str">
        <f>VLOOKUP(A949,EMPRESAS!$A$1:$B$342,2,0)</f>
        <v>LUXURY YATES GUATAPE S.A.S.</v>
      </c>
      <c r="C949" s="306" t="str">
        <f>VLOOKUP(A949,EMPRESAS!$A$1:$C$342,3,0)</f>
        <v>Turismo</v>
      </c>
      <c r="D949" s="303">
        <v>1701</v>
      </c>
      <c r="E949" s="309">
        <v>24</v>
      </c>
      <c r="F949" s="309">
        <v>5</v>
      </c>
      <c r="G949" s="309">
        <v>2018</v>
      </c>
      <c r="H949" s="309" t="s">
        <v>979</v>
      </c>
      <c r="I949" s="299" t="s">
        <v>43</v>
      </c>
      <c r="J949" s="299" t="s">
        <v>1032</v>
      </c>
      <c r="K949" s="299" t="str">
        <f>VLOOKUP(A949,EMPRESAS!$A$1:$I$342,9,0)</f>
        <v>EMBALSE EL PEÑOL</v>
      </c>
      <c r="L949" s="299" t="str">
        <f>VLOOKUP(A949,EMPRESAS!$A$1:$J$342,10,0)</f>
        <v>EMBALSE EL PEÑOL ZONAS PERMITIDAS PARA LA NAVEGACION DEL EMBALSE EL PEÑOL GUATAPE</v>
      </c>
      <c r="M949" s="2"/>
      <c r="N949" s="2"/>
      <c r="O949" s="2"/>
      <c r="P949" s="2"/>
      <c r="Q949" s="2"/>
      <c r="R949" s="2"/>
      <c r="S949" s="2"/>
      <c r="T949" s="2"/>
      <c r="U949" s="2"/>
    </row>
    <row r="950" spans="1:21">
      <c r="A950" s="299">
        <v>9011332679</v>
      </c>
      <c r="B950" s="306" t="str">
        <f>VLOOKUP(A950,EMPRESAS!$A$1:$B$342,2,0)</f>
        <v>LUXURY YATES GUATAPE S.A.S.</v>
      </c>
      <c r="C950" s="306" t="str">
        <f>VLOOKUP(A950,EMPRESAS!$A$1:$C$342,3,0)</f>
        <v>Turismo</v>
      </c>
      <c r="D950" s="27">
        <v>3039</v>
      </c>
      <c r="E950" s="64">
        <v>19</v>
      </c>
      <c r="F950" s="64">
        <v>7</v>
      </c>
      <c r="G950" s="64">
        <v>2018</v>
      </c>
      <c r="H950" s="64" t="s">
        <v>986</v>
      </c>
      <c r="I950" s="299"/>
      <c r="J950" s="299"/>
      <c r="K950" s="299" t="str">
        <f>VLOOKUP(A950,EMPRESAS!$A$1:$I$342,9,0)</f>
        <v>EMBALSE EL PEÑOL</v>
      </c>
      <c r="L950" s="299" t="str">
        <f>VLOOKUP(A950,EMPRESAS!$A$1:$J$342,10,0)</f>
        <v>EMBALSE EL PEÑOL ZONAS PERMITIDAS PARA LA NAVEGACION DEL EMBALSE EL PEÑOL GUATAPE</v>
      </c>
      <c r="M950" s="2"/>
      <c r="N950" s="2"/>
      <c r="O950" s="2"/>
      <c r="P950" s="2"/>
      <c r="Q950" s="2"/>
      <c r="R950" s="2"/>
      <c r="S950" s="2"/>
      <c r="T950" s="2"/>
      <c r="U950" s="2"/>
    </row>
    <row r="951" spans="1:21">
      <c r="A951" s="299">
        <v>9011332679</v>
      </c>
      <c r="B951" s="306" t="str">
        <f>VLOOKUP(A951,EMPRESAS!$A$1:$B$342,2,0)</f>
        <v>LUXURY YATES GUATAPE S.A.S.</v>
      </c>
      <c r="C951" s="306" t="str">
        <f>VLOOKUP(A951,EMPRESAS!$A$1:$C$342,3,0)</f>
        <v>Turismo</v>
      </c>
      <c r="D951" s="27">
        <v>5044</v>
      </c>
      <c r="E951" s="64">
        <v>7</v>
      </c>
      <c r="F951" s="64">
        <v>11</v>
      </c>
      <c r="G951" s="64">
        <v>2018</v>
      </c>
      <c r="H951" s="64" t="s">
        <v>986</v>
      </c>
      <c r="I951" s="299"/>
      <c r="J951" s="299"/>
      <c r="K951" s="299" t="str">
        <f>VLOOKUP(A951,EMPRESAS!$A$1:$I$342,9,0)</f>
        <v>EMBALSE EL PEÑOL</v>
      </c>
      <c r="L951" s="299" t="str">
        <f>VLOOKUP(A951,EMPRESAS!$A$1:$J$342,10,0)</f>
        <v>EMBALSE EL PEÑOL ZONAS PERMITIDAS PARA LA NAVEGACION DEL EMBALSE EL PEÑOL GUATAPE</v>
      </c>
      <c r="M951" s="2"/>
      <c r="N951" s="2"/>
      <c r="O951" s="2"/>
      <c r="P951" s="2"/>
      <c r="Q951" s="2"/>
      <c r="R951" s="2"/>
      <c r="S951" s="2"/>
      <c r="T951" s="2"/>
      <c r="U951" s="2"/>
    </row>
    <row r="952" spans="1:21">
      <c r="A952" s="299">
        <v>9011332679</v>
      </c>
      <c r="B952" s="306" t="str">
        <f>VLOOKUP(A952,EMPRESAS!$A$1:$B$342,2,0)</f>
        <v>LUXURY YATES GUATAPE S.A.S.</v>
      </c>
      <c r="C952" s="306" t="str">
        <f>VLOOKUP(A952,EMPRESAS!$A$1:$C$342,3,0)</f>
        <v>Turismo</v>
      </c>
      <c r="D952" s="27">
        <v>4640</v>
      </c>
      <c r="E952" s="64">
        <v>27</v>
      </c>
      <c r="F952" s="64">
        <v>9</v>
      </c>
      <c r="G952" s="64">
        <v>2019</v>
      </c>
      <c r="H952" s="64" t="s">
        <v>986</v>
      </c>
      <c r="I952" s="299"/>
      <c r="J952" s="299"/>
      <c r="K952" s="299" t="str">
        <f>VLOOKUP(A952,EMPRESAS!$A$1:$I$342,9,0)</f>
        <v>EMBALSE EL PEÑOL</v>
      </c>
      <c r="L952" s="299" t="str">
        <f>VLOOKUP(A952,EMPRESAS!$A$1:$J$342,10,0)</f>
        <v>EMBALSE EL PEÑOL ZONAS PERMITIDAS PARA LA NAVEGACION DEL EMBALSE EL PEÑOL GUATAPE</v>
      </c>
      <c r="M952" s="2"/>
      <c r="N952" s="2"/>
      <c r="O952" s="2"/>
      <c r="P952" s="2"/>
      <c r="Q952" s="2"/>
      <c r="R952" s="2"/>
      <c r="S952" s="2"/>
      <c r="T952" s="2"/>
      <c r="U952" s="2"/>
    </row>
    <row r="953" spans="1:21">
      <c r="A953" s="299">
        <v>9011332679</v>
      </c>
      <c r="B953" s="306" t="str">
        <f>VLOOKUP(A953,EMPRESAS!$A$1:$B$342,2,0)</f>
        <v>LUXURY YATES GUATAPE S.A.S.</v>
      </c>
      <c r="C953" s="306" t="str">
        <f>VLOOKUP(A953,EMPRESAS!$A$1:$C$342,3,0)</f>
        <v>Turismo</v>
      </c>
      <c r="D953" s="303">
        <v>3040023105</v>
      </c>
      <c r="E953" s="431">
        <v>4</v>
      </c>
      <c r="F953" s="431">
        <v>6</v>
      </c>
      <c r="G953" s="431">
        <v>2021</v>
      </c>
      <c r="H953" s="431" t="s">
        <v>982</v>
      </c>
      <c r="I953" s="299"/>
      <c r="J953" s="299"/>
      <c r="K953" s="299" t="str">
        <f>VLOOKUP(A953,EMPRESAS!$A$1:$I$342,9,0)</f>
        <v>EMBALSE EL PEÑOL</v>
      </c>
      <c r="L953" s="299" t="str">
        <f>VLOOKUP(A953,EMPRESAS!$A$1:$J$342,10,0)</f>
        <v>EMBALSE EL PEÑOL ZONAS PERMITIDAS PARA LA NAVEGACION DEL EMBALSE EL PEÑOL GUATAPE</v>
      </c>
      <c r="M953" s="2"/>
      <c r="N953" s="2"/>
      <c r="O953" s="2"/>
      <c r="P953" s="2"/>
      <c r="Q953" s="2"/>
      <c r="R953" s="2"/>
      <c r="S953" s="2"/>
      <c r="T953" s="2"/>
      <c r="U953" s="2"/>
    </row>
    <row r="954" spans="1:21">
      <c r="A954" s="299">
        <v>9010812595</v>
      </c>
      <c r="B954" s="306" t="str">
        <f>VLOOKUP(A954,EMPRESAS!$A$1:$B$342,2,0)</f>
        <v>TRANSFLUVIALES CAQUETA S.A.S.</v>
      </c>
      <c r="C954" s="306" t="str">
        <f>VLOOKUP(A954,EMPRESAS!$A$1:$C$342,3,0)</f>
        <v>Pasajeros</v>
      </c>
      <c r="D954" s="311">
        <v>1738</v>
      </c>
      <c r="E954" s="64">
        <v>28</v>
      </c>
      <c r="F954" s="64">
        <v>5</v>
      </c>
      <c r="G954" s="64">
        <v>2018</v>
      </c>
      <c r="H954" s="64" t="s">
        <v>1071</v>
      </c>
      <c r="I954" s="324" t="s">
        <v>14</v>
      </c>
      <c r="J954" s="299"/>
      <c r="K954" s="299" t="str">
        <f>VLOOKUP(A954,EMPRESAS!$A$1:$I$342,9,0)</f>
        <v xml:space="preserve">CAQUETA </v>
      </c>
      <c r="L954" s="299" t="str">
        <f>VLOOKUP(A954,EMPRESAS!$A$1:$J$342,10,0)</f>
        <v>RIO CAQUETA Y SUS AFLUENTES</v>
      </c>
      <c r="M954" s="2"/>
      <c r="N954" s="2"/>
      <c r="O954" s="2"/>
      <c r="P954" s="2"/>
      <c r="Q954" s="2"/>
      <c r="R954" s="2"/>
      <c r="S954" s="2"/>
      <c r="T954" s="2"/>
      <c r="U954" s="2"/>
    </row>
    <row r="955" spans="1:21">
      <c r="A955" s="299">
        <v>9010812595</v>
      </c>
      <c r="B955" s="306" t="str">
        <f>VLOOKUP(A955,EMPRESAS!$A$1:$B$342,2,0)</f>
        <v>TRANSFLUVIALES CAQUETA S.A.S.</v>
      </c>
      <c r="C955" s="306" t="str">
        <f>VLOOKUP(A955,EMPRESAS!$A$1:$C$342,3,0)</f>
        <v>Pasajeros</v>
      </c>
      <c r="D955" s="354">
        <v>2462</v>
      </c>
      <c r="E955" s="309">
        <v>25</v>
      </c>
      <c r="F955" s="309">
        <v>6</v>
      </c>
      <c r="G955" s="309">
        <v>2018</v>
      </c>
      <c r="H955" s="309" t="s">
        <v>979</v>
      </c>
      <c r="I955" s="324" t="s">
        <v>14</v>
      </c>
      <c r="J955" s="299"/>
      <c r="K955" s="299" t="str">
        <f>VLOOKUP(A955,EMPRESAS!$A$1:$I$342,9,0)</f>
        <v xml:space="preserve">CAQUETA </v>
      </c>
      <c r="L955" s="299" t="str">
        <f>VLOOKUP(A955,EMPRESAS!$A$1:$J$342,10,0)</f>
        <v>RIO CAQUETA Y SUS AFLUENTES</v>
      </c>
      <c r="M955" s="2"/>
      <c r="N955" s="2"/>
      <c r="O955" s="2"/>
      <c r="P955" s="2"/>
      <c r="Q955" s="2"/>
      <c r="R955" s="2"/>
      <c r="S955" s="2"/>
      <c r="T955" s="2"/>
      <c r="U955" s="2"/>
    </row>
    <row r="956" spans="1:21">
      <c r="A956" s="299">
        <v>9010812595</v>
      </c>
      <c r="B956" s="306" t="str">
        <f>VLOOKUP(A956,EMPRESAS!$A$1:$B$342,2,0)</f>
        <v>TRANSFLUVIALES CAQUETA S.A.S.</v>
      </c>
      <c r="C956" s="306" t="str">
        <f>VLOOKUP(A956,EMPRESAS!$A$1:$C$342,3,0)</f>
        <v>Pasajeros</v>
      </c>
      <c r="D956" s="311">
        <v>2724</v>
      </c>
      <c r="E956" s="64">
        <v>11</v>
      </c>
      <c r="F956" s="64">
        <v>7</v>
      </c>
      <c r="G956" s="64">
        <v>2018</v>
      </c>
      <c r="H956" s="64" t="s">
        <v>986</v>
      </c>
      <c r="I956" s="324" t="s">
        <v>14</v>
      </c>
      <c r="J956" s="299" t="s">
        <v>1072</v>
      </c>
      <c r="K956" s="299" t="str">
        <f>VLOOKUP(A956,EMPRESAS!$A$1:$I$342,9,0)</f>
        <v xml:space="preserve">CAQUETA </v>
      </c>
      <c r="L956" s="299" t="str">
        <f>VLOOKUP(A956,EMPRESAS!$A$1:$J$342,10,0)</f>
        <v>RIO CAQUETA Y SUS AFLUENTES</v>
      </c>
      <c r="M956" s="2"/>
      <c r="N956" s="2"/>
      <c r="O956" s="2"/>
      <c r="P956" s="2"/>
      <c r="Q956" s="2"/>
      <c r="R956" s="2"/>
      <c r="S956" s="2"/>
      <c r="T956" s="2"/>
      <c r="U956" s="2"/>
    </row>
    <row r="957" spans="1:21">
      <c r="A957" s="299">
        <v>9010812595</v>
      </c>
      <c r="B957" s="306" t="str">
        <f>VLOOKUP(A957,EMPRESAS!$A$1:$B$342,2,0)</f>
        <v>TRANSFLUVIALES CAQUETA S.A.S.</v>
      </c>
      <c r="C957" s="306" t="str">
        <f>VLOOKUP(A957,EMPRESAS!$A$1:$C$342,3,0)</f>
        <v>Pasajeros</v>
      </c>
      <c r="D957" s="311">
        <v>3925</v>
      </c>
      <c r="E957" s="64">
        <v>4</v>
      </c>
      <c r="F957" s="64">
        <v>9</v>
      </c>
      <c r="G957" s="64">
        <v>2018</v>
      </c>
      <c r="H957" s="64" t="s">
        <v>986</v>
      </c>
      <c r="I957" s="324" t="s">
        <v>14</v>
      </c>
      <c r="J957" s="299" t="s">
        <v>1073</v>
      </c>
      <c r="K957" s="299" t="str">
        <f>VLOOKUP(A957,EMPRESAS!$A$1:$I$342,9,0)</f>
        <v xml:space="preserve">CAQUETA </v>
      </c>
      <c r="L957" s="299" t="str">
        <f>VLOOKUP(A957,EMPRESAS!$A$1:$J$342,10,0)</f>
        <v>RIO CAQUETA Y SUS AFLUENTES</v>
      </c>
      <c r="M957" s="2"/>
      <c r="N957" s="2"/>
      <c r="O957" s="2"/>
      <c r="P957" s="2"/>
      <c r="Q957" s="2"/>
      <c r="R957" s="2"/>
      <c r="S957" s="2"/>
      <c r="T957" s="2"/>
      <c r="U957" s="2"/>
    </row>
    <row r="958" spans="1:21">
      <c r="A958" s="299" t="s">
        <v>676</v>
      </c>
      <c r="B958" s="306" t="str">
        <f>VLOOKUP(A958,EMPRESAS!$A$1:$B$342,2,0)</f>
        <v>TRANSFLUVIALES CAQUETA S.A.S.</v>
      </c>
      <c r="C958" s="306" t="str">
        <f>VLOOKUP(A958,EMPRESAS!$A$1:$C$342,3,0)</f>
        <v>Especial y Turismo</v>
      </c>
      <c r="D958" s="311">
        <v>3933</v>
      </c>
      <c r="E958" s="64">
        <v>6</v>
      </c>
      <c r="F958" s="64">
        <v>9</v>
      </c>
      <c r="G958" s="64">
        <v>2018</v>
      </c>
      <c r="H958" s="64" t="s">
        <v>986</v>
      </c>
      <c r="I958" s="324" t="s">
        <v>56</v>
      </c>
      <c r="J958" s="299" t="s">
        <v>1074</v>
      </c>
      <c r="K958" s="299" t="str">
        <f>VLOOKUP(A958,EMPRESAS!$A$1:$I$342,9,0)</f>
        <v xml:space="preserve">CAQUETA </v>
      </c>
      <c r="L958" s="299" t="str">
        <f>VLOOKUP(A958,EMPRESAS!$A$1:$J$342,10,0)</f>
        <v>RIO CAQUETA Y SUS AFLUENTES</v>
      </c>
      <c r="M958" s="2"/>
      <c r="N958" s="2"/>
      <c r="O958" s="2"/>
      <c r="P958" s="2"/>
      <c r="Q958" s="2"/>
      <c r="R958" s="2"/>
      <c r="S958" s="2"/>
      <c r="T958" s="2"/>
      <c r="U958" s="2"/>
    </row>
    <row r="959" spans="1:21">
      <c r="A959" s="299" t="s">
        <v>676</v>
      </c>
      <c r="B959" s="306" t="str">
        <f>VLOOKUP(A959,EMPRESAS!$A$1:$B$342,2,0)</f>
        <v>TRANSFLUVIALES CAQUETA S.A.S.</v>
      </c>
      <c r="C959" s="306" t="str">
        <f>VLOOKUP(A959,EMPRESAS!$A$1:$C$342,3,0)</f>
        <v>Especial y Turismo</v>
      </c>
      <c r="D959" s="354">
        <v>3933</v>
      </c>
      <c r="E959" s="309">
        <v>6</v>
      </c>
      <c r="F959" s="309">
        <v>9</v>
      </c>
      <c r="G959" s="309">
        <v>2018</v>
      </c>
      <c r="H959" s="309" t="s">
        <v>982</v>
      </c>
      <c r="I959" s="328" t="s">
        <v>56</v>
      </c>
      <c r="J959" s="299"/>
      <c r="K959" s="299" t="str">
        <f>VLOOKUP(A959,EMPRESAS!$A$1:$I$342,9,0)</f>
        <v xml:space="preserve">CAQUETA </v>
      </c>
      <c r="L959" s="299" t="str">
        <f>VLOOKUP(A959,EMPRESAS!$A$1:$J$342,10,0)</f>
        <v>RIO CAQUETA Y SUS AFLUENTES</v>
      </c>
      <c r="M959" s="2"/>
      <c r="N959" s="2"/>
      <c r="O959" s="2"/>
      <c r="P959" s="2"/>
      <c r="Q959" s="2"/>
      <c r="R959" s="2"/>
      <c r="S959" s="2"/>
      <c r="T959" s="2"/>
      <c r="U959" s="2"/>
    </row>
    <row r="960" spans="1:21">
      <c r="A960" s="299">
        <v>9010812595</v>
      </c>
      <c r="B960" s="306" t="str">
        <f>VLOOKUP(A960,EMPRESAS!$A$1:$B$342,2,0)</f>
        <v>TRANSFLUVIALES CAQUETA S.A.S.</v>
      </c>
      <c r="C960" s="306" t="str">
        <f>VLOOKUP(A960,EMPRESAS!$A$1:$C$342,3,0)</f>
        <v>Pasajeros</v>
      </c>
      <c r="D960" s="311">
        <v>1182</v>
      </c>
      <c r="E960" s="64">
        <v>27</v>
      </c>
      <c r="F960" s="64">
        <v>3</v>
      </c>
      <c r="G960" s="64">
        <v>2019</v>
      </c>
      <c r="H960" s="64" t="s">
        <v>986</v>
      </c>
      <c r="I960" s="324" t="s">
        <v>14</v>
      </c>
      <c r="J960" s="299" t="s">
        <v>1075</v>
      </c>
      <c r="K960" s="299" t="str">
        <f>VLOOKUP(A960,EMPRESAS!$A$1:$I$342,9,0)</f>
        <v xml:space="preserve">CAQUETA </v>
      </c>
      <c r="L960" s="299" t="str">
        <f>VLOOKUP(A960,EMPRESAS!$A$1:$J$342,10,0)</f>
        <v>RIO CAQUETA Y SUS AFLUENTES</v>
      </c>
      <c r="M960" s="2"/>
      <c r="N960" s="2"/>
      <c r="O960" s="2"/>
      <c r="P960" s="2"/>
      <c r="Q960" s="2"/>
      <c r="R960" s="2"/>
      <c r="S960" s="2"/>
      <c r="T960" s="2"/>
      <c r="U960" s="2"/>
    </row>
    <row r="961" spans="1:21">
      <c r="A961" s="299" t="s">
        <v>676</v>
      </c>
      <c r="B961" s="306" t="str">
        <f>VLOOKUP(A961,EMPRESAS!$A$1:$B$342,2,0)</f>
        <v>TRANSFLUVIALES CAQUETA S.A.S.</v>
      </c>
      <c r="C961" s="306" t="str">
        <f>VLOOKUP(A961,EMPRESAS!$A$1:$C$342,3,0)</f>
        <v>Especial y Turismo</v>
      </c>
      <c r="D961" s="311">
        <v>1189</v>
      </c>
      <c r="E961" s="64">
        <v>28</v>
      </c>
      <c r="F961" s="64">
        <v>3</v>
      </c>
      <c r="G961" s="64">
        <v>2019</v>
      </c>
      <c r="H961" s="64" t="s">
        <v>986</v>
      </c>
      <c r="I961" s="324" t="s">
        <v>56</v>
      </c>
      <c r="J961" s="299" t="s">
        <v>1076</v>
      </c>
      <c r="K961" s="299" t="str">
        <f>VLOOKUP(A961,EMPRESAS!$A$1:$I$342,9,0)</f>
        <v xml:space="preserve">CAQUETA </v>
      </c>
      <c r="L961" s="299" t="str">
        <f>VLOOKUP(A961,EMPRESAS!$A$1:$J$342,10,0)</f>
        <v>RIO CAQUETA Y SUS AFLUENTES</v>
      </c>
      <c r="M961" s="2"/>
      <c r="N961" s="2"/>
      <c r="O961" s="2"/>
      <c r="P961" s="2"/>
      <c r="Q961" s="2"/>
      <c r="R961" s="2"/>
      <c r="S961" s="2"/>
      <c r="T961" s="2"/>
      <c r="U961" s="2"/>
    </row>
    <row r="962" spans="1:21">
      <c r="A962" s="299" t="s">
        <v>676</v>
      </c>
      <c r="B962" s="306" t="str">
        <f>VLOOKUP(A962,EMPRESAS!$A$1:$B$342,2,0)</f>
        <v>TRANSFLUVIALES CAQUETA S.A.S.</v>
      </c>
      <c r="C962" s="306" t="str">
        <f>VLOOKUP(A962,EMPRESAS!$A$1:$C$342,3,0)</f>
        <v>Especial y Turismo</v>
      </c>
      <c r="D962" s="311">
        <v>1910</v>
      </c>
      <c r="E962" s="64">
        <v>23</v>
      </c>
      <c r="F962" s="64">
        <v>5</v>
      </c>
      <c r="G962" s="64">
        <v>2019</v>
      </c>
      <c r="H962" s="64" t="s">
        <v>986</v>
      </c>
      <c r="I962" s="324" t="s">
        <v>56</v>
      </c>
      <c r="J962" s="299" t="s">
        <v>1077</v>
      </c>
      <c r="K962" s="299" t="str">
        <f>VLOOKUP(A962,EMPRESAS!$A$1:$I$342,9,0)</f>
        <v xml:space="preserve">CAQUETA </v>
      </c>
      <c r="L962" s="299" t="str">
        <f>VLOOKUP(A962,EMPRESAS!$A$1:$J$342,10,0)</f>
        <v>RIO CAQUETA Y SUS AFLUENTES</v>
      </c>
      <c r="M962" s="2"/>
      <c r="N962" s="2"/>
      <c r="O962" s="2"/>
      <c r="P962" s="2"/>
      <c r="Q962" s="2"/>
      <c r="R962" s="2"/>
      <c r="S962" s="2"/>
      <c r="T962" s="2"/>
      <c r="U962" s="2"/>
    </row>
    <row r="963" spans="1:21">
      <c r="A963" s="299" t="s">
        <v>676</v>
      </c>
      <c r="B963" s="306" t="str">
        <f>VLOOKUP(A963,EMPRESAS!$A$1:$B$342,2,0)</f>
        <v>TRANSFLUVIALES CAQUETA S.A.S.</v>
      </c>
      <c r="C963" s="306" t="str">
        <f>VLOOKUP(A963,EMPRESAS!$A$1:$C$342,3,0)</f>
        <v>Especial y Turismo</v>
      </c>
      <c r="D963" s="311">
        <v>10</v>
      </c>
      <c r="E963" s="64">
        <v>8</v>
      </c>
      <c r="F963" s="64">
        <v>1</v>
      </c>
      <c r="G963" s="64">
        <v>2020</v>
      </c>
      <c r="H963" s="64" t="s">
        <v>986</v>
      </c>
      <c r="I963" s="324" t="s">
        <v>56</v>
      </c>
      <c r="J963" s="299" t="s">
        <v>1078</v>
      </c>
      <c r="K963" s="299" t="str">
        <f>VLOOKUP(A963,EMPRESAS!$A$1:$I$342,9,0)</f>
        <v xml:space="preserve">CAQUETA </v>
      </c>
      <c r="L963" s="299" t="str">
        <f>VLOOKUP(A963,EMPRESAS!$A$1:$J$342,10,0)</f>
        <v>RIO CAQUETA Y SUS AFLUENTES</v>
      </c>
      <c r="M963" s="2"/>
      <c r="N963" s="2"/>
      <c r="O963" s="2"/>
      <c r="P963" s="2"/>
      <c r="Q963" s="2"/>
      <c r="R963" s="2"/>
      <c r="S963" s="2"/>
      <c r="T963" s="2"/>
      <c r="U963" s="2"/>
    </row>
    <row r="964" spans="1:21">
      <c r="A964" s="332">
        <v>9010812595</v>
      </c>
      <c r="B964" s="306" t="str">
        <f>VLOOKUP(A964,EMPRESAS!$A$1:$B$342,2,0)</f>
        <v>TRANSFLUVIALES CAQUETA S.A.S.</v>
      </c>
      <c r="C964" s="306" t="str">
        <f>VLOOKUP(A964,EMPRESAS!$A$1:$C$342,3,0)</f>
        <v>Pasajeros</v>
      </c>
      <c r="D964" s="311">
        <v>464</v>
      </c>
      <c r="E964" s="64">
        <v>6</v>
      </c>
      <c r="F964" s="64">
        <v>3</v>
      </c>
      <c r="G964" s="64">
        <v>2020</v>
      </c>
      <c r="H964" s="64" t="s">
        <v>986</v>
      </c>
      <c r="I964" s="324" t="s">
        <v>14</v>
      </c>
      <c r="J964" s="299" t="s">
        <v>1079</v>
      </c>
      <c r="K964" s="299" t="str">
        <f>VLOOKUP(A964,EMPRESAS!$A$1:$I$342,9,0)</f>
        <v xml:space="preserve">CAQUETA </v>
      </c>
      <c r="L964" s="299" t="str">
        <f>VLOOKUP(A964,EMPRESAS!$A$1:$J$342,10,0)</f>
        <v>RIO CAQUETA Y SUS AFLUENTES</v>
      </c>
      <c r="M964" s="2"/>
      <c r="N964" s="2"/>
      <c r="O964" s="2"/>
      <c r="P964" s="2"/>
      <c r="Q964" s="2"/>
      <c r="R964" s="2"/>
      <c r="S964" s="2"/>
      <c r="T964" s="2"/>
      <c r="U964" s="2"/>
    </row>
    <row r="965" spans="1:21">
      <c r="A965" s="299" t="s">
        <v>676</v>
      </c>
      <c r="B965" s="306" t="str">
        <f>VLOOKUP(A965,EMPRESAS!$A$1:$B$342,2,0)</f>
        <v>TRANSFLUVIALES CAQUETA S.A.S.</v>
      </c>
      <c r="C965" s="306" t="str">
        <f>VLOOKUP(A965,EMPRESAS!$A$1:$C$342,3,0)</f>
        <v>Especial y Turismo</v>
      </c>
      <c r="D965" s="378">
        <v>3040000245</v>
      </c>
      <c r="E965" s="329">
        <v>13</v>
      </c>
      <c r="F965" s="329">
        <v>4</v>
      </c>
      <c r="G965" s="329">
        <v>2020</v>
      </c>
      <c r="H965" s="329" t="s">
        <v>986</v>
      </c>
      <c r="I965" s="324" t="s">
        <v>56</v>
      </c>
      <c r="J965" s="299"/>
      <c r="K965" s="299" t="str">
        <f>VLOOKUP(A965,EMPRESAS!$A$1:$I$342,9,0)</f>
        <v xml:space="preserve">CAQUETA </v>
      </c>
      <c r="L965" s="299" t="str">
        <f>VLOOKUP(A965,EMPRESAS!$A$1:$J$342,10,0)</f>
        <v>RIO CAQUETA Y SUS AFLUENTES</v>
      </c>
      <c r="M965" s="2"/>
      <c r="N965" s="2"/>
      <c r="O965" s="2"/>
      <c r="P965" s="2"/>
      <c r="Q965" s="2"/>
      <c r="R965" s="2"/>
      <c r="S965" s="2"/>
      <c r="T965" s="2"/>
      <c r="U965" s="2"/>
    </row>
    <row r="966" spans="1:21">
      <c r="A966" s="299" t="s">
        <v>677</v>
      </c>
      <c r="B966" s="306" t="str">
        <f>VLOOKUP(A966,EMPRESAS!$A$1:$B$342,2,0)</f>
        <v>TRANSFLUVIALES CAQUETA S.A.S.</v>
      </c>
      <c r="C966" s="306" t="str">
        <f>VLOOKUP(A966,EMPRESAS!$A$1:$C$342,3,0)</f>
        <v>Mixto</v>
      </c>
      <c r="D966" s="311">
        <v>3040016895</v>
      </c>
      <c r="E966" s="329">
        <v>22</v>
      </c>
      <c r="F966" s="329">
        <v>10</v>
      </c>
      <c r="G966" s="329">
        <v>2020</v>
      </c>
      <c r="H966" s="329" t="s">
        <v>977</v>
      </c>
      <c r="I966" s="324" t="s">
        <v>1080</v>
      </c>
      <c r="J966" s="299"/>
      <c r="K966" s="299" t="str">
        <f>VLOOKUP(A966,EMPRESAS!$A$1:$I$342,9,0)</f>
        <v xml:space="preserve">CAQUETA </v>
      </c>
      <c r="L966" s="299" t="str">
        <f>VLOOKUP(A966,EMPRESAS!$A$1:$J$342,10,0)</f>
        <v>RIOS: CAQUETA, ORTEGUAZA Y SUS AFLUENTES</v>
      </c>
      <c r="M966" s="2"/>
      <c r="N966" s="2"/>
      <c r="O966" s="2"/>
      <c r="P966" s="2"/>
      <c r="Q966" s="2"/>
      <c r="R966" s="2"/>
      <c r="S966" s="2"/>
      <c r="T966" s="2"/>
      <c r="U966" s="2"/>
    </row>
    <row r="967" spans="1:21">
      <c r="A967" s="299" t="s">
        <v>677</v>
      </c>
      <c r="B967" s="306" t="str">
        <f>VLOOKUP(A967,EMPRESAS!$A$1:$B$342,2,0)</f>
        <v>TRANSFLUVIALES CAQUETA S.A.S.</v>
      </c>
      <c r="C967" s="306" t="str">
        <f>VLOOKUP(A967,EMPRESAS!$A$1:$C$342,3,0)</f>
        <v>Mixto</v>
      </c>
      <c r="D967" s="430">
        <v>3040021815</v>
      </c>
      <c r="E967" s="431">
        <v>13</v>
      </c>
      <c r="F967" s="431">
        <v>11</v>
      </c>
      <c r="G967" s="431">
        <v>2020</v>
      </c>
      <c r="H967" s="431" t="s">
        <v>983</v>
      </c>
      <c r="I967" s="324" t="s">
        <v>1080</v>
      </c>
      <c r="J967" s="299"/>
      <c r="K967" s="299" t="str">
        <f>VLOOKUP(A967,EMPRESAS!$A$1:$I$342,9,0)</f>
        <v xml:space="preserve">CAQUETA </v>
      </c>
      <c r="L967" s="299" t="str">
        <f>VLOOKUP(A967,EMPRESAS!$A$1:$J$342,10,0)</f>
        <v>RIOS: CAQUETA, ORTEGUAZA Y SUS AFLUENTES</v>
      </c>
      <c r="M967" s="2"/>
      <c r="N967" s="2"/>
      <c r="O967" s="2"/>
      <c r="P967" s="2"/>
      <c r="Q967" s="2"/>
      <c r="R967" s="2"/>
      <c r="S967" s="2"/>
      <c r="T967" s="2"/>
      <c r="U967" s="2"/>
    </row>
    <row r="968" spans="1:21">
      <c r="A968" s="299">
        <v>9010812595</v>
      </c>
      <c r="B968" s="306" t="str">
        <f>VLOOKUP(A968,EMPRESAS!$A$1:$B$342,2,0)</f>
        <v>TRANSFLUVIALES CAQUETA S.A.S.</v>
      </c>
      <c r="C968" s="306" t="str">
        <f>VLOOKUP(A968,EMPRESAS!$A$1:$C$342,3,0)</f>
        <v>Pasajeros</v>
      </c>
      <c r="D968" s="27">
        <v>3040021825</v>
      </c>
      <c r="E968" s="329">
        <v>13</v>
      </c>
      <c r="F968" s="329">
        <v>11</v>
      </c>
      <c r="G968" s="329">
        <v>2020</v>
      </c>
      <c r="H968" s="329" t="s">
        <v>986</v>
      </c>
      <c r="I968" s="324" t="s">
        <v>14</v>
      </c>
      <c r="J968" s="299"/>
      <c r="K968" s="299" t="str">
        <f>VLOOKUP(A968,EMPRESAS!$A$1:$I$342,9,0)</f>
        <v xml:space="preserve">CAQUETA </v>
      </c>
      <c r="L968" s="299" t="str">
        <f>VLOOKUP(A968,EMPRESAS!$A$1:$J$342,10,0)</f>
        <v>RIO CAQUETA Y SUS AFLUENTES</v>
      </c>
      <c r="M968" s="2"/>
      <c r="N968" s="2"/>
      <c r="O968" s="2"/>
      <c r="P968" s="2"/>
      <c r="Q968" s="2"/>
      <c r="R968" s="2"/>
      <c r="S968" s="2"/>
      <c r="T968" s="2"/>
      <c r="U968" s="2"/>
    </row>
    <row r="969" spans="1:21">
      <c r="A969" s="299" t="s">
        <v>676</v>
      </c>
      <c r="B969" s="306" t="str">
        <f>VLOOKUP(A969,EMPRESAS!$A$1:$B$342,2,0)</f>
        <v>TRANSFLUVIALES CAQUETA S.A.S.</v>
      </c>
      <c r="C969" s="306" t="str">
        <f>VLOOKUP(A969,EMPRESAS!$A$1:$C$342,3,0)</f>
        <v>Especial y Turismo</v>
      </c>
      <c r="D969" s="27">
        <v>3040021835</v>
      </c>
      <c r="E969" s="329">
        <v>13</v>
      </c>
      <c r="F969" s="329">
        <v>11</v>
      </c>
      <c r="G969" s="329">
        <v>2020</v>
      </c>
      <c r="H969" s="329" t="s">
        <v>986</v>
      </c>
      <c r="I969" s="324" t="s">
        <v>56</v>
      </c>
      <c r="J969" s="299"/>
      <c r="K969" s="299" t="str">
        <f>VLOOKUP(A969,EMPRESAS!$A$1:$I$342,9,0)</f>
        <v xml:space="preserve">CAQUETA </v>
      </c>
      <c r="L969" s="299" t="str">
        <f>VLOOKUP(A969,EMPRESAS!$A$1:$J$342,10,0)</f>
        <v>RIO CAQUETA Y SUS AFLUENTES</v>
      </c>
      <c r="M969" s="2"/>
      <c r="N969" s="2"/>
      <c r="O969" s="2"/>
      <c r="P969" s="2"/>
      <c r="Q969" s="2"/>
      <c r="R969" s="2"/>
      <c r="S969" s="2"/>
      <c r="T969" s="2"/>
      <c r="U969" s="2"/>
    </row>
    <row r="970" spans="1:21">
      <c r="A970" s="299"/>
      <c r="B970" s="306" t="e">
        <f>VLOOKUP(A970,EMPRESAS!$A$1:$B$342,2,0)</f>
        <v>#N/A</v>
      </c>
      <c r="C970" s="306" t="e">
        <f>VLOOKUP(A970,EMPRESAS!$A$1:$C$342,3,0)</f>
        <v>#N/A</v>
      </c>
      <c r="D970" s="27"/>
      <c r="E970" s="329"/>
      <c r="F970" s="329"/>
      <c r="G970" s="329"/>
      <c r="H970" s="329" t="s">
        <v>1062</v>
      </c>
      <c r="I970" s="324"/>
      <c r="J970" s="299"/>
      <c r="K970" s="299" t="e">
        <f>VLOOKUP(A970,EMPRESAS!$A$1:$I$342,9,0)</f>
        <v>#N/A</v>
      </c>
      <c r="L970" s="299" t="e">
        <f>VLOOKUP(A970,EMPRESAS!$A$1:$J$342,10,0)</f>
        <v>#N/A</v>
      </c>
      <c r="M970" s="2"/>
      <c r="N970" s="2"/>
      <c r="O970" s="2"/>
      <c r="P970" s="2"/>
      <c r="Q970" s="2"/>
      <c r="R970" s="2"/>
      <c r="S970" s="2"/>
      <c r="T970" s="2"/>
      <c r="U970" s="2"/>
    </row>
    <row r="971" spans="1:21">
      <c r="A971" s="299">
        <v>8902009176</v>
      </c>
      <c r="B971" s="306" t="str">
        <f>VLOOKUP(A971,EMPRESAS!$A$1:$B$342,2,0)</f>
        <v>EMPRESA DE TRANSPORTE LEBRIJA LIMITADA</v>
      </c>
      <c r="C971" s="306" t="str">
        <f>VLOOKUP(A971,EMPRESAS!$A$1:$C$342,3,0)</f>
        <v>Turismo</v>
      </c>
      <c r="D971" s="27">
        <v>1863</v>
      </c>
      <c r="E971" s="64">
        <v>12</v>
      </c>
      <c r="F971" s="64">
        <v>6</v>
      </c>
      <c r="G971" s="64">
        <v>2018</v>
      </c>
      <c r="H971" s="64" t="s">
        <v>977</v>
      </c>
      <c r="I971" s="299" t="s">
        <v>43</v>
      </c>
      <c r="J971" s="299"/>
      <c r="K971" s="299" t="str">
        <f>VLOOKUP(A971,EMPRESAS!$A$1:$I$342,9,0)</f>
        <v>SOGAMOSO</v>
      </c>
      <c r="L971" s="299" t="str">
        <f>VLOOKUP(A971,EMPRESAS!$A$1:$J$342,10,0)</f>
        <v>RIO SOGAMOSO Y EL EMBALSE DE TOPOCORO</v>
      </c>
      <c r="M971" s="2"/>
      <c r="N971" s="2"/>
      <c r="O971" s="2"/>
      <c r="P971" s="2"/>
      <c r="Q971" s="2"/>
      <c r="R971" s="2"/>
      <c r="S971" s="2"/>
      <c r="T971" s="2"/>
      <c r="U971" s="2"/>
    </row>
    <row r="972" spans="1:21">
      <c r="A972" s="299">
        <v>8902009176</v>
      </c>
      <c r="B972" s="306" t="str">
        <f>VLOOKUP(A972,EMPRESAS!$A$1:$B$342,2,0)</f>
        <v>EMPRESA DE TRANSPORTE LEBRIJA LIMITADA</v>
      </c>
      <c r="C972" s="306" t="str">
        <f>VLOOKUP(A972,EMPRESAS!$A$1:$C$342,3,0)</f>
        <v>Turismo</v>
      </c>
      <c r="D972" s="303">
        <v>1863</v>
      </c>
      <c r="E972" s="309">
        <v>12</v>
      </c>
      <c r="F972" s="309">
        <v>6</v>
      </c>
      <c r="G972" s="309">
        <v>2018</v>
      </c>
      <c r="H972" s="309" t="s">
        <v>979</v>
      </c>
      <c r="I972" s="299" t="s">
        <v>43</v>
      </c>
      <c r="J972" s="299"/>
      <c r="K972" s="299" t="str">
        <f>VLOOKUP(A972,EMPRESAS!$A$1:$I$342,9,0)</f>
        <v>SOGAMOSO</v>
      </c>
      <c r="L972" s="299" t="str">
        <f>VLOOKUP(A972,EMPRESAS!$A$1:$J$342,10,0)</f>
        <v>RIO SOGAMOSO Y EL EMBALSE DE TOPOCORO</v>
      </c>
      <c r="M972" s="2"/>
      <c r="N972" s="2"/>
      <c r="O972" s="2"/>
      <c r="P972" s="2"/>
      <c r="Q972" s="2"/>
      <c r="R972" s="2"/>
      <c r="S972" s="2"/>
      <c r="T972" s="2"/>
      <c r="U972" s="2"/>
    </row>
    <row r="973" spans="1:21">
      <c r="A973" s="299">
        <v>8902009176</v>
      </c>
      <c r="B973" s="306" t="str">
        <f>VLOOKUP(A973,EMPRESAS!$A$1:$B$342,2,0)</f>
        <v>EMPRESA DE TRANSPORTE LEBRIJA LIMITADA</v>
      </c>
      <c r="C973" s="306" t="str">
        <f>VLOOKUP(A973,EMPRESAS!$A$1:$C$342,3,0)</f>
        <v>Turismo</v>
      </c>
      <c r="D973" s="27">
        <v>3799</v>
      </c>
      <c r="E973" s="64">
        <v>23</v>
      </c>
      <c r="F973" s="64">
        <v>8</v>
      </c>
      <c r="G973" s="64">
        <v>2018</v>
      </c>
      <c r="H973" s="64" t="s">
        <v>993</v>
      </c>
      <c r="I973" s="299"/>
      <c r="J973" s="299"/>
      <c r="K973" s="299" t="str">
        <f>VLOOKUP(A973,EMPRESAS!$A$1:$I$342,9,0)</f>
        <v>SOGAMOSO</v>
      </c>
      <c r="L973" s="299" t="str">
        <f>VLOOKUP(A973,EMPRESAS!$A$1:$J$342,10,0)</f>
        <v>RIO SOGAMOSO Y EL EMBALSE DE TOPOCORO</v>
      </c>
      <c r="M973" s="2"/>
      <c r="N973" s="2"/>
      <c r="O973" s="2"/>
      <c r="P973" s="2"/>
      <c r="Q973" s="2"/>
      <c r="R973" s="2"/>
      <c r="S973" s="2"/>
      <c r="T973" s="2"/>
      <c r="U973" s="2"/>
    </row>
    <row r="974" spans="1:21">
      <c r="A974" s="299">
        <v>9010685145</v>
      </c>
      <c r="B974" s="306" t="str">
        <f>VLOOKUP(A974,EMPRESAS!$A$1:$B$342,2,0)</f>
        <v>TRANSMARYRIO S.A.S.</v>
      </c>
      <c r="C974" s="306" t="str">
        <f>VLOOKUP(A974,EMPRESAS!$A$1:$C$342,3,0)</f>
        <v>Pasajeros</v>
      </c>
      <c r="D974" s="27">
        <v>2725</v>
      </c>
      <c r="E974" s="64">
        <v>11</v>
      </c>
      <c r="F974" s="64">
        <v>7</v>
      </c>
      <c r="G974" s="64">
        <v>2018</v>
      </c>
      <c r="H974" s="64" t="s">
        <v>977</v>
      </c>
      <c r="I974" s="299" t="s">
        <v>14</v>
      </c>
      <c r="J974" s="299"/>
      <c r="K974" s="299" t="str">
        <f>VLOOKUP(A974,EMPRESAS!$A$1:$I$342,9,0)</f>
        <v>ATRATO</v>
      </c>
      <c r="L974" s="299" t="str">
        <f>VLOOKUP(A974,EMPRESAS!$A$1:$J$342,10,0)</f>
        <v>RIOS: ATRATO, LEON Y SUS AFLUENTES HACIENDO TRANSITO POR BAHIA COLOMBIA</v>
      </c>
      <c r="M974" s="2"/>
      <c r="N974" s="2"/>
      <c r="O974" s="2"/>
      <c r="P974" s="2"/>
      <c r="Q974" s="2"/>
      <c r="R974" s="2"/>
      <c r="S974" s="2"/>
      <c r="T974" s="2"/>
      <c r="U974" s="2"/>
    </row>
    <row r="975" spans="1:21">
      <c r="A975" s="299">
        <v>9010685145</v>
      </c>
      <c r="B975" s="306" t="str">
        <f>VLOOKUP(A975,EMPRESAS!$A$1:$B$342,2,0)</f>
        <v>TRANSMARYRIO S.A.S.</v>
      </c>
      <c r="C975" s="306" t="str">
        <f>VLOOKUP(A975,EMPRESAS!$A$1:$C$342,3,0)</f>
        <v>Pasajeros</v>
      </c>
      <c r="D975" s="303">
        <v>3794</v>
      </c>
      <c r="E975" s="309">
        <v>23</v>
      </c>
      <c r="F975" s="309">
        <v>8</v>
      </c>
      <c r="G975" s="309">
        <v>2018</v>
      </c>
      <c r="H975" s="309" t="s">
        <v>979</v>
      </c>
      <c r="I975" s="299" t="s">
        <v>14</v>
      </c>
      <c r="J975" s="299"/>
      <c r="K975" s="299" t="str">
        <f>VLOOKUP(A975,EMPRESAS!$A$1:$I$342,9,0)</f>
        <v>ATRATO</v>
      </c>
      <c r="L975" s="299" t="str">
        <f>VLOOKUP(A975,EMPRESAS!$A$1:$J$342,10,0)</f>
        <v>RIOS: ATRATO, LEON Y SUS AFLUENTES HACIENDO TRANSITO POR BAHIA COLOMBIA</v>
      </c>
      <c r="M975" s="2"/>
      <c r="N975" s="2"/>
      <c r="O975" s="2"/>
      <c r="P975" s="2"/>
      <c r="Q975" s="2"/>
      <c r="R975" s="2"/>
      <c r="S975" s="2"/>
      <c r="T975" s="2"/>
      <c r="U975" s="2"/>
    </row>
    <row r="976" spans="1:21">
      <c r="A976" s="299">
        <v>9011625559</v>
      </c>
      <c r="B976" s="306" t="str">
        <f>VLOOKUP(A976,EMPRESAS!$A$1:$B$342,2,0)</f>
        <v>GUATAPE CRUISES S.A.S.</v>
      </c>
      <c r="C976" s="306" t="str">
        <f>VLOOKUP(A976,EMPRESAS!$A$1:$C$342,3,0)</f>
        <v>Turismo</v>
      </c>
      <c r="D976" s="311">
        <v>3040</v>
      </c>
      <c r="E976" s="64">
        <v>19</v>
      </c>
      <c r="F976" s="64">
        <v>7</v>
      </c>
      <c r="G976" s="64">
        <v>2018</v>
      </c>
      <c r="H976" s="64" t="s">
        <v>977</v>
      </c>
      <c r="I976" s="299" t="s">
        <v>43</v>
      </c>
      <c r="J976" s="299"/>
      <c r="K976" s="299" t="str">
        <f>VLOOKUP(A976,EMPRESAS!$A$1:$I$342,9,0)</f>
        <v>EMBALSE EL PEÑOL</v>
      </c>
      <c r="L976" s="299" t="str">
        <f>VLOOKUP(A976,EMPRESAS!$A$1:$J$342,10,0)</f>
        <v>EMBALSE EL PEÑOL GUATAPE</v>
      </c>
      <c r="M976" s="2"/>
      <c r="N976" s="2"/>
      <c r="O976" s="2"/>
      <c r="P976" s="2"/>
      <c r="Q976" s="2"/>
      <c r="R976" s="2"/>
      <c r="S976" s="2"/>
      <c r="T976" s="2"/>
      <c r="U976" s="2"/>
    </row>
    <row r="977" spans="1:21">
      <c r="A977" s="299">
        <v>9011625559</v>
      </c>
      <c r="B977" s="306" t="str">
        <f>VLOOKUP(A977,EMPRESAS!$A$1:$B$342,2,0)</f>
        <v>GUATAPE CRUISES S.A.S.</v>
      </c>
      <c r="C977" s="306" t="str">
        <f>VLOOKUP(A977,EMPRESAS!$A$1:$C$342,3,0)</f>
        <v>Turismo</v>
      </c>
      <c r="D977" s="27">
        <v>3040</v>
      </c>
      <c r="E977" s="495">
        <v>19</v>
      </c>
      <c r="F977" s="495">
        <v>7</v>
      </c>
      <c r="G977" s="495">
        <v>2018</v>
      </c>
      <c r="H977" s="495" t="s">
        <v>979</v>
      </c>
      <c r="I977" s="299" t="s">
        <v>43</v>
      </c>
      <c r="J977" s="299" t="s">
        <v>1032</v>
      </c>
      <c r="K977" s="299" t="str">
        <f>VLOOKUP(A977,EMPRESAS!$A$1:$I$342,9,0)</f>
        <v>EMBALSE EL PEÑOL</v>
      </c>
      <c r="L977" s="299" t="str">
        <f>VLOOKUP(A977,EMPRESAS!$A$1:$J$342,10,0)</f>
        <v>EMBALSE EL PEÑOL GUATAPE</v>
      </c>
      <c r="M977" s="2"/>
      <c r="N977" s="2"/>
      <c r="O977" s="2"/>
      <c r="P977" s="2"/>
      <c r="Q977" s="2"/>
      <c r="R977" s="2"/>
      <c r="S977" s="2"/>
      <c r="T977" s="2"/>
      <c r="U977" s="2"/>
    </row>
    <row r="978" spans="1:21">
      <c r="A978" s="299">
        <v>9011625559</v>
      </c>
      <c r="B978" s="306" t="str">
        <f>VLOOKUP(A978,EMPRESAS!$A$1:$B$342,2,0)</f>
        <v>GUATAPE CRUISES S.A.S.</v>
      </c>
      <c r="C978" s="306" t="str">
        <f>VLOOKUP(A978,EMPRESAS!$A$1:$C$342,3,0)</f>
        <v>Turismo</v>
      </c>
      <c r="D978" s="311">
        <v>135</v>
      </c>
      <c r="E978" s="64">
        <v>22</v>
      </c>
      <c r="F978" s="64">
        <v>1</v>
      </c>
      <c r="G978" s="64">
        <v>2019</v>
      </c>
      <c r="H978" s="64" t="s">
        <v>986</v>
      </c>
      <c r="I978" s="299"/>
      <c r="J978" s="299"/>
      <c r="K978" s="299" t="str">
        <f>VLOOKUP(A978,EMPRESAS!$A$1:$I$342,9,0)</f>
        <v>EMBALSE EL PEÑOL</v>
      </c>
      <c r="L978" s="299" t="str">
        <f>VLOOKUP(A978,EMPRESAS!$A$1:$J$342,10,0)</f>
        <v>EMBALSE EL PEÑOL GUATAPE</v>
      </c>
      <c r="M978" s="2"/>
      <c r="N978" s="2"/>
      <c r="O978" s="2"/>
      <c r="P978" s="2"/>
      <c r="Q978" s="2"/>
      <c r="R978" s="2"/>
      <c r="S978" s="2"/>
      <c r="T978" s="2"/>
      <c r="U978" s="2"/>
    </row>
    <row r="979" spans="1:21">
      <c r="A979" s="299">
        <v>9011625559</v>
      </c>
      <c r="B979" s="306" t="str">
        <f>VLOOKUP(A979,EMPRESAS!$A$1:$B$342,2,0)</f>
        <v>GUATAPE CRUISES S.A.S.</v>
      </c>
      <c r="C979" s="306" t="str">
        <f>VLOOKUP(A979,EMPRESAS!$A$1:$C$342,3,0)</f>
        <v>Turismo</v>
      </c>
      <c r="D979" s="311">
        <v>626</v>
      </c>
      <c r="E979" s="64">
        <v>6</v>
      </c>
      <c r="F979" s="64">
        <v>3</v>
      </c>
      <c r="G979" s="64">
        <v>2019</v>
      </c>
      <c r="H979" s="64" t="s">
        <v>986</v>
      </c>
      <c r="I979" s="299"/>
      <c r="J979" s="299"/>
      <c r="K979" s="299" t="str">
        <f>VLOOKUP(A979,EMPRESAS!$A$1:$I$342,9,0)</f>
        <v>EMBALSE EL PEÑOL</v>
      </c>
      <c r="L979" s="299" t="str">
        <f>VLOOKUP(A979,EMPRESAS!$A$1:$J$342,10,0)</f>
        <v>EMBALSE EL PEÑOL GUATAPE</v>
      </c>
      <c r="M979" s="2"/>
      <c r="N979" s="2"/>
      <c r="O979" s="2"/>
      <c r="P979" s="2"/>
      <c r="Q979" s="2"/>
      <c r="R979" s="2"/>
      <c r="S979" s="2"/>
      <c r="T979" s="2"/>
      <c r="U979" s="2"/>
    </row>
    <row r="980" spans="1:21">
      <c r="A980" s="299">
        <v>9011625559</v>
      </c>
      <c r="B980" s="306" t="str">
        <f>VLOOKUP(A980,EMPRESAS!$A$1:$B$342,2,0)</f>
        <v>GUATAPE CRUISES S.A.S.</v>
      </c>
      <c r="C980" s="306" t="str">
        <f>VLOOKUP(A980,EMPRESAS!$A$1:$C$342,3,0)</f>
        <v>Turismo</v>
      </c>
      <c r="D980" s="27">
        <v>5004</v>
      </c>
      <c r="E980" s="321">
        <v>16</v>
      </c>
      <c r="F980" s="321">
        <v>10</v>
      </c>
      <c r="G980" s="321">
        <v>2019</v>
      </c>
      <c r="H980" s="321" t="s">
        <v>986</v>
      </c>
      <c r="I980" s="299"/>
      <c r="J980" s="299"/>
      <c r="K980" s="299" t="str">
        <f>VLOOKUP(A980,EMPRESAS!$A$1:$I$342,9,0)</f>
        <v>EMBALSE EL PEÑOL</v>
      </c>
      <c r="L980" s="299" t="str">
        <f>VLOOKUP(A980,EMPRESAS!$A$1:$J$342,10,0)</f>
        <v>EMBALSE EL PEÑOL GUATAPE</v>
      </c>
      <c r="M980" s="2"/>
      <c r="N980" s="2"/>
      <c r="O980" s="2"/>
      <c r="P980" s="2"/>
      <c r="Q980" s="2"/>
      <c r="R980" s="2"/>
      <c r="S980" s="2"/>
      <c r="T980" s="2"/>
      <c r="U980" s="2"/>
    </row>
    <row r="981" spans="1:21" ht="15">
      <c r="A981" s="299">
        <v>9011625559</v>
      </c>
      <c r="B981" s="488" t="str">
        <f>VLOOKUP(A981,EMPRESAS!$A$1:$B$342,2,0)</f>
        <v>GUATAPE CRUISES S.A.S.</v>
      </c>
      <c r="C981" s="488" t="str">
        <f>VLOOKUP(A981,EMPRESAS!$A$1:$C$342,3,0)</f>
        <v>Turismo</v>
      </c>
      <c r="D981" s="520">
        <v>3040038395</v>
      </c>
      <c r="E981" s="321">
        <v>1</v>
      </c>
      <c r="F981" s="321">
        <v>9</v>
      </c>
      <c r="G981" s="321">
        <v>2021</v>
      </c>
      <c r="H981" s="321" t="s">
        <v>982</v>
      </c>
      <c r="I981" s="299"/>
      <c r="J981" s="299"/>
      <c r="K981" s="299" t="str">
        <f>VLOOKUP(A981,EMPRESAS!$A$1:$I$342,9,0)</f>
        <v>EMBALSE EL PEÑOL</v>
      </c>
      <c r="L981" s="299" t="str">
        <f>VLOOKUP(A981,EMPRESAS!$A$1:$J$342,10,0)</f>
        <v>EMBALSE EL PEÑOL GUATAPE</v>
      </c>
      <c r="M981" s="2"/>
      <c r="N981" s="2"/>
      <c r="O981" s="2"/>
      <c r="P981" s="2"/>
      <c r="Q981" s="2"/>
      <c r="R981" s="2"/>
      <c r="S981" s="2"/>
      <c r="T981" s="2"/>
      <c r="U981" s="2"/>
    </row>
    <row r="982" spans="1:21">
      <c r="A982" s="299">
        <v>9005228104</v>
      </c>
      <c r="B982" s="306" t="str">
        <f>VLOOKUP(A982,EMPRESAS!$A$1:$B$342,2,0)</f>
        <v>CASUARO TOURS S.A.S.</v>
      </c>
      <c r="C982" s="306" t="str">
        <f>VLOOKUP(A982,EMPRESAS!$A$1:$C$342,3,0)</f>
        <v>Especial y Turismo</v>
      </c>
      <c r="D982" s="311">
        <v>3310</v>
      </c>
      <c r="E982" s="64">
        <v>22</v>
      </c>
      <c r="F982" s="64">
        <v>8</v>
      </c>
      <c r="G982" s="64">
        <v>2017</v>
      </c>
      <c r="H982" s="64" t="s">
        <v>1071</v>
      </c>
      <c r="I982" s="299" t="s">
        <v>56</v>
      </c>
      <c r="J982" s="299"/>
      <c r="K982" s="299" t="str">
        <f>VLOOKUP(A982,EMPRESAS!$A$1:$I$342,9,0)</f>
        <v>ORINOCO</v>
      </c>
      <c r="L982" s="299" t="str">
        <f>VLOOKUP(A982,EMPRESAS!$A$1:$J$342,10,0)</f>
        <v>RIO ORINOCO ENTRE PUERTO CARREÑO Y BOCAS RIO GUAVIARE ENTRE PUERTOS COLOMBIANOS</v>
      </c>
      <c r="M982" s="2"/>
      <c r="N982" s="2"/>
      <c r="O982" s="2"/>
      <c r="P982" s="2"/>
      <c r="Q982" s="2"/>
      <c r="R982" s="2"/>
      <c r="S982" s="2"/>
      <c r="T982" s="2"/>
      <c r="U982" s="2"/>
    </row>
    <row r="983" spans="1:21">
      <c r="A983" s="299">
        <v>9005228104</v>
      </c>
      <c r="B983" s="306" t="str">
        <f>VLOOKUP(A983,EMPRESAS!$A$1:$B$342,2,0)</f>
        <v>CASUARO TOURS S.A.S.</v>
      </c>
      <c r="C983" s="306" t="str">
        <f>VLOOKUP(A983,EMPRESAS!$A$1:$C$342,3,0)</f>
        <v>Especial y Turismo</v>
      </c>
      <c r="D983" s="314">
        <v>3310</v>
      </c>
      <c r="E983" s="410">
        <v>22</v>
      </c>
      <c r="F983" s="410">
        <v>8</v>
      </c>
      <c r="G983" s="410">
        <v>2017</v>
      </c>
      <c r="H983" s="410" t="s">
        <v>979</v>
      </c>
      <c r="I983" s="299" t="s">
        <v>56</v>
      </c>
      <c r="J983" s="299"/>
      <c r="K983" s="299" t="str">
        <f>VLOOKUP(A983,EMPRESAS!$A$1:$I$342,9,0)</f>
        <v>ORINOCO</v>
      </c>
      <c r="L983" s="299" t="str">
        <f>VLOOKUP(A983,EMPRESAS!$A$1:$J$342,10,0)</f>
        <v>RIO ORINOCO ENTRE PUERTO CARREÑO Y BOCAS RIO GUAVIARE ENTRE PUERTOS COLOMBIANOS</v>
      </c>
      <c r="M983" s="2"/>
      <c r="N983" s="2"/>
      <c r="O983" s="2"/>
      <c r="P983" s="2"/>
      <c r="Q983" s="2"/>
      <c r="R983" s="2"/>
      <c r="S983" s="2"/>
      <c r="T983" s="2"/>
      <c r="U983" s="2"/>
    </row>
    <row r="984" spans="1:21">
      <c r="A984" s="299">
        <v>9005228104</v>
      </c>
      <c r="B984" s="306" t="str">
        <f>VLOOKUP(A984,EMPRESAS!$A$1:$B$342,2,0)</f>
        <v>CASUARO TOURS S.A.S.</v>
      </c>
      <c r="C984" s="306" t="str">
        <f>VLOOKUP(A984,EMPRESAS!$A$1:$C$342,3,0)</f>
        <v>Especial y Turismo</v>
      </c>
      <c r="D984" s="449">
        <v>3040021805</v>
      </c>
      <c r="E984" s="419">
        <v>13</v>
      </c>
      <c r="F984" s="419">
        <v>11</v>
      </c>
      <c r="G984" s="419">
        <v>2020</v>
      </c>
      <c r="H984" s="419" t="s">
        <v>982</v>
      </c>
      <c r="I984" s="299" t="s">
        <v>56</v>
      </c>
      <c r="J984" s="299"/>
      <c r="K984" s="299" t="str">
        <f>VLOOKUP(A984,EMPRESAS!$A$1:$I$342,9,0)</f>
        <v>ORINOCO</v>
      </c>
      <c r="L984" s="299" t="str">
        <f>VLOOKUP(A984,EMPRESAS!$A$1:$J$342,10,0)</f>
        <v>RIO ORINOCO ENTRE PUERTO CARREÑO Y BOCAS RIO GUAVIARE ENTRE PUERTOS COLOMBIANOS</v>
      </c>
      <c r="M984" s="2"/>
      <c r="N984" s="2"/>
      <c r="O984" s="2"/>
      <c r="P984" s="2"/>
      <c r="Q984" s="2"/>
      <c r="R984" s="2"/>
      <c r="S984" s="2"/>
      <c r="T984" s="2"/>
      <c r="U984" s="2"/>
    </row>
    <row r="985" spans="1:21">
      <c r="A985" s="64">
        <v>8301118368</v>
      </c>
      <c r="B985" s="306" t="str">
        <f>VLOOKUP(A985,EMPRESAS!$A$1:$B$342,2,0)</f>
        <v>COOPERATIVA MULTIACTIVA DE LA INDUSTRIA DEL TRANSPORTE EN AMERICA "COOPAMER"</v>
      </c>
      <c r="C985" s="306" t="str">
        <f>VLOOKUP(A985,EMPRESAS!$A$1:$C$342,3,0)</f>
        <v>Especial</v>
      </c>
      <c r="D985" s="27">
        <v>3494</v>
      </c>
      <c r="E985" s="64">
        <v>29</v>
      </c>
      <c r="F985" s="64">
        <v>8</v>
      </c>
      <c r="G985" s="64">
        <v>2017</v>
      </c>
      <c r="H985" s="64" t="s">
        <v>977</v>
      </c>
      <c r="I985" s="299" t="s">
        <v>25</v>
      </c>
      <c r="J985" s="299"/>
      <c r="K985" s="299" t="str">
        <f>VLOOKUP(A985,EMPRESAS!$A$1:$I$342,9,0)</f>
        <v>UNILLA</v>
      </c>
      <c r="L985" s="299" t="str">
        <f>VLOOKUP(A985,EMPRESAS!$A$1:$J$342,10,0)</f>
        <v>RIOS: UNILLA, VAUPES, GUAVIARE Y AFLUENTES</v>
      </c>
      <c r="M985" s="2"/>
      <c r="N985" s="2"/>
      <c r="O985" s="2"/>
      <c r="P985" s="2"/>
      <c r="Q985" s="2"/>
      <c r="R985" s="2"/>
      <c r="S985" s="2"/>
      <c r="T985" s="2"/>
      <c r="U985" s="2"/>
    </row>
    <row r="986" spans="1:21">
      <c r="A986" s="64">
        <v>8301118368</v>
      </c>
      <c r="B986" s="306" t="str">
        <f>VLOOKUP(A986,EMPRESAS!$A$1:$B$342,2,0)</f>
        <v>COOPERATIVA MULTIACTIVA DE LA INDUSTRIA DEL TRANSPORTE EN AMERICA "COOPAMER"</v>
      </c>
      <c r="C986" s="306" t="str">
        <f>VLOOKUP(A986,EMPRESAS!$A$1:$C$342,3,0)</f>
        <v>Especial</v>
      </c>
      <c r="D986" s="496">
        <v>3494</v>
      </c>
      <c r="E986" s="338">
        <v>29</v>
      </c>
      <c r="F986" s="338">
        <v>8</v>
      </c>
      <c r="G986" s="338">
        <v>2017</v>
      </c>
      <c r="H986" s="338" t="s">
        <v>979</v>
      </c>
      <c r="I986" s="328" t="s">
        <v>25</v>
      </c>
      <c r="J986" s="299"/>
      <c r="K986" s="299" t="str">
        <f>VLOOKUP(A986,EMPRESAS!$A$1:$I$342,9,0)</f>
        <v>UNILLA</v>
      </c>
      <c r="L986" s="299" t="str">
        <f>VLOOKUP(A986,EMPRESAS!$A$1:$J$342,10,0)</f>
        <v>RIOS: UNILLA, VAUPES, GUAVIARE Y AFLUENTES</v>
      </c>
      <c r="M986" s="2"/>
      <c r="N986" s="2"/>
      <c r="O986" s="2"/>
      <c r="P986" s="2"/>
      <c r="Q986" s="2"/>
      <c r="R986" s="2"/>
      <c r="S986" s="2"/>
      <c r="T986" s="2"/>
      <c r="U986" s="2"/>
    </row>
    <row r="987" spans="1:21">
      <c r="A987" s="299">
        <v>8290020917</v>
      </c>
      <c r="B987" s="306" t="str">
        <f>VLOOKUP(A987,EMPRESAS!$A$1:$B$342,2,0)</f>
        <v>COOPERATIVA DE TRANSPORTADORES DE MORALES BOLIVAR "COOTRANSMOR"</v>
      </c>
      <c r="C987" s="306" t="str">
        <f>VLOOKUP(A987,EMPRESAS!$A$1:$C$342,3,0)</f>
        <v>Mixto</v>
      </c>
      <c r="D987" s="311">
        <v>2471</v>
      </c>
      <c r="E987" s="64">
        <v>26</v>
      </c>
      <c r="F987" s="64">
        <v>6</v>
      </c>
      <c r="G987" s="64">
        <v>2018</v>
      </c>
      <c r="H987" s="64" t="s">
        <v>977</v>
      </c>
      <c r="I987" s="299" t="s">
        <v>200</v>
      </c>
      <c r="J987" s="299"/>
      <c r="K987" s="299" t="str">
        <f>VLOOKUP(A987,EMPRESAS!$A$1:$I$342,9,0)</f>
        <v>MAGDALENA</v>
      </c>
      <c r="L987" s="299" t="str">
        <f>VLOOKUP(A987,EMPRESAS!$A$1:$J$342,10,0)</f>
        <v>RIO MAGDALENA BRAZO MORALES: ENTRE EL PUERTO DE MORALES - PUERTO MORALITO Y VSA</v>
      </c>
      <c r="M987" s="2"/>
      <c r="N987" s="2"/>
      <c r="O987" s="2"/>
      <c r="P987" s="2"/>
      <c r="Q987" s="2"/>
      <c r="R987" s="2"/>
      <c r="S987" s="2"/>
      <c r="T987" s="2"/>
      <c r="U987" s="2"/>
    </row>
    <row r="988" spans="1:21">
      <c r="A988" s="299">
        <v>8290020917</v>
      </c>
      <c r="B988" s="306" t="str">
        <f>VLOOKUP(A988,EMPRESAS!$A$1:$B$342,2,0)</f>
        <v>COOPERATIVA DE TRANSPORTADORES DE MORALES BOLIVAR "COOTRANSMOR"</v>
      </c>
      <c r="C988" s="306" t="str">
        <f>VLOOKUP(A988,EMPRESAS!$A$1:$C$342,3,0)</f>
        <v>Mixto</v>
      </c>
      <c r="D988" s="475">
        <v>2471</v>
      </c>
      <c r="E988" s="452">
        <v>26</v>
      </c>
      <c r="F988" s="452">
        <v>6</v>
      </c>
      <c r="G988" s="452">
        <v>2018</v>
      </c>
      <c r="H988" s="453" t="s">
        <v>979</v>
      </c>
      <c r="I988" s="299" t="s">
        <v>200</v>
      </c>
      <c r="J988" s="299"/>
      <c r="K988" s="299" t="str">
        <f>VLOOKUP(A988,EMPRESAS!$A$1:$I$342,9,0)</f>
        <v>MAGDALENA</v>
      </c>
      <c r="L988" s="299" t="str">
        <f>VLOOKUP(A988,EMPRESAS!$A$1:$J$342,10,0)</f>
        <v>RIO MAGDALENA BRAZO MORALES: ENTRE EL PUERTO DE MORALES - PUERTO MORALITO Y VSA</v>
      </c>
      <c r="M988" s="2"/>
      <c r="N988" s="2"/>
      <c r="O988" s="2"/>
      <c r="P988" s="2"/>
      <c r="Q988" s="2"/>
      <c r="R988" s="2"/>
      <c r="S988" s="2"/>
      <c r="T988" s="2"/>
      <c r="U988" s="2"/>
    </row>
    <row r="989" spans="1:21">
      <c r="A989" s="92">
        <v>61596449</v>
      </c>
      <c r="B989" s="306" t="str">
        <f>VLOOKUP(A989,EMPRESAS!$A$1:$B$342,2,0)</f>
        <v>SOLIS GRUESO SEGUNDO ALFONSO  -  ESTABLECIMIENTO DE COMERCIO "TRANSPORTE CAMARON"</v>
      </c>
      <c r="C989" s="306" t="str">
        <f>VLOOKUP(A989,EMPRESAS!$A$1:$C$342,3,0)</f>
        <v>Especial</v>
      </c>
      <c r="D989" s="311">
        <v>182</v>
      </c>
      <c r="E989" s="64">
        <v>19</v>
      </c>
      <c r="F989" s="64">
        <v>1</v>
      </c>
      <c r="G989" s="64">
        <v>2018</v>
      </c>
      <c r="H989" s="64" t="s">
        <v>977</v>
      </c>
      <c r="I989" s="299" t="s">
        <v>25</v>
      </c>
      <c r="J989" s="299"/>
      <c r="K989" s="299" t="str">
        <f>VLOOKUP(A989,EMPRESAS!$A$1:$I$342,9,0)</f>
        <v>ATRATO</v>
      </c>
      <c r="L989" s="299" t="str">
        <f>VLOOKUP(A989,EMPRESAS!$A$1:$J$342,10,0)</f>
        <v>RIOS: ATRATO, SAN JUAN, BAUDO, BOJAYA,TRUANDO, QUIPARADO, CUCURRIPI, ANDAHIA, BELLAVISTA, QUITO, PAVASA, GEYA, EVARI, NUQUI, PANGUI, DAGUA, AL FINAL DE LA VEGA DEL RIO, BAJO POTEDO, ANCHICAYA, ROPOSO, MAYURQUIN, CAJAMBRE, YURU MANGUI, NAYA, CALIMA, SAN JUAN, MICAY, SAIDA, TIMBIQUI GUAGUI, NAPI,BELEN, SOLEDAD, JUNTAS Y SUS AFLUENTES, MIRA CAUSANI, TELEMBI, MAGUI, PATIA, SANTIAGA, GUAMUEZ, TAPAJE, ISTI, GUAIMABI, TIRI, NERETE Y SATINGA.</v>
      </c>
      <c r="M989" s="2"/>
      <c r="N989" s="2"/>
      <c r="O989" s="2"/>
      <c r="P989" s="2"/>
      <c r="Q989" s="2"/>
      <c r="R989" s="2"/>
      <c r="S989" s="2"/>
      <c r="T989" s="2"/>
      <c r="U989" s="2"/>
    </row>
    <row r="990" spans="1:21">
      <c r="A990" s="92">
        <v>61596449</v>
      </c>
      <c r="B990" s="306" t="str">
        <f>VLOOKUP(A990,EMPRESAS!$A$1:$B$342,2,0)</f>
        <v>SOLIS GRUESO SEGUNDO ALFONSO  -  ESTABLECIMIENTO DE COMERCIO "TRANSPORTE CAMARON"</v>
      </c>
      <c r="C990" s="306" t="str">
        <f>VLOOKUP(A990,EMPRESAS!$A$1:$C$342,3,0)</f>
        <v>Especial</v>
      </c>
      <c r="D990" s="354">
        <v>182</v>
      </c>
      <c r="E990" s="309">
        <v>19</v>
      </c>
      <c r="F990" s="309">
        <v>1</v>
      </c>
      <c r="G990" s="309">
        <v>2018</v>
      </c>
      <c r="H990" s="309" t="s">
        <v>979</v>
      </c>
      <c r="I990" s="328" t="s">
        <v>25</v>
      </c>
      <c r="J990" s="299"/>
      <c r="K990" s="299" t="str">
        <f>VLOOKUP(A990,EMPRESAS!$A$1:$I$342,9,0)</f>
        <v>ATRATO</v>
      </c>
      <c r="L990" s="299" t="str">
        <f>VLOOKUP(A990,EMPRESAS!$A$1:$J$342,10,0)</f>
        <v>RIOS: ATRATO, SAN JUAN, BAUDO, BOJAYA,TRUANDO, QUIPARADO, CUCURRIPI, ANDAHIA, BELLAVISTA, QUITO, PAVASA, GEYA, EVARI, NUQUI, PANGUI, DAGUA, AL FINAL DE LA VEGA DEL RIO, BAJO POTEDO, ANCHICAYA, ROPOSO, MAYURQUIN, CAJAMBRE, YURU MANGUI, NAYA, CALIMA, SAN JUAN, MICAY, SAIDA, TIMBIQUI GUAGUI, NAPI,BELEN, SOLEDAD, JUNTAS Y SUS AFLUENTES, MIRA CAUSANI, TELEMBI, MAGUI, PATIA, SANTIAGA, GUAMUEZ, TAPAJE, ISTI, GUAIMABI, TIRI, NERETE Y SATINGA.</v>
      </c>
      <c r="M990" s="2"/>
      <c r="N990" s="2"/>
      <c r="O990" s="2"/>
      <c r="P990" s="2"/>
      <c r="Q990" s="2"/>
      <c r="R990" s="2"/>
      <c r="S990" s="2"/>
      <c r="T990" s="2"/>
      <c r="U990" s="2"/>
    </row>
    <row r="991" spans="1:21">
      <c r="A991" s="92">
        <v>61596449</v>
      </c>
      <c r="B991" s="488" t="str">
        <f>VLOOKUP(A991,EMPRESAS!$A$1:$B$342,2,0)</f>
        <v>SOLIS GRUESO SEGUNDO ALFONSO  -  ESTABLECIMIENTO DE COMERCIO "TRANSPORTE CAMARON"</v>
      </c>
      <c r="C991" s="488" t="str">
        <f>VLOOKUP(A991,EMPRESAS!$A$1:$C$342,3,0)</f>
        <v>Especial</v>
      </c>
      <c r="D991" s="303">
        <v>3040019905</v>
      </c>
      <c r="E991" s="309">
        <v>11</v>
      </c>
      <c r="F991" s="309">
        <v>5</v>
      </c>
      <c r="G991" s="309">
        <v>2021</v>
      </c>
      <c r="H991" s="309" t="s">
        <v>982</v>
      </c>
      <c r="I991" s="328" t="s">
        <v>25</v>
      </c>
      <c r="J991" s="299"/>
      <c r="K991" s="299" t="str">
        <f>VLOOKUP(A991,EMPRESAS!$A$1:$I$342,9,0)</f>
        <v>ATRATO</v>
      </c>
      <c r="L991" s="299" t="str">
        <f>VLOOKUP(A991,EMPRESAS!$A$1:$J$342,10,0)</f>
        <v>RIOS: ATRATO, SAN JUAN, BAUDO, BOJAYA,TRUANDO, QUIPARADO, CUCURRIPI, ANDAHIA, BELLAVISTA, QUITO, PAVASA, GEYA, EVARI, NUQUI, PANGUI, DAGUA, AL FINAL DE LA VEGA DEL RIO, BAJO POTEDO, ANCHICAYA, ROPOSO, MAYURQUIN, CAJAMBRE, YURU MANGUI, NAYA, CALIMA, SAN JUAN, MICAY, SAIDA, TIMBIQUI GUAGUI, NAPI,BELEN, SOLEDAD, JUNTAS Y SUS AFLUENTES, MIRA CAUSANI, TELEMBI, MAGUI, PATIA, SANTIAGA, GUAMUEZ, TAPAJE, ISTI, GUAIMABI, TIRI, NERETE Y SATINGA.</v>
      </c>
      <c r="M991" s="2"/>
      <c r="N991" s="2"/>
      <c r="O991" s="2"/>
      <c r="P991" s="2"/>
      <c r="Q991" s="2"/>
      <c r="R991" s="2"/>
      <c r="S991" s="2"/>
      <c r="T991" s="2"/>
      <c r="U991" s="2"/>
    </row>
    <row r="992" spans="1:21">
      <c r="A992" s="299">
        <v>393201581</v>
      </c>
      <c r="B992" s="306" t="str">
        <f>VLOOKUP(A992,EMPRESAS!$A$1:$B$342,2,0)</f>
        <v>GARCIA ROMAÑA DIRY ESTER</v>
      </c>
      <c r="C992" s="306" t="str">
        <f>VLOOKUP(A992,EMPRESAS!$A$1:$C$342,3,0)</f>
        <v>Especial</v>
      </c>
      <c r="D992" s="311">
        <v>444</v>
      </c>
      <c r="E992" s="64">
        <v>21</v>
      </c>
      <c r="F992" s="64">
        <v>2</v>
      </c>
      <c r="G992" s="64">
        <v>2018</v>
      </c>
      <c r="H992" s="64" t="s">
        <v>977</v>
      </c>
      <c r="I992" s="299" t="s">
        <v>25</v>
      </c>
      <c r="J992" s="299"/>
      <c r="K992" s="299" t="str">
        <f>VLOOKUP(A992,EMPRESAS!$A$1:$I$342,9,0)</f>
        <v>ATRATO</v>
      </c>
      <c r="L992" s="299" t="str">
        <f>VLOOKUP(A992,EMPRESAS!$A$1:$J$342,10,0)</f>
        <v>RIO ATRATO Y SUS AFLUENTES EN LA JURISDICCION DEL CAÑO NUEAVA COLONIA, ZUNGO Y RIO LEON</v>
      </c>
      <c r="M992" s="2"/>
      <c r="N992" s="2"/>
      <c r="O992" s="2"/>
      <c r="P992" s="2"/>
      <c r="Q992" s="2"/>
      <c r="R992" s="2"/>
      <c r="S992" s="2"/>
      <c r="T992" s="2"/>
      <c r="U992" s="2"/>
    </row>
    <row r="993" spans="1:21">
      <c r="A993" s="299">
        <v>393201581</v>
      </c>
      <c r="B993" s="306" t="str">
        <f>VLOOKUP(A993,EMPRESAS!$A$1:$B$342,2,0)</f>
        <v>GARCIA ROMAÑA DIRY ESTER</v>
      </c>
      <c r="C993" s="306" t="str">
        <f>VLOOKUP(A993,EMPRESAS!$A$1:$C$342,3,0)</f>
        <v>Especial</v>
      </c>
      <c r="D993" s="497">
        <v>444</v>
      </c>
      <c r="E993" s="495">
        <v>21</v>
      </c>
      <c r="F993" s="495">
        <v>2</v>
      </c>
      <c r="G993" s="495">
        <v>2018</v>
      </c>
      <c r="H993" s="495" t="s">
        <v>979</v>
      </c>
      <c r="I993" s="328" t="s">
        <v>25</v>
      </c>
      <c r="J993" s="299"/>
      <c r="K993" s="299" t="str">
        <f>VLOOKUP(A993,EMPRESAS!$A$1:$I$342,9,0)</f>
        <v>ATRATO</v>
      </c>
      <c r="L993" s="299" t="str">
        <f>VLOOKUP(A993,EMPRESAS!$A$1:$J$342,10,0)</f>
        <v>RIO ATRATO Y SUS AFLUENTES EN LA JURISDICCION DEL CAÑO NUEAVA COLONIA, ZUNGO Y RIO LEON</v>
      </c>
      <c r="M993" s="2"/>
      <c r="N993" s="2"/>
      <c r="O993" s="2"/>
      <c r="P993" s="2"/>
      <c r="Q993" s="2"/>
      <c r="R993" s="2"/>
      <c r="S993" s="2"/>
      <c r="T993" s="2"/>
      <c r="U993" s="2"/>
    </row>
    <row r="994" spans="1:21">
      <c r="A994" s="299">
        <v>393201581</v>
      </c>
      <c r="B994" s="488" t="str">
        <f>VLOOKUP(A994,EMPRESAS!$A$1:$B$342,2,0)</f>
        <v>GARCIA ROMAÑA DIRY ESTER</v>
      </c>
      <c r="C994" s="488" t="str">
        <f>VLOOKUP(A994,EMPRESAS!$A$1:$C$342,3,0)</f>
        <v>Especial</v>
      </c>
      <c r="D994" s="303">
        <v>3040012145</v>
      </c>
      <c r="E994" s="431">
        <v>24</v>
      </c>
      <c r="F994" s="431">
        <v>3</v>
      </c>
      <c r="G994" s="431">
        <v>2021</v>
      </c>
      <c r="H994" s="431" t="s">
        <v>982</v>
      </c>
      <c r="I994" s="328"/>
      <c r="J994" s="299"/>
      <c r="K994" s="299" t="str">
        <f>VLOOKUP(A994,EMPRESAS!$A$1:$I$342,9,0)</f>
        <v>ATRATO</v>
      </c>
      <c r="L994" s="299" t="str">
        <f>VLOOKUP(A994,EMPRESAS!$A$1:$J$342,10,0)</f>
        <v>RIO ATRATO Y SUS AFLUENTES EN LA JURISDICCION DEL CAÑO NUEAVA COLONIA, ZUNGO Y RIO LEON</v>
      </c>
      <c r="M994" s="2"/>
      <c r="N994" s="2"/>
      <c r="O994" s="2"/>
      <c r="P994" s="2"/>
      <c r="Q994" s="2"/>
      <c r="R994" s="2"/>
      <c r="S994" s="2"/>
      <c r="T994" s="2"/>
      <c r="U994" s="2"/>
    </row>
    <row r="995" spans="1:21">
      <c r="A995" s="299">
        <v>9007738544</v>
      </c>
      <c r="B995" s="306" t="str">
        <f>VLOOKUP(A995,EMPRESAS!$A$1:$B$342,2,0)</f>
        <v>TRANSPORTADORA ESTRELLA FLUVIAL DE GUAINIA S.A.S.</v>
      </c>
      <c r="C995" s="306" t="str">
        <f>VLOOKUP(A995,EMPRESAS!$A$1:$C$342,3,0)</f>
        <v>Pasajeros</v>
      </c>
      <c r="D995" s="27">
        <v>4694</v>
      </c>
      <c r="E995" s="64">
        <v>10</v>
      </c>
      <c r="F995" s="64">
        <v>10</v>
      </c>
      <c r="G995" s="64">
        <v>2018</v>
      </c>
      <c r="H995" s="64" t="s">
        <v>977</v>
      </c>
      <c r="I995" s="299" t="s">
        <v>14</v>
      </c>
      <c r="J995" s="299"/>
      <c r="K995" s="299" t="str">
        <f>VLOOKUP(A995,EMPRESAS!$A$1:$I$342,9,0)</f>
        <v>INIRIDA</v>
      </c>
      <c r="L995" s="299" t="str">
        <f>VLOOKUP(A995,EMPRESAS!$A$1:$J$342,10,0)</f>
        <v>RIOS: INIRIDA, GUAVIARE, ATABAPO, ORINICO Y VICHADA</v>
      </c>
      <c r="M995" s="2"/>
      <c r="N995" s="2"/>
      <c r="O995" s="2"/>
      <c r="P995" s="2"/>
      <c r="Q995" s="2"/>
      <c r="R995" s="2"/>
      <c r="S995" s="2"/>
      <c r="T995" s="2"/>
      <c r="U995" s="2"/>
    </row>
    <row r="996" spans="1:21">
      <c r="A996" s="299">
        <v>9007738544</v>
      </c>
      <c r="B996" s="306" t="str">
        <f>VLOOKUP(A996,EMPRESAS!$A$1:$B$342,2,0)</f>
        <v>TRANSPORTADORA ESTRELLA FLUVIAL DE GUAINIA S.A.S.</v>
      </c>
      <c r="C996" s="306" t="str">
        <f>VLOOKUP(A996,EMPRESAS!$A$1:$C$342,3,0)</f>
        <v>Pasajeros</v>
      </c>
      <c r="D996" s="439">
        <v>413</v>
      </c>
      <c r="E996" s="390">
        <v>15</v>
      </c>
      <c r="F996" s="390">
        <v>2</v>
      </c>
      <c r="G996" s="390">
        <v>2019</v>
      </c>
      <c r="H996" s="390" t="s">
        <v>979</v>
      </c>
      <c r="I996" s="299" t="s">
        <v>14</v>
      </c>
      <c r="J996" s="299"/>
      <c r="K996" s="299" t="str">
        <f>VLOOKUP(A996,EMPRESAS!$A$1:$I$342,9,0)</f>
        <v>INIRIDA</v>
      </c>
      <c r="L996" s="299" t="str">
        <f>VLOOKUP(A996,EMPRESAS!$A$1:$J$342,10,0)</f>
        <v>RIOS: INIRIDA, GUAVIARE, ATABAPO, ORINICO Y VICHADA</v>
      </c>
      <c r="M996" s="2"/>
      <c r="N996" s="2"/>
      <c r="O996" s="2"/>
      <c r="P996" s="2"/>
      <c r="Q996" s="2"/>
      <c r="R996" s="2"/>
      <c r="S996" s="2"/>
      <c r="T996" s="2"/>
      <c r="U996" s="2"/>
    </row>
    <row r="997" spans="1:21">
      <c r="A997" s="299">
        <v>8902003351</v>
      </c>
      <c r="B997" s="306" t="str">
        <f>VLOOKUP(A997,EMPRESAS!$A$1:$B$342,2,0)</f>
        <v>EMPRESA DE TRANSPORTES LUSITANIA S.A.</v>
      </c>
      <c r="C997" s="306" t="str">
        <f>VLOOKUP(A997,EMPRESAS!$A$1:$C$342,3,0)</f>
        <v>Especial y Turismo</v>
      </c>
      <c r="D997" s="27">
        <v>1441</v>
      </c>
      <c r="E997" s="64">
        <v>4</v>
      </c>
      <c r="F997" s="64">
        <v>5</v>
      </c>
      <c r="G997" s="64">
        <v>2018</v>
      </c>
      <c r="H997" s="64" t="s">
        <v>977</v>
      </c>
      <c r="I997" s="299" t="s">
        <v>56</v>
      </c>
      <c r="J997" s="299"/>
      <c r="K997" s="299" t="str">
        <f>VLOOKUP(A997,EMPRESAS!$A$1:$I$342,9,0)</f>
        <v>SOGAMOSO</v>
      </c>
      <c r="L997" s="299" t="str">
        <f>VLOOKUP(A997,EMPRESAS!$A$1:$J$342,10,0)</f>
        <v>RIO SOGAMOSO Y EL EMBALSE DE TOPOCORO, RIO MAGDALENA ENTRE LOS MUNICIPIOS DE PUERTO WILCHES (SANTANER) KM. 597 Y SAN PABLO (BOLIVAR) KM. 582</v>
      </c>
      <c r="M997" s="2"/>
      <c r="N997" s="2"/>
      <c r="O997" s="2"/>
      <c r="P997" s="2"/>
      <c r="Q997" s="2"/>
      <c r="R997" s="2"/>
      <c r="S997" s="2"/>
      <c r="T997" s="2"/>
      <c r="U997" s="2"/>
    </row>
    <row r="998" spans="1:21">
      <c r="A998" s="299">
        <v>8902003351</v>
      </c>
      <c r="B998" s="306" t="str">
        <f>VLOOKUP(A998,EMPRESAS!$A$1:$B$342,2,0)</f>
        <v>EMPRESA DE TRANSPORTES LUSITANIA S.A.</v>
      </c>
      <c r="C998" s="306" t="str">
        <f>VLOOKUP(A998,EMPRESAS!$A$1:$C$342,3,0)</f>
        <v>Especial y Turismo</v>
      </c>
      <c r="D998" s="303">
        <v>1441</v>
      </c>
      <c r="E998" s="431">
        <v>4</v>
      </c>
      <c r="F998" s="431">
        <v>5</v>
      </c>
      <c r="G998" s="431">
        <v>2018</v>
      </c>
      <c r="H998" s="431" t="s">
        <v>979</v>
      </c>
      <c r="I998" s="299" t="s">
        <v>56</v>
      </c>
      <c r="J998" s="299"/>
      <c r="K998" s="299" t="str">
        <f>VLOOKUP(A998,EMPRESAS!$A$1:$I$342,9,0)</f>
        <v>SOGAMOSO</v>
      </c>
      <c r="L998" s="299" t="str">
        <f>VLOOKUP(A998,EMPRESAS!$A$1:$J$342,10,0)</f>
        <v>RIO SOGAMOSO Y EL EMBALSE DE TOPOCORO, RIO MAGDALENA ENTRE LOS MUNICIPIOS DE PUERTO WILCHES (SANTANER) KM. 597 Y SAN PABLO (BOLIVAR) KM. 582</v>
      </c>
      <c r="M998" s="2"/>
      <c r="N998" s="2"/>
      <c r="O998" s="2"/>
      <c r="P998" s="2"/>
      <c r="Q998" s="2"/>
      <c r="R998" s="2"/>
      <c r="S998" s="2"/>
      <c r="T998" s="2"/>
      <c r="U998" s="2"/>
    </row>
    <row r="999" spans="1:21">
      <c r="A999" s="64">
        <v>8902706615</v>
      </c>
      <c r="B999" s="306" t="str">
        <f>VLOOKUP(A999,EMPRESAS!$A$1:$B$342,2,0)</f>
        <v>SOCIEDAD TRANSPORTADORA DEL MAGADALENA MEDIO S.A. "SOTRAMAGDALENA S.A.</v>
      </c>
      <c r="C999" s="306" t="str">
        <f>VLOOKUP(A999,EMPRESAS!$A$1:$C$342,3,0)</f>
        <v>Especial y Turismo</v>
      </c>
      <c r="D999" s="27">
        <v>1505</v>
      </c>
      <c r="E999" s="64">
        <v>16</v>
      </c>
      <c r="F999" s="64">
        <v>5</v>
      </c>
      <c r="G999" s="64">
        <v>2018</v>
      </c>
      <c r="H999" s="64" t="s">
        <v>977</v>
      </c>
      <c r="I999" s="299" t="s">
        <v>56</v>
      </c>
      <c r="J999" s="299"/>
      <c r="K999" s="299" t="str">
        <f>VLOOKUP(A999,EMPRESAS!$A$1:$I$342,9,0)</f>
        <v xml:space="preserve">MAGDALENA </v>
      </c>
      <c r="L999" s="299" t="str">
        <f>VLOOKUP(A999,EMPRESAS!$A$1:$J$342,10,0)</f>
        <v xml:space="preserve">RIO MAGDALENA AFLUENTES ENTRE BUCARAMANGA Y GAMARRA </v>
      </c>
      <c r="M999" s="2"/>
      <c r="N999" s="2"/>
      <c r="O999" s="2"/>
      <c r="P999" s="2"/>
      <c r="Q999" s="2"/>
      <c r="R999" s="2"/>
      <c r="S999" s="2"/>
      <c r="T999" s="2"/>
      <c r="U999" s="2"/>
    </row>
    <row r="1000" spans="1:21">
      <c r="A1000" s="64">
        <v>8902706615</v>
      </c>
      <c r="B1000" s="306" t="str">
        <f>VLOOKUP(A1000,EMPRESAS!$A$1:$B$342,2,0)</f>
        <v>SOCIEDAD TRANSPORTADORA DEL MAGADALENA MEDIO S.A. "SOTRAMAGDALENA S.A.</v>
      </c>
      <c r="C1000" s="306" t="str">
        <f>VLOOKUP(A1000,EMPRESAS!$A$1:$C$342,3,0)</f>
        <v>Especial y Turismo</v>
      </c>
      <c r="D1000" s="439">
        <v>1505</v>
      </c>
      <c r="E1000" s="390">
        <v>16</v>
      </c>
      <c r="F1000" s="390">
        <v>5</v>
      </c>
      <c r="G1000" s="390">
        <v>2018</v>
      </c>
      <c r="H1000" s="390" t="s">
        <v>979</v>
      </c>
      <c r="I1000" s="328" t="s">
        <v>56</v>
      </c>
      <c r="J1000" s="299"/>
      <c r="K1000" s="299" t="str">
        <f>VLOOKUP(A1000,EMPRESAS!$A$1:$I$342,9,0)</f>
        <v xml:space="preserve">MAGDALENA </v>
      </c>
      <c r="L1000" s="299" t="str">
        <f>VLOOKUP(A1000,EMPRESAS!$A$1:$J$342,10,0)</f>
        <v xml:space="preserve">RIO MAGDALENA AFLUENTES ENTRE BUCARAMANGA Y GAMARRA </v>
      </c>
      <c r="M1000" s="2"/>
      <c r="N1000" s="2"/>
      <c r="O1000" s="2"/>
      <c r="P1000" s="2"/>
      <c r="Q1000" s="2"/>
      <c r="R1000" s="2"/>
      <c r="S1000" s="2"/>
      <c r="T1000" s="2"/>
      <c r="U1000" s="2"/>
    </row>
    <row r="1001" spans="1:21">
      <c r="A1001" s="64">
        <v>8902706615</v>
      </c>
      <c r="B1001" s="306" t="str">
        <f>VLOOKUP(A1001,EMPRESAS!$A$1:$B$342,2,0)</f>
        <v>SOCIEDAD TRANSPORTADORA DEL MAGADALENA MEDIO S.A. "SOTRAMAGDALENA S.A.</v>
      </c>
      <c r="C1001" s="306" t="str">
        <f>VLOOKUP(A1001,EMPRESAS!$A$1:$C$342,3,0)</f>
        <v>Especial y Turismo</v>
      </c>
      <c r="D1001" s="27">
        <v>144</v>
      </c>
      <c r="E1001" s="329">
        <v>27</v>
      </c>
      <c r="F1001" s="329">
        <v>1</v>
      </c>
      <c r="G1001" s="329">
        <v>2020</v>
      </c>
      <c r="H1001" s="329" t="s">
        <v>986</v>
      </c>
      <c r="I1001" s="299"/>
      <c r="J1001" s="299"/>
      <c r="K1001" s="299" t="str">
        <f>VLOOKUP(A1001,EMPRESAS!$A$1:$I$342,9,0)</f>
        <v xml:space="preserve">MAGDALENA </v>
      </c>
      <c r="L1001" s="299" t="str">
        <f>VLOOKUP(A1001,EMPRESAS!$A$1:$J$342,10,0)</f>
        <v xml:space="preserve">RIO MAGDALENA AFLUENTES ENTRE BUCARAMANGA Y GAMARRA </v>
      </c>
      <c r="M1001" s="2"/>
      <c r="N1001" s="2"/>
      <c r="O1001" s="2"/>
      <c r="P1001" s="2"/>
      <c r="Q1001" s="2"/>
      <c r="R1001" s="2"/>
      <c r="S1001" s="2"/>
      <c r="T1001" s="2"/>
      <c r="U1001" s="2"/>
    </row>
    <row r="1002" spans="1:21">
      <c r="A1002" s="299">
        <v>9009541798</v>
      </c>
      <c r="B1002" s="306" t="str">
        <f>VLOOKUP(A1002,EMPRESAS!$A$1:$B$342,2,0)</f>
        <v>TRANSPORTE LA REPRESA S.A.S.</v>
      </c>
      <c r="C1002" s="306" t="str">
        <f>VLOOKUP(A1002,EMPRESAS!$A$1:$C$342,3,0)</f>
        <v>Especial y Turismo</v>
      </c>
      <c r="D1002" s="27">
        <v>1747</v>
      </c>
      <c r="E1002" s="64">
        <v>29</v>
      </c>
      <c r="F1002" s="64">
        <v>5</v>
      </c>
      <c r="G1002" s="64">
        <v>2018</v>
      </c>
      <c r="H1002" s="64" t="s">
        <v>977</v>
      </c>
      <c r="I1002" s="299" t="s">
        <v>56</v>
      </c>
      <c r="J1002" s="299"/>
      <c r="K1002" s="299" t="str">
        <f>VLOOKUP(A1002,EMPRESAS!$A$1:$I$342,9,0)</f>
        <v>SOGAMOSO</v>
      </c>
      <c r="L1002" s="299" t="str">
        <f>VLOOKUP(A1002,EMPRESAS!$A$1:$J$342,10,0)</f>
        <v>RIO SOGAMOSO Y EL EMBALSE DE TOPOCORO (SANTANDER)</v>
      </c>
      <c r="M1002" s="2"/>
      <c r="N1002" s="2"/>
      <c r="O1002" s="2"/>
      <c r="P1002" s="2"/>
      <c r="Q1002" s="2"/>
      <c r="R1002" s="2"/>
      <c r="S1002" s="2"/>
      <c r="T1002" s="2"/>
      <c r="U1002" s="2"/>
    </row>
    <row r="1003" spans="1:21">
      <c r="A1003" s="299">
        <v>9009541798</v>
      </c>
      <c r="B1003" s="306" t="str">
        <f>VLOOKUP(A1003,EMPRESAS!$A$1:$B$342,2,0)</f>
        <v>TRANSPORTE LA REPRESA S.A.S.</v>
      </c>
      <c r="C1003" s="306" t="str">
        <f>VLOOKUP(A1003,EMPRESAS!$A$1:$C$342,3,0)</f>
        <v>Especial y Turismo</v>
      </c>
      <c r="D1003" s="303">
        <v>1747</v>
      </c>
      <c r="E1003" s="309">
        <v>29</v>
      </c>
      <c r="F1003" s="309">
        <v>5</v>
      </c>
      <c r="G1003" s="309">
        <v>2018</v>
      </c>
      <c r="H1003" s="309" t="s">
        <v>979</v>
      </c>
      <c r="I1003" s="328" t="s">
        <v>56</v>
      </c>
      <c r="J1003" s="299"/>
      <c r="K1003" s="299" t="str">
        <f>VLOOKUP(A1003,EMPRESAS!$A$1:$I$342,9,0)</f>
        <v>SOGAMOSO</v>
      </c>
      <c r="L1003" s="299" t="str">
        <f>VLOOKUP(A1003,EMPRESAS!$A$1:$J$342,10,0)</f>
        <v>RIO SOGAMOSO Y EL EMBALSE DE TOPOCORO (SANTANDER)</v>
      </c>
      <c r="M1003" s="2"/>
      <c r="N1003" s="2"/>
      <c r="O1003" s="2"/>
      <c r="P1003" s="2"/>
      <c r="Q1003" s="2"/>
      <c r="R1003" s="2"/>
      <c r="S1003" s="2"/>
      <c r="T1003" s="2"/>
      <c r="U1003" s="2"/>
    </row>
    <row r="1004" spans="1:21">
      <c r="A1004" s="64">
        <v>9007828757</v>
      </c>
      <c r="B1004" s="306" t="str">
        <f>VLOOKUP(A1004,EMPRESAS!$A$1:$B$342,2,0)</f>
        <v>ASOCIACION DE MOTORISTAS DE PUERTO LIMON "ASOMOTP</v>
      </c>
      <c r="C1004" s="306" t="str">
        <f>VLOOKUP(A1004,EMPRESAS!$A$1:$C$342,3,0)</f>
        <v>Especial</v>
      </c>
      <c r="D1004" s="27">
        <v>2470</v>
      </c>
      <c r="E1004" s="64">
        <v>26</v>
      </c>
      <c r="F1004" s="64">
        <v>6</v>
      </c>
      <c r="G1004" s="64">
        <v>2018</v>
      </c>
      <c r="H1004" s="64" t="s">
        <v>977</v>
      </c>
      <c r="I1004" s="299" t="s">
        <v>25</v>
      </c>
      <c r="J1004" s="299"/>
      <c r="K1004" s="299" t="str">
        <f>VLOOKUP(A1004,EMPRESAS!$A$1:$I$342,9,0)</f>
        <v>CAQUETA</v>
      </c>
      <c r="L1004" s="299" t="str">
        <f>VLOOKUP(A1004,EMPRESAS!$A$1:$J$342,10,0)</f>
        <v>RIO CAQUETA Y SUS AFLUENTES ENTRE PUERTO LIMON Y PUERTO ZAPOTE</v>
      </c>
      <c r="M1004" s="2"/>
      <c r="N1004" s="2"/>
      <c r="O1004" s="2"/>
      <c r="P1004" s="2"/>
      <c r="Q1004" s="2"/>
      <c r="R1004" s="2"/>
      <c r="S1004" s="2"/>
      <c r="T1004" s="2"/>
      <c r="U1004" s="2"/>
    </row>
    <row r="1005" spans="1:21">
      <c r="A1005" s="64">
        <v>9007828757</v>
      </c>
      <c r="B1005" s="306" t="str">
        <f>VLOOKUP(A1005,EMPRESAS!$A$1:$B$342,2,0)</f>
        <v>ASOCIACION DE MOTORISTAS DE PUERTO LIMON "ASOMOTP</v>
      </c>
      <c r="C1005" s="306" t="str">
        <f>VLOOKUP(A1005,EMPRESAS!$A$1:$C$342,3,0)</f>
        <v>Especial</v>
      </c>
      <c r="D1005" s="303">
        <v>2470</v>
      </c>
      <c r="E1005" s="309">
        <v>26</v>
      </c>
      <c r="F1005" s="309">
        <v>6</v>
      </c>
      <c r="G1005" s="309">
        <v>2018</v>
      </c>
      <c r="H1005" s="309" t="s">
        <v>979</v>
      </c>
      <c r="I1005" s="328" t="s">
        <v>25</v>
      </c>
      <c r="J1005" s="299"/>
      <c r="K1005" s="299" t="str">
        <f>VLOOKUP(A1005,EMPRESAS!$A$1:$I$342,9,0)</f>
        <v>CAQUETA</v>
      </c>
      <c r="L1005" s="299" t="str">
        <f>VLOOKUP(A1005,EMPRESAS!$A$1:$J$342,10,0)</f>
        <v>RIO CAQUETA Y SUS AFLUENTES ENTRE PUERTO LIMON Y PUERTO ZAPOTE</v>
      </c>
      <c r="M1005" s="2"/>
      <c r="N1005" s="2"/>
      <c r="O1005" s="2"/>
      <c r="P1005" s="2"/>
      <c r="Q1005" s="2"/>
      <c r="R1005" s="2"/>
      <c r="S1005" s="2"/>
      <c r="T1005" s="2"/>
      <c r="U1005" s="2"/>
    </row>
    <row r="1006" spans="1:21">
      <c r="A1006" s="299">
        <v>9005583384</v>
      </c>
      <c r="B1006" s="306" t="str">
        <f>VLOOKUP(A1006,EMPRESAS!$A$1:$B$342,2,0)</f>
        <v>HG-SUMINISTROS OBRAS Y SERVICIOS S.A.S.</v>
      </c>
      <c r="C1006" s="306" t="str">
        <f>VLOOKUP(A1006,EMPRESAS!$A$1:$C$342,3,0)</f>
        <v>Especial</v>
      </c>
      <c r="D1006" s="27">
        <v>2476</v>
      </c>
      <c r="E1006" s="64">
        <v>26</v>
      </c>
      <c r="F1006" s="64">
        <v>6</v>
      </c>
      <c r="G1006" s="64">
        <v>2018</v>
      </c>
      <c r="H1006" s="64" t="s">
        <v>977</v>
      </c>
      <c r="I1006" s="299" t="s">
        <v>25</v>
      </c>
      <c r="J1006" s="299"/>
      <c r="K1006" s="299" t="str">
        <f>VLOOKUP(A1006,EMPRESAS!$A$1:$I$342,9,0)</f>
        <v>MAGDALENA</v>
      </c>
      <c r="L1006" s="299" t="str">
        <f>VLOOKUP(A1006,EMPRESAS!$A$1:$J$342,10,0)</f>
        <v>RIO MAGDALENA ENTRE EL SECTOR CAÑO EL VIOLO (BOLIVAR) LAS BOQUILLAS (BOLIVAR)</v>
      </c>
      <c r="M1006" s="2"/>
      <c r="N1006" s="2"/>
      <c r="O1006" s="2"/>
      <c r="P1006" s="2"/>
      <c r="Q1006" s="2"/>
      <c r="R1006" s="2"/>
      <c r="S1006" s="2"/>
      <c r="T1006" s="2"/>
      <c r="U1006" s="2"/>
    </row>
    <row r="1007" spans="1:21">
      <c r="A1007" s="299">
        <v>9005583384</v>
      </c>
      <c r="B1007" s="306" t="str">
        <f>VLOOKUP(A1007,EMPRESAS!$A$1:$B$342,2,0)</f>
        <v>HG-SUMINISTROS OBRAS Y SERVICIOS S.A.S.</v>
      </c>
      <c r="C1007" s="306" t="str">
        <f>VLOOKUP(A1007,EMPRESAS!$A$1:$C$342,3,0)</f>
        <v>Especial</v>
      </c>
      <c r="D1007" s="303">
        <v>2476</v>
      </c>
      <c r="E1007" s="309">
        <v>26</v>
      </c>
      <c r="F1007" s="309">
        <v>6</v>
      </c>
      <c r="G1007" s="309">
        <v>2018</v>
      </c>
      <c r="H1007" s="309" t="s">
        <v>979</v>
      </c>
      <c r="I1007" s="328" t="s">
        <v>25</v>
      </c>
      <c r="J1007" s="299"/>
      <c r="K1007" s="299" t="str">
        <f>VLOOKUP(A1007,EMPRESAS!$A$1:$I$342,9,0)</f>
        <v>MAGDALENA</v>
      </c>
      <c r="L1007" s="299" t="str">
        <f>VLOOKUP(A1007,EMPRESAS!$A$1:$J$342,10,0)</f>
        <v>RIO MAGDALENA ENTRE EL SECTOR CAÑO EL VIOLO (BOLIVAR) LAS BOQUILLAS (BOLIVAR)</v>
      </c>
      <c r="M1007" s="2"/>
      <c r="N1007" s="2"/>
      <c r="O1007" s="2"/>
      <c r="P1007" s="2"/>
      <c r="Q1007" s="2"/>
      <c r="R1007" s="2"/>
      <c r="S1007" s="2"/>
      <c r="T1007" s="2"/>
      <c r="U1007" s="2"/>
    </row>
    <row r="1008" spans="1:21">
      <c r="A1008" s="64">
        <v>9011087176</v>
      </c>
      <c r="B1008" s="306" t="str">
        <f>VLOOKUP(A1008,EMPRESAS!$A$1:$B$342,2,0)</f>
        <v>TRANSPORTE FLUVIAL MIXTO ATRATO CARIBE RIO BAUDO E.U.</v>
      </c>
      <c r="C1008" s="306" t="str">
        <f>VLOOKUP(A1008,EMPRESAS!$A$1:$C$342,3,0)</f>
        <v>Pasajeros</v>
      </c>
      <c r="D1008" s="27">
        <v>4705</v>
      </c>
      <c r="E1008" s="64">
        <v>11</v>
      </c>
      <c r="F1008" s="64">
        <v>10</v>
      </c>
      <c r="G1008" s="64">
        <v>2018</v>
      </c>
      <c r="H1008" s="64" t="s">
        <v>977</v>
      </c>
      <c r="I1008" s="299" t="s">
        <v>14</v>
      </c>
      <c r="J1008" s="299"/>
      <c r="K1008" s="299" t="str">
        <f>VLOOKUP(A1008,EMPRESAS!$A$1:$I$342,9,0)</f>
        <v>ATRATO</v>
      </c>
      <c r="L1008" s="299" t="str">
        <f>VLOOKUP(A1008,EMPRESAS!$A$1:$J$342,10,0)</f>
        <v>RIO ATARTO Y SUS Y SUS AFLUENTES, RIO QUITO Y ANDAGUEDA</v>
      </c>
      <c r="M1008" s="2"/>
      <c r="N1008" s="2"/>
      <c r="O1008" s="2"/>
      <c r="P1008" s="2"/>
      <c r="Q1008" s="2"/>
      <c r="R1008" s="2"/>
      <c r="S1008" s="2"/>
      <c r="T1008" s="2"/>
      <c r="U1008" s="2"/>
    </row>
    <row r="1009" spans="1:21">
      <c r="A1009" s="64">
        <v>9011087176</v>
      </c>
      <c r="B1009" s="306" t="str">
        <f>VLOOKUP(A1009,EMPRESAS!$A$1:$B$342,2,0)</f>
        <v>TRANSPORTE FLUVIAL MIXTO ATRATO CARIBE RIO BAUDO E.U.</v>
      </c>
      <c r="C1009" s="306" t="str">
        <f>VLOOKUP(A1009,EMPRESAS!$A$1:$C$342,3,0)</f>
        <v>Pasajeros</v>
      </c>
      <c r="D1009" s="303">
        <v>5132</v>
      </c>
      <c r="E1009" s="309">
        <v>15</v>
      </c>
      <c r="F1009" s="309">
        <v>11</v>
      </c>
      <c r="G1009" s="309">
        <v>2018</v>
      </c>
      <c r="H1009" s="309" t="s">
        <v>979</v>
      </c>
      <c r="I1009" s="299" t="s">
        <v>14</v>
      </c>
      <c r="J1009" s="299"/>
      <c r="K1009" s="299" t="str">
        <f>VLOOKUP(A1009,EMPRESAS!$A$1:$I$342,9,0)</f>
        <v>ATRATO</v>
      </c>
      <c r="L1009" s="299" t="str">
        <f>VLOOKUP(A1009,EMPRESAS!$A$1:$J$342,10,0)</f>
        <v>RIO ATARTO Y SUS Y SUS AFLUENTES, RIO QUITO Y ANDAGUEDA</v>
      </c>
      <c r="M1009" s="2"/>
      <c r="N1009" s="2"/>
      <c r="O1009" s="2"/>
      <c r="P1009" s="2"/>
      <c r="Q1009" s="2"/>
      <c r="R1009" s="2"/>
      <c r="S1009" s="2"/>
      <c r="T1009" s="2"/>
      <c r="U1009" s="2"/>
    </row>
    <row r="1010" spans="1:21">
      <c r="A1010" s="299">
        <v>914340502</v>
      </c>
      <c r="B1010" s="306" t="str">
        <f>VLOOKUP(A1010,EMPRESAS!$A$1:$B$342,2,0)</f>
        <v xml:space="preserve">ADAN RODRIGUEZ ROJAS </v>
      </c>
      <c r="C1010" s="306" t="str">
        <f>VLOOKUP(A1010,EMPRESAS!$A$1:$C$342,3,0)</f>
        <v>Pasajeros</v>
      </c>
      <c r="D1010" s="27">
        <v>4704</v>
      </c>
      <c r="E1010" s="64">
        <v>11</v>
      </c>
      <c r="F1010" s="64">
        <v>10</v>
      </c>
      <c r="G1010" s="64">
        <v>2018</v>
      </c>
      <c r="H1010" s="64" t="s">
        <v>977</v>
      </c>
      <c r="I1010" s="299" t="s">
        <v>14</v>
      </c>
      <c r="J1010" s="299"/>
      <c r="K1010" s="299" t="str">
        <f>VLOOKUP(A1010,EMPRESAS!$A$1:$I$342,9,0)</f>
        <v>MAGDALENA</v>
      </c>
      <c r="L1010" s="299" t="str">
        <f>VLOOKUP(A1010,EMPRESAS!$A$1:$J$342,10,0)</f>
        <v>RIO MAGDALENA SECTOR  PUERTO BERRIO (ANTIOQUIA) BOCAS DEL RIO SAN BARTOLO Y RIO SAN BARTOLO RUTA: PUERTO BERRIO - FARALLONES PUERTOS INTERMEDIOS Y VICEVERSA</v>
      </c>
      <c r="M1010" s="2"/>
      <c r="N1010" s="2"/>
      <c r="O1010" s="2"/>
      <c r="P1010" s="2"/>
      <c r="Q1010" s="2"/>
      <c r="R1010" s="2"/>
      <c r="S1010" s="2"/>
      <c r="T1010" s="2"/>
      <c r="U1010" s="2"/>
    </row>
    <row r="1011" spans="1:21">
      <c r="A1011" s="299">
        <v>914340502</v>
      </c>
      <c r="B1011" s="306" t="str">
        <f>VLOOKUP(A1011,EMPRESAS!$A$1:$B$342,2,0)</f>
        <v xml:space="preserve">ADAN RODRIGUEZ ROJAS </v>
      </c>
      <c r="C1011" s="306" t="str">
        <f>VLOOKUP(A1011,EMPRESAS!$A$1:$C$342,3,0)</f>
        <v>Pasajeros</v>
      </c>
      <c r="D1011" s="27">
        <v>5499</v>
      </c>
      <c r="E1011" s="321">
        <v>4</v>
      </c>
      <c r="F1011" s="321">
        <v>12</v>
      </c>
      <c r="G1011" s="321">
        <v>2018</v>
      </c>
      <c r="H1011" s="321" t="s">
        <v>979</v>
      </c>
      <c r="I1011" s="299"/>
      <c r="J1011" s="299"/>
      <c r="K1011" s="299" t="str">
        <f>VLOOKUP(A1011,EMPRESAS!$A$1:$I$342,9,0)</f>
        <v>MAGDALENA</v>
      </c>
      <c r="L1011" s="299" t="str">
        <f>VLOOKUP(A1011,EMPRESAS!$A$1:$J$342,10,0)</f>
        <v>RIO MAGDALENA SECTOR  PUERTO BERRIO (ANTIOQUIA) BOCAS DEL RIO SAN BARTOLO Y RIO SAN BARTOLO RUTA: PUERTO BERRIO - FARALLONES PUERTOS INTERMEDIOS Y VICEVERSA</v>
      </c>
      <c r="M1011" s="2"/>
      <c r="N1011" s="2"/>
      <c r="O1011" s="2"/>
      <c r="P1011" s="2"/>
      <c r="Q1011" s="2"/>
      <c r="R1011" s="2"/>
      <c r="S1011" s="2"/>
      <c r="T1011" s="2"/>
      <c r="U1011" s="2"/>
    </row>
    <row r="1012" spans="1:21">
      <c r="A1012" s="299"/>
      <c r="B1012" s="488" t="e">
        <f>VLOOKUP(A1012,EMPRESAS!$A$1:$B$342,2,0)</f>
        <v>#N/A</v>
      </c>
      <c r="C1012" s="488" t="e">
        <f>VLOOKUP(A1012,EMPRESAS!$A$1:$C$342,3,0)</f>
        <v>#N/A</v>
      </c>
      <c r="D1012" s="303">
        <v>3040000565</v>
      </c>
      <c r="E1012" s="309">
        <v>6</v>
      </c>
      <c r="F1012" s="309">
        <v>1</v>
      </c>
      <c r="G1012" s="309">
        <v>2022</v>
      </c>
      <c r="H1012" s="309" t="s">
        <v>982</v>
      </c>
      <c r="I1012" s="299" t="s">
        <v>14</v>
      </c>
      <c r="J1012" s="299"/>
      <c r="K1012" s="299" t="e">
        <f>VLOOKUP(A1012,EMPRESAS!$A$1:$I$342,9,0)</f>
        <v>#N/A</v>
      </c>
      <c r="L1012" s="299" t="e">
        <f>VLOOKUP(A1012,EMPRESAS!$A$1:$J$342,10,0)</f>
        <v>#N/A</v>
      </c>
      <c r="M1012" s="2"/>
      <c r="N1012" s="2"/>
      <c r="O1012" s="2"/>
      <c r="P1012" s="2"/>
      <c r="Q1012" s="2"/>
      <c r="R1012" s="2"/>
      <c r="S1012" s="2"/>
      <c r="T1012" s="2"/>
      <c r="U1012" s="2"/>
    </row>
    <row r="1013" spans="1:21">
      <c r="A1013" s="64">
        <v>9011656195</v>
      </c>
      <c r="B1013" s="306" t="str">
        <f>VLOOKUP(A1013,EMPRESAS!$A$1:$B$342,2,0)</f>
        <v>EMPRESA TRANSPORTADORES DEL PACIFICO S.A.S.</v>
      </c>
      <c r="C1013" s="306" t="str">
        <f>VLOOKUP(A1013,EMPRESAS!$A$1:$C$342,3,0)</f>
        <v>Pasajeros</v>
      </c>
      <c r="D1013" s="27">
        <v>440</v>
      </c>
      <c r="E1013" s="64">
        <v>20</v>
      </c>
      <c r="F1013" s="64">
        <v>2</v>
      </c>
      <c r="G1013" s="64">
        <v>2019</v>
      </c>
      <c r="H1013" s="64" t="s">
        <v>977</v>
      </c>
      <c r="I1013" s="299" t="s">
        <v>14</v>
      </c>
      <c r="J1013" s="299"/>
      <c r="K1013" s="299" t="str">
        <f>VLOOKUP(A1013,EMPRESAS!$A$1:$I$342,9,0)</f>
        <v>ATRATO</v>
      </c>
      <c r="L1013" s="299" t="str">
        <f>VLOOKUP(A1013,EMPRESAS!$A$1:$J$342,10,0)</f>
        <v>RIO ATRATO SECTOR QUIBDO - LLORO; RIO QUITO: SECTOR QUIBDO - PAIMADO Y SUS AFLUENTES</v>
      </c>
      <c r="M1013" s="2"/>
      <c r="N1013" s="2"/>
      <c r="O1013" s="2"/>
      <c r="P1013" s="2"/>
      <c r="Q1013" s="2"/>
      <c r="R1013" s="2"/>
      <c r="S1013" s="2"/>
      <c r="T1013" s="2"/>
      <c r="U1013" s="2"/>
    </row>
    <row r="1014" spans="1:21">
      <c r="A1014" s="64">
        <v>9011656195</v>
      </c>
      <c r="B1014" s="306" t="str">
        <f>VLOOKUP(A1014,EMPRESAS!$A$1:$B$342,2,0)</f>
        <v>EMPRESA TRANSPORTADORES DEL PACIFICO S.A.S.</v>
      </c>
      <c r="C1014" s="306" t="str">
        <f>VLOOKUP(A1014,EMPRESAS!$A$1:$C$342,3,0)</f>
        <v>Pasajeros</v>
      </c>
      <c r="D1014" s="303">
        <v>1162</v>
      </c>
      <c r="E1014" s="309">
        <v>22</v>
      </c>
      <c r="F1014" s="309">
        <v>3</v>
      </c>
      <c r="G1014" s="309">
        <v>2019</v>
      </c>
      <c r="H1014" s="309" t="s">
        <v>979</v>
      </c>
      <c r="I1014" s="299" t="s">
        <v>14</v>
      </c>
      <c r="J1014" s="299"/>
      <c r="K1014" s="299" t="str">
        <f>VLOOKUP(A1014,EMPRESAS!$A$1:$I$342,9,0)</f>
        <v>ATRATO</v>
      </c>
      <c r="L1014" s="299" t="str">
        <f>VLOOKUP(A1014,EMPRESAS!$A$1:$J$342,10,0)</f>
        <v>RIO ATRATO SECTOR QUIBDO - LLORO; RIO QUITO: SECTOR QUIBDO - PAIMADO Y SUS AFLUENTES</v>
      </c>
      <c r="M1014" s="2"/>
      <c r="N1014" s="2"/>
      <c r="O1014" s="2"/>
      <c r="P1014" s="2"/>
      <c r="Q1014" s="2"/>
      <c r="R1014" s="2"/>
      <c r="S1014" s="2"/>
      <c r="T1014" s="2"/>
      <c r="U1014" s="2"/>
    </row>
    <row r="1015" spans="1:21">
      <c r="A1015" s="64">
        <v>9011656195</v>
      </c>
      <c r="B1015" s="306" t="str">
        <f>VLOOKUP(A1015,EMPRESAS!$A$1:$B$342,2,0)</f>
        <v>EMPRESA TRANSPORTADORES DEL PACIFICO S.A.S.</v>
      </c>
      <c r="C1015" s="306" t="str">
        <f>VLOOKUP(A1015,EMPRESAS!$A$1:$C$342,3,0)</f>
        <v>Pasajeros</v>
      </c>
      <c r="D1015" s="27">
        <v>2296</v>
      </c>
      <c r="E1015" s="64">
        <v>12</v>
      </c>
      <c r="F1015" s="64">
        <v>6</v>
      </c>
      <c r="G1015" s="64">
        <v>2019</v>
      </c>
      <c r="H1015" s="64" t="s">
        <v>986</v>
      </c>
      <c r="I1015" s="299"/>
      <c r="J1015" s="299"/>
      <c r="K1015" s="299" t="str">
        <f>VLOOKUP(A1015,EMPRESAS!$A$1:$I$342,9,0)</f>
        <v>ATRATO</v>
      </c>
      <c r="L1015" s="299" t="str">
        <f>VLOOKUP(A1015,EMPRESAS!$A$1:$J$342,10,0)</f>
        <v>RIO ATRATO SECTOR QUIBDO - LLORO; RIO QUITO: SECTOR QUIBDO - PAIMADO Y SUS AFLUENTES</v>
      </c>
      <c r="M1015" s="2"/>
      <c r="N1015" s="2"/>
      <c r="O1015" s="2"/>
      <c r="P1015" s="2"/>
      <c r="Q1015" s="2"/>
      <c r="R1015" s="2"/>
      <c r="S1015" s="2"/>
      <c r="T1015" s="2"/>
      <c r="U1015" s="2"/>
    </row>
    <row r="1016" spans="1:21">
      <c r="A1016" s="299">
        <v>9011640905</v>
      </c>
      <c r="B1016" s="306" t="str">
        <f>VLOOKUP(A1016,EMPRESAS!$A$1:$B$342,2,0)</f>
        <v>NAUTICA PÒZO AZUL S.A.S.</v>
      </c>
      <c r="C1016" s="306" t="str">
        <f>VLOOKUP(A1016,EMPRESAS!$A$1:$C$342,3,0)</f>
        <v>Turismo</v>
      </c>
      <c r="D1016" s="508">
        <v>3797</v>
      </c>
      <c r="E1016" s="64">
        <v>23</v>
      </c>
      <c r="F1016" s="64">
        <v>8</v>
      </c>
      <c r="G1016" s="64">
        <v>2018</v>
      </c>
      <c r="H1016" s="64" t="s">
        <v>977</v>
      </c>
      <c r="I1016" s="299" t="s">
        <v>43</v>
      </c>
      <c r="J1016" s="299"/>
      <c r="K1016" s="299" t="str">
        <f>VLOOKUP(A1016,EMPRESAS!$A$1:$I$342,9,0)</f>
        <v>LAGUNA DE TOTA</v>
      </c>
      <c r="L1016" s="299" t="str">
        <f>VLOOKUP(A1016,EMPRESAS!$A$1:$J$342,10,0)</f>
        <v>LAGUNA DE TOTA RUTA: 1. MUELLE DEL HOTEL REFUGIO POZO AZUL- PLAYA BLANCA LAGUNA DE TOTA. 2. PLAYA BLANCA LAGUNA DE TOTA - MUELLE DEL HOTEL REFUGIO POZO AZUL</v>
      </c>
      <c r="M1016" s="2"/>
      <c r="N1016" s="2"/>
      <c r="O1016" s="2"/>
      <c r="P1016" s="2"/>
      <c r="Q1016" s="2"/>
      <c r="R1016" s="2"/>
      <c r="S1016" s="2"/>
      <c r="T1016" s="2"/>
      <c r="U1016" s="2"/>
    </row>
    <row r="1017" spans="1:21">
      <c r="A1017" s="299">
        <v>9011640905</v>
      </c>
      <c r="B1017" s="306" t="str">
        <f>VLOOKUP(A1017,EMPRESAS!$A$1:$B$342,2,0)</f>
        <v>NAUTICA PÒZO AZUL S.A.S.</v>
      </c>
      <c r="C1017" s="306" t="str">
        <f>VLOOKUP(A1017,EMPRESAS!$A$1:$C$342,3,0)</f>
        <v>Turismo</v>
      </c>
      <c r="D1017" s="508">
        <v>3797</v>
      </c>
      <c r="E1017" s="64">
        <v>23</v>
      </c>
      <c r="F1017" s="64">
        <v>8</v>
      </c>
      <c r="G1017" s="64">
        <v>2018</v>
      </c>
      <c r="H1017" s="64" t="s">
        <v>979</v>
      </c>
      <c r="I1017" s="299" t="s">
        <v>43</v>
      </c>
      <c r="J1017" s="299"/>
      <c r="K1017" s="299" t="str">
        <f>VLOOKUP(A1017,EMPRESAS!$A$1:$I$342,9,0)</f>
        <v>LAGUNA DE TOTA</v>
      </c>
      <c r="L1017" s="299" t="str">
        <f>VLOOKUP(A1017,EMPRESAS!$A$1:$J$342,10,0)</f>
        <v>LAGUNA DE TOTA RUTA: 1. MUELLE DEL HOTEL REFUGIO POZO AZUL- PLAYA BLANCA LAGUNA DE TOTA. 2. PLAYA BLANCA LAGUNA DE TOTA - MUELLE DEL HOTEL REFUGIO POZO AZUL</v>
      </c>
      <c r="M1017" s="2"/>
      <c r="N1017" s="2"/>
      <c r="O1017" s="2"/>
      <c r="P1017" s="2"/>
      <c r="Q1017" s="2"/>
      <c r="R1017" s="2"/>
      <c r="S1017" s="2"/>
      <c r="T1017" s="2"/>
      <c r="U1017" s="2"/>
    </row>
    <row r="1018" spans="1:21">
      <c r="A1018" s="299"/>
      <c r="B1018" s="488" t="e">
        <f>VLOOKUP(A1018,EMPRESAS!$A$1:$B$342,2,0)</f>
        <v>#N/A</v>
      </c>
      <c r="C1018" s="488" t="e">
        <f>VLOOKUP(A1018,EMPRESAS!$A$1:$C$342,3,0)</f>
        <v>#N/A</v>
      </c>
      <c r="D1018" s="508">
        <v>3040054615</v>
      </c>
      <c r="E1018" s="64">
        <v>16</v>
      </c>
      <c r="F1018" s="64">
        <v>11</v>
      </c>
      <c r="G1018" s="64">
        <v>2021</v>
      </c>
      <c r="H1018" s="64" t="s">
        <v>982</v>
      </c>
      <c r="I1018" s="299"/>
      <c r="J1018" s="299"/>
      <c r="K1018" s="299"/>
      <c r="L1018" s="299"/>
      <c r="M1018" s="2"/>
      <c r="N1018" s="2"/>
      <c r="O1018" s="2"/>
      <c r="P1018" s="2"/>
      <c r="Q1018" s="2"/>
      <c r="R1018" s="2"/>
      <c r="S1018" s="2"/>
      <c r="T1018" s="2"/>
      <c r="U1018" s="2"/>
    </row>
    <row r="1019" spans="1:21">
      <c r="A1019" s="299">
        <v>9002394510</v>
      </c>
      <c r="B1019" s="306" t="str">
        <f>VLOOKUP(A1019,EMPRESAS!$A$1:$B$342,2,0)</f>
        <v>TRANSPORTE FLUVIAL LA CAPITANA S.A.S.</v>
      </c>
      <c r="C1019" s="306" t="str">
        <f>VLOOKUP(A1019,EMPRESAS!$A$1:$C$342,3,0)</f>
        <v>Especial</v>
      </c>
      <c r="D1019" s="27">
        <v>3938</v>
      </c>
      <c r="E1019" s="64">
        <v>6</v>
      </c>
      <c r="F1019" s="64">
        <v>9</v>
      </c>
      <c r="G1019" s="64">
        <v>2018</v>
      </c>
      <c r="H1019" s="64" t="s">
        <v>977</v>
      </c>
      <c r="I1019" s="299" t="s">
        <v>25</v>
      </c>
      <c r="J1019" s="299"/>
      <c r="K1019" s="299" t="str">
        <f>VLOOKUP(A1019,EMPRESAS!$A$1:$I$342,9,0)</f>
        <v>INIRIDA</v>
      </c>
      <c r="L1019" s="299" t="str">
        <f>VLOOKUP(A1019,EMPRESAS!$A$1:$J$342,10,0)</f>
        <v>RIOS: INIRIDA, GUAVIARE, ORINOCO, ATABAPO, NEGRO, VICHADA Y AFLUENTES DENTRO DEL TERRITORIO NACIONAL</v>
      </c>
      <c r="M1019" s="2"/>
      <c r="N1019" s="2"/>
      <c r="O1019" s="2"/>
      <c r="P1019" s="2"/>
      <c r="Q1019" s="2"/>
      <c r="R1019" s="2"/>
      <c r="S1019" s="2"/>
      <c r="T1019" s="2"/>
      <c r="U1019" s="2"/>
    </row>
    <row r="1020" spans="1:21">
      <c r="A1020" s="299">
        <v>9002394510</v>
      </c>
      <c r="B1020" s="306" t="str">
        <f>VLOOKUP(A1020,EMPRESAS!$A$1:$B$342,2,0)</f>
        <v>TRANSPORTE FLUVIAL LA CAPITANA S.A.S.</v>
      </c>
      <c r="C1020" s="306" t="str">
        <f>VLOOKUP(A1020,EMPRESAS!$A$1:$C$342,3,0)</f>
        <v>Especial</v>
      </c>
      <c r="D1020" s="303">
        <v>3938</v>
      </c>
      <c r="E1020" s="420">
        <v>6</v>
      </c>
      <c r="F1020" s="420">
        <v>9</v>
      </c>
      <c r="G1020" s="420">
        <v>2018</v>
      </c>
      <c r="H1020" s="420" t="s">
        <v>979</v>
      </c>
      <c r="I1020" s="421" t="s">
        <v>25</v>
      </c>
      <c r="J1020" s="299"/>
      <c r="K1020" s="299" t="str">
        <f>VLOOKUP(A1020,EMPRESAS!$A$1:$I$342,9,0)</f>
        <v>INIRIDA</v>
      </c>
      <c r="L1020" s="299" t="str">
        <f>VLOOKUP(A1020,EMPRESAS!$A$1:$J$342,10,0)</f>
        <v>RIOS: INIRIDA, GUAVIARE, ORINOCO, ATABAPO, NEGRO, VICHADA Y AFLUENTES DENTRO DEL TERRITORIO NACIONAL</v>
      </c>
      <c r="M1020" s="2"/>
      <c r="N1020" s="2"/>
      <c r="O1020" s="2"/>
      <c r="P1020" s="2"/>
      <c r="Q1020" s="2"/>
      <c r="R1020" s="2"/>
      <c r="S1020" s="2"/>
      <c r="T1020" s="2"/>
      <c r="U1020" s="2"/>
    </row>
    <row r="1021" spans="1:21">
      <c r="A1021" s="299">
        <v>9002394510</v>
      </c>
      <c r="B1021" s="306" t="str">
        <f>VLOOKUP(A1021,EMPRESAS!$A$1:$B$342,2,0)</f>
        <v>TRANSPORTE FLUVIAL LA CAPITANA S.A.S.</v>
      </c>
      <c r="C1021" s="306" t="str">
        <f>VLOOKUP(A1021,EMPRESAS!$A$1:$C$342,3,0)</f>
        <v>Especial</v>
      </c>
      <c r="D1021" s="27">
        <v>5191</v>
      </c>
      <c r="E1021" s="524">
        <v>20</v>
      </c>
      <c r="F1021" s="524">
        <v>11</v>
      </c>
      <c r="G1021" s="524">
        <v>2018</v>
      </c>
      <c r="H1021" s="524" t="s">
        <v>986</v>
      </c>
      <c r="I1021" s="421"/>
      <c r="J1021" s="299"/>
      <c r="K1021" s="299"/>
      <c r="L1021" s="299"/>
      <c r="M1021" s="2"/>
      <c r="N1021" s="2"/>
      <c r="O1021" s="2"/>
      <c r="P1021" s="2"/>
      <c r="Q1021" s="2"/>
      <c r="R1021" s="2"/>
      <c r="S1021" s="2"/>
      <c r="T1021" s="2"/>
      <c r="U1021" s="2"/>
    </row>
    <row r="1022" spans="1:21">
      <c r="A1022" s="299">
        <v>9000796068</v>
      </c>
      <c r="B1022" s="306" t="str">
        <f>VLOOKUP(A1022,EMPRESAS!$A$1:$B$342,2,0)</f>
        <v>MARULAPIA S.A.S.</v>
      </c>
      <c r="C1022" s="306" t="str">
        <f>VLOOKUP(A1022,EMPRESAS!$A$1:$C$342,3,0)</f>
        <v>Turismo</v>
      </c>
      <c r="D1022" s="27">
        <v>5498</v>
      </c>
      <c r="E1022" s="321">
        <v>4</v>
      </c>
      <c r="F1022" s="321">
        <v>12</v>
      </c>
      <c r="G1022" s="321">
        <v>2018</v>
      </c>
      <c r="H1022" s="321" t="s">
        <v>977</v>
      </c>
      <c r="I1022" s="64" t="s">
        <v>43</v>
      </c>
      <c r="J1022" s="299"/>
      <c r="K1022" s="299" t="str">
        <f>VLOOKUP(A1022,EMPRESAS!$A$1:$I$342,9,0)</f>
        <v xml:space="preserve">MAGDALENA </v>
      </c>
      <c r="L1022" s="299" t="str">
        <f>VLOOKUP(A1022,EMPRESAS!$A$1:$J$342,10,0)</f>
        <v xml:space="preserve">RIO MAGDALENA SECTOR CALAMAR (BOLIVAR) BOCAS DE CENIZA </v>
      </c>
      <c r="M1022" s="2"/>
      <c r="N1022" s="2"/>
      <c r="O1022" s="2"/>
      <c r="P1022" s="2"/>
      <c r="Q1022" s="2"/>
      <c r="R1022" s="2"/>
      <c r="S1022" s="2"/>
      <c r="T1022" s="2"/>
      <c r="U1022" s="2"/>
    </row>
    <row r="1023" spans="1:21">
      <c r="A1023" s="299">
        <v>9000796068</v>
      </c>
      <c r="B1023" s="306" t="str">
        <f>VLOOKUP(A1023,EMPRESAS!$A$1:$B$342,2,0)</f>
        <v>MARULAPIA S.A.S.</v>
      </c>
      <c r="C1023" s="306" t="str">
        <f>VLOOKUP(A1023,EMPRESAS!$A$1:$C$342,3,0)</f>
        <v>Turismo</v>
      </c>
      <c r="D1023" s="449">
        <v>5498</v>
      </c>
      <c r="E1023" s="419">
        <v>4</v>
      </c>
      <c r="F1023" s="419">
        <v>12</v>
      </c>
      <c r="G1023" s="419">
        <v>2018</v>
      </c>
      <c r="H1023" s="419" t="s">
        <v>979</v>
      </c>
      <c r="I1023" s="322" t="s">
        <v>43</v>
      </c>
      <c r="J1023" s="299"/>
      <c r="K1023" s="299" t="str">
        <f>VLOOKUP(A1023,EMPRESAS!$A$1:$I$342,9,0)</f>
        <v xml:space="preserve">MAGDALENA </v>
      </c>
      <c r="L1023" s="299" t="str">
        <f>VLOOKUP(A1023,EMPRESAS!$A$1:$J$342,10,0)</f>
        <v xml:space="preserve">RIO MAGDALENA SECTOR CALAMAR (BOLIVAR) BOCAS DE CENIZA </v>
      </c>
      <c r="M1023" s="2"/>
      <c r="N1023" s="2"/>
      <c r="O1023" s="2"/>
      <c r="P1023" s="2"/>
      <c r="Q1023" s="2"/>
      <c r="R1023" s="2"/>
      <c r="S1023" s="2"/>
      <c r="T1023" s="2"/>
      <c r="U1023" s="2"/>
    </row>
    <row r="1024" spans="1:21">
      <c r="A1024" s="299">
        <v>9012083165</v>
      </c>
      <c r="B1024" s="306" t="str">
        <f>VLOOKUP(A1024,EMPRESAS!$A$1:$B$342,2,0)</f>
        <v>BARCASAS Y YATES DE COLOMBIA S.A.S.</v>
      </c>
      <c r="C1024" s="306" t="str">
        <f>VLOOKUP(A1024,EMPRESAS!$A$1:$C$342,3,0)</f>
        <v>Especial y Turismo</v>
      </c>
      <c r="D1024" s="27">
        <v>8</v>
      </c>
      <c r="E1024" s="64">
        <v>2</v>
      </c>
      <c r="F1024" s="64">
        <v>1</v>
      </c>
      <c r="G1024" s="64">
        <v>2019</v>
      </c>
      <c r="H1024" s="64" t="s">
        <v>977</v>
      </c>
      <c r="I1024" s="299" t="s">
        <v>56</v>
      </c>
      <c r="J1024" s="299"/>
      <c r="K1024" s="299" t="str">
        <f>VLOOKUP(A1024,EMPRESAS!$A$1:$I$342,9,0)</f>
        <v>EMBALSE EL PEÑOL</v>
      </c>
      <c r="L1024" s="299" t="str">
        <f>VLOOKUP(A1024,EMPRESAS!$A$1:$J$342,10,0)</f>
        <v>EMBALSE EL PEÑOL RECORRIDOS: AQUAPARK - SITIOS DE INTERES TURISTICO EN EL EMBALSE EL PEÑOL - GUATAPE.                                                                                                                            VEREDA LOS NARANJOS - SITIOS DE INTERES TURISTICO EN EL EMBALSE EL PEÑOL - GUATAPE.                      MALECON GUATAPE - SITIOS DE INTERES TURISTICO EN EL EMBALSE EL PEÑOL - GUATAPE. VEREDA EL SALTO - SITIOS DE INTERES TURISTICO EN EL EMBALSE EL PEÑOL - GUATAPE. VEREDA EL ROBLE - SITIOS DE INTERES TURISTICO EN EL EMBALSE EL PEÑOL - GUATAPE.</v>
      </c>
      <c r="M1024" s="2"/>
      <c r="N1024" s="2"/>
      <c r="O1024" s="2"/>
      <c r="P1024" s="2"/>
      <c r="Q1024" s="2"/>
      <c r="R1024" s="2"/>
      <c r="S1024" s="2"/>
      <c r="T1024" s="2"/>
      <c r="U1024" s="2"/>
    </row>
    <row r="1025" spans="1:21">
      <c r="A1025" s="299">
        <v>9012083165</v>
      </c>
      <c r="B1025" s="306" t="str">
        <f>VLOOKUP(A1025,EMPRESAS!$A$1:$B$342,2,0)</f>
        <v>BARCASAS Y YATES DE COLOMBIA S.A.S.</v>
      </c>
      <c r="C1025" s="306" t="str">
        <f>VLOOKUP(A1025,EMPRESAS!$A$1:$C$342,3,0)</f>
        <v>Especial y Turismo</v>
      </c>
      <c r="D1025" s="303">
        <v>8</v>
      </c>
      <c r="E1025" s="309">
        <v>2</v>
      </c>
      <c r="F1025" s="309">
        <v>1</v>
      </c>
      <c r="G1025" s="309">
        <v>2019</v>
      </c>
      <c r="H1025" s="309" t="s">
        <v>979</v>
      </c>
      <c r="I1025" s="328" t="s">
        <v>56</v>
      </c>
      <c r="J1025" s="299"/>
      <c r="K1025" s="299" t="str">
        <f>VLOOKUP(A1025,EMPRESAS!$A$1:$I$342,9,0)</f>
        <v>EMBALSE EL PEÑOL</v>
      </c>
      <c r="L1025" s="299" t="str">
        <f>VLOOKUP(A1025,EMPRESAS!$A$1:$J$342,10,0)</f>
        <v>EMBALSE EL PEÑOL RECORRIDOS: AQUAPARK - SITIOS DE INTERES TURISTICO EN EL EMBALSE EL PEÑOL - GUATAPE.                                                                                                                            VEREDA LOS NARANJOS - SITIOS DE INTERES TURISTICO EN EL EMBALSE EL PEÑOL - GUATAPE.                      MALECON GUATAPE - SITIOS DE INTERES TURISTICO EN EL EMBALSE EL PEÑOL - GUATAPE. VEREDA EL SALTO - SITIOS DE INTERES TURISTICO EN EL EMBALSE EL PEÑOL - GUATAPE. VEREDA EL ROBLE - SITIOS DE INTERES TURISTICO EN EL EMBALSE EL PEÑOL - GUATAPE.</v>
      </c>
      <c r="M1025" s="2"/>
      <c r="N1025" s="2"/>
      <c r="O1025" s="2"/>
      <c r="P1025" s="2"/>
      <c r="Q1025" s="2"/>
      <c r="R1025" s="2"/>
      <c r="S1025" s="2"/>
      <c r="T1025" s="2"/>
      <c r="U1025" s="2"/>
    </row>
    <row r="1026" spans="1:21">
      <c r="A1026" s="299">
        <v>9012083165</v>
      </c>
      <c r="B1026" s="306" t="str">
        <f>VLOOKUP(A1026,EMPRESAS!$A$1:$B$342,2,0)</f>
        <v>BARCASAS Y YATES DE COLOMBIA S.A.S.</v>
      </c>
      <c r="C1026" s="306" t="str">
        <f>VLOOKUP(A1026,EMPRESAS!$A$1:$C$342,3,0)</f>
        <v>Especial y Turismo</v>
      </c>
      <c r="D1026" s="27">
        <v>3048</v>
      </c>
      <c r="E1026" s="64">
        <v>22</v>
      </c>
      <c r="F1026" s="64">
        <v>7</v>
      </c>
      <c r="G1026" s="64">
        <v>2019</v>
      </c>
      <c r="H1026" s="64" t="s">
        <v>986</v>
      </c>
      <c r="I1026" s="299"/>
      <c r="J1026" s="299"/>
      <c r="K1026" s="299" t="str">
        <f>VLOOKUP(A1026,EMPRESAS!$A$1:$I$342,9,0)</f>
        <v>EMBALSE EL PEÑOL</v>
      </c>
      <c r="L1026" s="299" t="str">
        <f>VLOOKUP(A1026,EMPRESAS!$A$1:$J$342,10,0)</f>
        <v>EMBALSE EL PEÑOL RECORRIDOS: AQUAPARK - SITIOS DE INTERES TURISTICO EN EL EMBALSE EL PEÑOL - GUATAPE.                                                                                                                            VEREDA LOS NARANJOS - SITIOS DE INTERES TURISTICO EN EL EMBALSE EL PEÑOL - GUATAPE.                      MALECON GUATAPE - SITIOS DE INTERES TURISTICO EN EL EMBALSE EL PEÑOL - GUATAPE. VEREDA EL SALTO - SITIOS DE INTERES TURISTICO EN EL EMBALSE EL PEÑOL - GUATAPE. VEREDA EL ROBLE - SITIOS DE INTERES TURISTICO EN EL EMBALSE EL PEÑOL - GUATAPE.</v>
      </c>
      <c r="M1026" s="2"/>
      <c r="N1026" s="2"/>
      <c r="O1026" s="2"/>
      <c r="P1026" s="2"/>
      <c r="Q1026" s="2"/>
      <c r="R1026" s="2"/>
      <c r="S1026" s="2"/>
      <c r="T1026" s="2"/>
      <c r="U1026" s="2"/>
    </row>
    <row r="1027" spans="1:21">
      <c r="A1027" s="299">
        <v>9012083165</v>
      </c>
      <c r="B1027" s="306" t="str">
        <f>VLOOKUP(A1027,EMPRESAS!$A$1:$B$342,2,0)</f>
        <v>BARCASAS Y YATES DE COLOMBIA S.A.S.</v>
      </c>
      <c r="C1027" s="306" t="str">
        <f>VLOOKUP(A1027,EMPRESAS!$A$1:$C$342,3,0)</f>
        <v>Especial y Turismo</v>
      </c>
      <c r="D1027" s="27">
        <v>3040033455</v>
      </c>
      <c r="E1027" s="64">
        <v>28</v>
      </c>
      <c r="F1027" s="64">
        <v>12</v>
      </c>
      <c r="G1027" s="64">
        <v>2020</v>
      </c>
      <c r="H1027" s="64" t="s">
        <v>986</v>
      </c>
      <c r="I1027" s="299"/>
      <c r="J1027" s="299"/>
      <c r="K1027" s="299" t="str">
        <f>VLOOKUP(A1027,EMPRESAS!$A$1:$I$342,9,0)</f>
        <v>EMBALSE EL PEÑOL</v>
      </c>
      <c r="L1027" s="299" t="str">
        <f>VLOOKUP(A1027,EMPRESAS!$A$1:$J$342,10,0)</f>
        <v>EMBALSE EL PEÑOL RECORRIDOS: AQUAPARK - SITIOS DE INTERES TURISTICO EN EL EMBALSE EL PEÑOL - GUATAPE.                                                                                                                            VEREDA LOS NARANJOS - SITIOS DE INTERES TURISTICO EN EL EMBALSE EL PEÑOL - GUATAPE.                      MALECON GUATAPE - SITIOS DE INTERES TURISTICO EN EL EMBALSE EL PEÑOL - GUATAPE. VEREDA EL SALTO - SITIOS DE INTERES TURISTICO EN EL EMBALSE EL PEÑOL - GUATAPE. VEREDA EL ROBLE - SITIOS DE INTERES TURISTICO EN EL EMBALSE EL PEÑOL - GUATAPE.</v>
      </c>
      <c r="M1027" s="2"/>
      <c r="N1027" s="2"/>
      <c r="O1027" s="2"/>
      <c r="P1027" s="2"/>
      <c r="Q1027" s="2"/>
      <c r="R1027" s="2"/>
      <c r="S1027" s="2"/>
      <c r="T1027" s="2"/>
      <c r="U1027" s="2"/>
    </row>
    <row r="1028" spans="1:21">
      <c r="A1028" s="299"/>
      <c r="B1028" s="488" t="e">
        <f>VLOOKUP(A1028,EMPRESAS!$A$1:$B$342,2,0)</f>
        <v>#N/A</v>
      </c>
      <c r="C1028" s="488" t="e">
        <f>VLOOKUP(A1028,EMPRESAS!$A$1:$C$342,3,0)</f>
        <v>#N/A</v>
      </c>
      <c r="D1028" s="27"/>
      <c r="E1028" s="64"/>
      <c r="F1028" s="64"/>
      <c r="G1028" s="64"/>
      <c r="H1028" s="64" t="s">
        <v>986</v>
      </c>
      <c r="I1028" s="299"/>
      <c r="J1028" s="299"/>
      <c r="K1028" s="299" t="e">
        <f>VLOOKUP(A1028,EMPRESAS!$A$1:$I$342,9,0)</f>
        <v>#N/A</v>
      </c>
      <c r="L1028" s="299" t="e">
        <f>VLOOKUP(A1028,EMPRESAS!$A$1:$J$342,10,0)</f>
        <v>#N/A</v>
      </c>
      <c r="M1028" s="2"/>
      <c r="N1028" s="2"/>
      <c r="O1028" s="2"/>
      <c r="P1028" s="2"/>
      <c r="Q1028" s="2"/>
      <c r="R1028" s="2"/>
      <c r="S1028" s="2"/>
      <c r="T1028" s="2"/>
      <c r="U1028" s="2"/>
    </row>
    <row r="1029" spans="1:21">
      <c r="A1029" s="64">
        <v>113363900</v>
      </c>
      <c r="B1029" s="306" t="str">
        <f>VLOOKUP(A1029,EMPRESAS!$A$1:$B$342,2,0)</f>
        <v>POVEDA POVEDA JOSE ANTONIO</v>
      </c>
      <c r="C1029" s="306" t="str">
        <f>VLOOKUP(A1029,EMPRESAS!$A$1:$C$342,3,0)</f>
        <v>Turismo</v>
      </c>
      <c r="D1029" s="27">
        <v>415</v>
      </c>
      <c r="E1029" s="64">
        <v>15</v>
      </c>
      <c r="F1029" s="64">
        <v>2</v>
      </c>
      <c r="G1029" s="64">
        <v>2019</v>
      </c>
      <c r="H1029" s="64" t="s">
        <v>977</v>
      </c>
      <c r="I1029" s="299"/>
      <c r="J1029" s="299"/>
      <c r="K1029" s="299" t="str">
        <f>VLOOKUP(A1029,EMPRESAS!$A$1:$I$342,9,0)</f>
        <v>EMBALSE DE NEUSA</v>
      </c>
      <c r="L1029" s="299" t="str">
        <f>VLOOKUP(A1029,EMPRESAS!$A$1:$J$342,10,0)</f>
        <v xml:space="preserve">EMBALSE DE NEUSA </v>
      </c>
      <c r="M1029" s="2"/>
      <c r="N1029" s="2"/>
      <c r="O1029" s="2"/>
      <c r="P1029" s="2"/>
      <c r="Q1029" s="2"/>
      <c r="R1029" s="2"/>
      <c r="S1029" s="2"/>
      <c r="T1029" s="2"/>
      <c r="U1029" s="2"/>
    </row>
    <row r="1030" spans="1:21">
      <c r="A1030" s="64">
        <v>113363900</v>
      </c>
      <c r="B1030" s="306" t="str">
        <f>VLOOKUP(A1030,EMPRESAS!$A$1:$B$342,2,0)</f>
        <v>POVEDA POVEDA JOSE ANTONIO</v>
      </c>
      <c r="C1030" s="306" t="str">
        <f>VLOOKUP(A1030,EMPRESAS!$A$1:$C$342,3,0)</f>
        <v>Turismo</v>
      </c>
      <c r="D1030" s="303">
        <v>415</v>
      </c>
      <c r="E1030" s="431">
        <v>15</v>
      </c>
      <c r="F1030" s="431">
        <v>2</v>
      </c>
      <c r="G1030" s="431">
        <v>2019</v>
      </c>
      <c r="H1030" s="431" t="s">
        <v>979</v>
      </c>
      <c r="I1030" s="299" t="s">
        <v>43</v>
      </c>
      <c r="J1030" s="299"/>
      <c r="K1030" s="299" t="str">
        <f>VLOOKUP(A1030,EMPRESAS!$A$1:$I$342,9,0)</f>
        <v>EMBALSE DE NEUSA</v>
      </c>
      <c r="L1030" s="299" t="str">
        <f>VLOOKUP(A1030,EMPRESAS!$A$1:$J$342,10,0)</f>
        <v xml:space="preserve">EMBALSE DE NEUSA </v>
      </c>
      <c r="M1030" s="2"/>
      <c r="N1030" s="2"/>
      <c r="O1030" s="2"/>
      <c r="P1030" s="2"/>
      <c r="Q1030" s="2"/>
      <c r="R1030" s="2"/>
      <c r="S1030" s="2"/>
      <c r="T1030" s="2"/>
      <c r="U1030" s="2"/>
    </row>
    <row r="1031" spans="1:21">
      <c r="A1031" s="299">
        <v>8001600688</v>
      </c>
      <c r="B1031" s="306" t="str">
        <f>VLOOKUP(A1031,EMPRESAS!$A$1:$B$342,2,0)</f>
        <v>LOGISTICA E.P.  ASESORIAS E INVERSIONES S.A.S.</v>
      </c>
      <c r="C1031" s="306" t="str">
        <f>VLOOKUP(A1031,EMPRESAS!$A$1:$C$342,3,0)</f>
        <v>Turismo</v>
      </c>
      <c r="D1031" s="27">
        <v>511</v>
      </c>
      <c r="E1031" s="64">
        <v>1</v>
      </c>
      <c r="F1031" s="64">
        <v>3</v>
      </c>
      <c r="G1031" s="64">
        <v>2019</v>
      </c>
      <c r="H1031" s="64" t="s">
        <v>977</v>
      </c>
      <c r="I1031" s="299"/>
      <c r="J1031" s="299"/>
      <c r="K1031" s="299" t="str">
        <f>VLOOKUP(A1031,EMPRESAS!$A$1:$I$342,9,0)</f>
        <v>LAGO CALIMA</v>
      </c>
      <c r="L1031" s="299" t="str">
        <f>VLOOKUP(A1031,EMPRESAS!$A$1:$J$342,10,0)</f>
        <v>LAGO CALIMA RECORRIDO CIRCULAR CON ORIGEN DESTINO ENTRADA Nº 1 PUERTO BUGA</v>
      </c>
      <c r="M1031" s="2"/>
      <c r="N1031" s="2"/>
      <c r="O1031" s="2"/>
      <c r="P1031" s="2"/>
      <c r="Q1031" s="2"/>
      <c r="R1031" s="2"/>
      <c r="S1031" s="2"/>
      <c r="T1031" s="2"/>
      <c r="U1031" s="2"/>
    </row>
    <row r="1032" spans="1:21">
      <c r="A1032" s="299">
        <v>8001600688</v>
      </c>
      <c r="B1032" s="306" t="str">
        <f>VLOOKUP(A1032,EMPRESAS!$A$1:$B$342,2,0)</f>
        <v>LOGISTICA E.P.  ASESORIAS E INVERSIONES S.A.S.</v>
      </c>
      <c r="C1032" s="306" t="str">
        <f>VLOOKUP(A1032,EMPRESAS!$A$1:$C$342,3,0)</f>
        <v>Turismo</v>
      </c>
      <c r="D1032" s="303">
        <v>511</v>
      </c>
      <c r="E1032" s="431">
        <v>1</v>
      </c>
      <c r="F1032" s="431">
        <v>3</v>
      </c>
      <c r="G1032" s="431">
        <v>2019</v>
      </c>
      <c r="H1032" s="431" t="s">
        <v>979</v>
      </c>
      <c r="I1032" s="299" t="s">
        <v>43</v>
      </c>
      <c r="J1032" s="299"/>
      <c r="K1032" s="299" t="str">
        <f>VLOOKUP(A1032,EMPRESAS!$A$1:$I$342,9,0)</f>
        <v>LAGO CALIMA</v>
      </c>
      <c r="L1032" s="299" t="str">
        <f>VLOOKUP(A1032,EMPRESAS!$A$1:$J$342,10,0)</f>
        <v>LAGO CALIMA RECORRIDO CIRCULAR CON ORIGEN DESTINO ENTRADA Nº 1 PUERTO BUGA</v>
      </c>
      <c r="M1032" s="2"/>
      <c r="N1032" s="2"/>
      <c r="O1032" s="2"/>
      <c r="P1032" s="2"/>
      <c r="Q1032" s="2"/>
      <c r="R1032" s="2"/>
      <c r="S1032" s="2"/>
      <c r="T1032" s="2"/>
      <c r="U1032" s="2"/>
    </row>
    <row r="1033" spans="1:21">
      <c r="A1033" s="299">
        <v>9012026908</v>
      </c>
      <c r="B1033" s="306" t="str">
        <f>VLOOKUP(A1033,EMPRESAS!$A$1:$B$342,2,0)</f>
        <v>TURIVAN POR EL RIO MAGDALENA S.A.S.</v>
      </c>
      <c r="C1033" s="306" t="str">
        <f>VLOOKUP(A1033,EMPRESAS!$A$1:$C$342,3,0)</f>
        <v>Especial y Turismo</v>
      </c>
      <c r="D1033" s="27">
        <v>966</v>
      </c>
      <c r="E1033" s="64">
        <v>18</v>
      </c>
      <c r="F1033" s="64">
        <v>3</v>
      </c>
      <c r="G1033" s="64">
        <v>2019</v>
      </c>
      <c r="H1033" s="64" t="s">
        <v>977</v>
      </c>
      <c r="I1033" s="299" t="s">
        <v>56</v>
      </c>
      <c r="J1033" s="299"/>
      <c r="K1033" s="299" t="str">
        <f>VLOOKUP(A1033,EMPRESAS!$A$1:$I$342,9,0)</f>
        <v>MAGDALENA</v>
      </c>
      <c r="L1033" s="299" t="str">
        <f>VLOOKUP(A1033,EMPRESAS!$A$1:$J$342,10,0)</f>
        <v>RIO MAGDALENA ENTRE PUERTO BOYACA Y GIRARDOT</v>
      </c>
      <c r="M1033" s="2"/>
      <c r="N1033" s="2"/>
      <c r="O1033" s="2"/>
      <c r="P1033" s="2"/>
      <c r="Q1033" s="2"/>
      <c r="R1033" s="2"/>
      <c r="S1033" s="2"/>
      <c r="T1033" s="2"/>
      <c r="U1033" s="2"/>
    </row>
    <row r="1034" spans="1:21">
      <c r="A1034" s="299">
        <v>9012026908</v>
      </c>
      <c r="B1034" s="306" t="str">
        <f>VLOOKUP(A1034,EMPRESAS!$A$1:$B$342,2,0)</f>
        <v>TURIVAN POR EL RIO MAGDALENA S.A.S.</v>
      </c>
      <c r="C1034" s="306" t="str">
        <f>VLOOKUP(A1034,EMPRESAS!$A$1:$C$342,3,0)</f>
        <v>Especial y Turismo</v>
      </c>
      <c r="D1034" s="303">
        <v>966</v>
      </c>
      <c r="E1034" s="309">
        <v>18</v>
      </c>
      <c r="F1034" s="309">
        <v>3</v>
      </c>
      <c r="G1034" s="309">
        <v>2019</v>
      </c>
      <c r="H1034" s="309" t="s">
        <v>979</v>
      </c>
      <c r="I1034" s="328" t="s">
        <v>56</v>
      </c>
      <c r="J1034" s="299"/>
      <c r="K1034" s="299" t="str">
        <f>VLOOKUP(A1034,EMPRESAS!$A$1:$I$342,9,0)</f>
        <v>MAGDALENA</v>
      </c>
      <c r="L1034" s="299" t="str">
        <f>VLOOKUP(A1034,EMPRESAS!$A$1:$J$342,10,0)</f>
        <v>RIO MAGDALENA ENTRE PUERTO BOYACA Y GIRARDOT</v>
      </c>
      <c r="M1034" s="2"/>
      <c r="N1034" s="2"/>
      <c r="O1034" s="2"/>
      <c r="P1034" s="2"/>
      <c r="Q1034" s="2"/>
      <c r="R1034" s="2"/>
      <c r="S1034" s="2"/>
      <c r="T1034" s="2"/>
      <c r="U1034" s="2"/>
    </row>
    <row r="1035" spans="1:21">
      <c r="A1035" s="64">
        <v>9011292231</v>
      </c>
      <c r="B1035" s="306" t="str">
        <f>VLOOKUP(A1035,EMPRESAS!$A$1:$B$342,2,0)</f>
        <v>TUPLAN GUATAPE S.A.S.</v>
      </c>
      <c r="C1035" s="306" t="str">
        <f>VLOOKUP(A1035,EMPRESAS!$A$1:$C$342,3,0)</f>
        <v>Especial y Turismo</v>
      </c>
      <c r="D1035" s="27">
        <v>1181</v>
      </c>
      <c r="E1035" s="64">
        <v>27</v>
      </c>
      <c r="F1035" s="64">
        <v>3</v>
      </c>
      <c r="G1035" s="64">
        <v>2019</v>
      </c>
      <c r="H1035" s="64" t="s">
        <v>977</v>
      </c>
      <c r="I1035" s="299" t="s">
        <v>56</v>
      </c>
      <c r="J1035" s="299"/>
      <c r="K1035" s="299" t="str">
        <f>VLOOKUP(A1035,EMPRESAS!$A$1:$I$342,9,0)</f>
        <v>EMBALSE EL PEÑOL</v>
      </c>
      <c r="L1035" s="299" t="str">
        <f>VLOOKUP(A1035,EMPRESAS!$A$1:$J$342,10,0)</f>
        <v>EMBALSE EL PEÑOL</v>
      </c>
      <c r="M1035" s="2"/>
      <c r="N1035" s="2"/>
      <c r="O1035" s="2"/>
      <c r="P1035" s="2"/>
      <c r="Q1035" s="2"/>
      <c r="R1035" s="2"/>
      <c r="S1035" s="2"/>
      <c r="T1035" s="2"/>
      <c r="U1035" s="2"/>
    </row>
    <row r="1036" spans="1:21">
      <c r="A1036" s="64">
        <v>9011292231</v>
      </c>
      <c r="B1036" s="306" t="str">
        <f>VLOOKUP(A1036,EMPRESAS!$A$1:$B$342,2,0)</f>
        <v>TUPLAN GUATAPE S.A.S.</v>
      </c>
      <c r="C1036" s="306" t="str">
        <f>VLOOKUP(A1036,EMPRESAS!$A$1:$C$342,3,0)</f>
        <v>Especial y Turismo</v>
      </c>
      <c r="D1036" s="303">
        <v>1181</v>
      </c>
      <c r="E1036" s="309">
        <v>27</v>
      </c>
      <c r="F1036" s="309">
        <v>3</v>
      </c>
      <c r="G1036" s="309">
        <v>2019</v>
      </c>
      <c r="H1036" s="309" t="s">
        <v>979</v>
      </c>
      <c r="I1036" s="328" t="s">
        <v>56</v>
      </c>
      <c r="J1036" s="299"/>
      <c r="K1036" s="299" t="str">
        <f>VLOOKUP(A1036,EMPRESAS!$A$1:$I$342,9,0)</f>
        <v>EMBALSE EL PEÑOL</v>
      </c>
      <c r="L1036" s="299" t="str">
        <f>VLOOKUP(A1036,EMPRESAS!$A$1:$J$342,10,0)</f>
        <v>EMBALSE EL PEÑOL</v>
      </c>
      <c r="M1036" s="2"/>
      <c r="N1036" s="2"/>
      <c r="O1036" s="2"/>
      <c r="P1036" s="2"/>
      <c r="Q1036" s="2"/>
      <c r="R1036" s="2"/>
      <c r="S1036" s="2"/>
      <c r="T1036" s="2"/>
      <c r="U1036" s="2"/>
    </row>
    <row r="1037" spans="1:21">
      <c r="A1037" s="64">
        <v>9011292231</v>
      </c>
      <c r="B1037" s="306" t="str">
        <f>VLOOKUP(A1037,EMPRESAS!$A$1:$B$342,2,0)</f>
        <v>TUPLAN GUATAPE S.A.S.</v>
      </c>
      <c r="C1037" s="306" t="str">
        <f>VLOOKUP(A1037,EMPRESAS!$A$1:$C$342,3,0)</f>
        <v>Especial y Turismo</v>
      </c>
      <c r="D1037" s="27">
        <v>4790</v>
      </c>
      <c r="E1037" s="64">
        <v>8</v>
      </c>
      <c r="F1037" s="64">
        <v>10</v>
      </c>
      <c r="G1037" s="64">
        <v>2019</v>
      </c>
      <c r="H1037" s="64" t="s">
        <v>986</v>
      </c>
      <c r="I1037" s="299"/>
      <c r="J1037" s="299"/>
      <c r="K1037" s="299" t="str">
        <f>VLOOKUP(A1037,EMPRESAS!$A$1:$I$342,9,0)</f>
        <v>EMBALSE EL PEÑOL</v>
      </c>
      <c r="L1037" s="299" t="str">
        <f>VLOOKUP(A1037,EMPRESAS!$A$1:$J$342,10,0)</f>
        <v>EMBALSE EL PEÑOL</v>
      </c>
      <c r="M1037" s="2"/>
      <c r="N1037" s="2"/>
      <c r="O1037" s="2"/>
      <c r="P1037" s="2"/>
      <c r="Q1037" s="2"/>
      <c r="R1037" s="2"/>
      <c r="S1037" s="2"/>
      <c r="T1037" s="2"/>
      <c r="U1037" s="2"/>
    </row>
    <row r="1038" spans="1:21">
      <c r="A1038" s="64">
        <v>9011292231</v>
      </c>
      <c r="B1038" s="306" t="str">
        <f>VLOOKUP(A1038,EMPRESAS!$A$1:$B$342,2,0)</f>
        <v>TUPLAN GUATAPE S.A.S.</v>
      </c>
      <c r="C1038" s="306" t="str">
        <f>VLOOKUP(A1038,EMPRESAS!$A$1:$C$342,3,0)</f>
        <v>Especial y Turismo</v>
      </c>
      <c r="D1038" s="459">
        <v>3040000745</v>
      </c>
      <c r="E1038" s="64">
        <v>13</v>
      </c>
      <c r="F1038" s="64">
        <v>1</v>
      </c>
      <c r="G1038" s="64">
        <v>2021</v>
      </c>
      <c r="H1038" s="64" t="s">
        <v>986</v>
      </c>
      <c r="I1038" s="299"/>
      <c r="J1038" s="299"/>
      <c r="K1038" s="299" t="str">
        <f>VLOOKUP(A1038,EMPRESAS!$A$1:$I$342,9,0)</f>
        <v>EMBALSE EL PEÑOL</v>
      </c>
      <c r="L1038" s="299" t="str">
        <f>VLOOKUP(A1038,EMPRESAS!$A$1:$J$342,10,0)</f>
        <v>EMBALSE EL PEÑOL</v>
      </c>
      <c r="M1038" s="2"/>
      <c r="N1038" s="2"/>
      <c r="O1038" s="2"/>
      <c r="P1038" s="2"/>
      <c r="Q1038" s="2"/>
      <c r="R1038" s="2"/>
      <c r="S1038" s="2"/>
      <c r="T1038" s="2"/>
      <c r="U1038" s="2"/>
    </row>
    <row r="1039" spans="1:21">
      <c r="A1039" s="64"/>
      <c r="B1039" s="306"/>
      <c r="C1039" s="306"/>
      <c r="D1039" s="459"/>
      <c r="E1039" s="64"/>
      <c r="F1039" s="64"/>
      <c r="G1039" s="64"/>
      <c r="H1039" s="64" t="s">
        <v>986</v>
      </c>
      <c r="I1039" s="299"/>
      <c r="J1039" s="299"/>
      <c r="K1039" s="299"/>
      <c r="L1039" s="299"/>
      <c r="M1039" s="2"/>
      <c r="N1039" s="2"/>
      <c r="O1039" s="2"/>
      <c r="P1039" s="2"/>
      <c r="Q1039" s="2"/>
      <c r="R1039" s="2"/>
      <c r="S1039" s="2"/>
      <c r="T1039" s="2"/>
      <c r="U1039" s="2"/>
    </row>
    <row r="1040" spans="1:21">
      <c r="A1040" s="299">
        <v>9012519919</v>
      </c>
      <c r="B1040" s="306" t="str">
        <f>VLOOKUP(A1040,EMPRESAS!$A$1:$B$342,2,0)</f>
        <v>EXPRESO LAS SACA S.A.S.</v>
      </c>
      <c r="C1040" s="306" t="str">
        <f>VLOOKUP(A1040,EMPRESAS!$A$1:$C$342,3,0)</f>
        <v>Especial</v>
      </c>
      <c r="D1040" s="447">
        <v>2084</v>
      </c>
      <c r="E1040" s="64">
        <v>31</v>
      </c>
      <c r="F1040" s="64">
        <v>5</v>
      </c>
      <c r="G1040" s="64">
        <v>2019</v>
      </c>
      <c r="H1040" s="64" t="s">
        <v>977</v>
      </c>
      <c r="I1040" s="299" t="s">
        <v>25</v>
      </c>
      <c r="J1040" s="299"/>
      <c r="K1040" s="299" t="str">
        <f>VLOOKUP(A1040,EMPRESAS!$A$1:$I$342,9,0)</f>
        <v>SAN JUAN</v>
      </c>
      <c r="L1040" s="299" t="str">
        <f>VLOOKUP(A1040,EMPRESAS!$A$1:$J$342,10,0)</f>
        <v>RIO SAN JUAN Y SUS AFLUENTES ENTRE ISTMINA Y BEBEDO</v>
      </c>
      <c r="M1040" s="2"/>
      <c r="N1040" s="2"/>
      <c r="O1040" s="2"/>
      <c r="P1040" s="2"/>
      <c r="Q1040" s="2"/>
      <c r="R1040" s="2"/>
      <c r="S1040" s="2"/>
      <c r="T1040" s="2"/>
      <c r="U1040" s="2"/>
    </row>
    <row r="1041" spans="1:21">
      <c r="A1041" s="299">
        <v>9012519919</v>
      </c>
      <c r="B1041" s="306" t="str">
        <f>VLOOKUP(A1041,EMPRESAS!$A$1:$B$342,2,0)</f>
        <v>EXPRESO LAS SACA S.A.S.</v>
      </c>
      <c r="C1041" s="306" t="str">
        <f>VLOOKUP(A1041,EMPRESAS!$A$1:$C$342,3,0)</f>
        <v>Especial</v>
      </c>
      <c r="D1041" s="447">
        <v>2084</v>
      </c>
      <c r="E1041" s="309">
        <v>31</v>
      </c>
      <c r="F1041" s="309">
        <v>5</v>
      </c>
      <c r="G1041" s="309">
        <v>2019</v>
      </c>
      <c r="H1041" s="309" t="s">
        <v>979</v>
      </c>
      <c r="I1041" s="328" t="s">
        <v>25</v>
      </c>
      <c r="J1041" s="299"/>
      <c r="K1041" s="299" t="str">
        <f>VLOOKUP(A1041,EMPRESAS!$A$1:$I$342,9,0)</f>
        <v>SAN JUAN</v>
      </c>
      <c r="L1041" s="299" t="str">
        <f>VLOOKUP(A1041,EMPRESAS!$A$1:$J$342,10,0)</f>
        <v>RIO SAN JUAN Y SUS AFLUENTES ENTRE ISTMINA Y BEBEDO</v>
      </c>
      <c r="M1041" s="2"/>
      <c r="N1041" s="2"/>
      <c r="O1041" s="2"/>
      <c r="P1041" s="2"/>
      <c r="Q1041" s="2"/>
      <c r="R1041" s="2"/>
      <c r="S1041" s="2"/>
      <c r="T1041" s="2"/>
      <c r="U1041" s="2"/>
    </row>
    <row r="1042" spans="1:21">
      <c r="A1042" s="299">
        <v>9012203995</v>
      </c>
      <c r="B1042" s="306" t="str">
        <f>VLOOKUP(A1042,EMPRESAS!$A$1:$B$342,2,0)</f>
        <v>TRANSPORTES FLUVIAL DIAZ ALBORNOZ S.A.S.</v>
      </c>
      <c r="C1042" s="306" t="str">
        <f>VLOOKUP(A1042,EMPRESAS!$A$1:$C$342,3,0)</f>
        <v>Mixto</v>
      </c>
      <c r="D1042" s="27">
        <v>1601</v>
      </c>
      <c r="E1042" s="64">
        <v>6</v>
      </c>
      <c r="F1042" s="64">
        <v>5</v>
      </c>
      <c r="G1042" s="64">
        <v>2019</v>
      </c>
      <c r="H1042" s="64" t="s">
        <v>977</v>
      </c>
      <c r="I1042" s="299" t="s">
        <v>200</v>
      </c>
      <c r="J1042" s="299"/>
      <c r="K1042" s="299" t="str">
        <f>VLOOKUP(A1042,EMPRESAS!$A$1:$I$342,9,0)</f>
        <v>MAGDALENA</v>
      </c>
      <c r="L1042" s="299" t="str">
        <f>VLOOKUP(A1042,EMPRESAS!$A$1:$J$342,10,0)</f>
        <v>RIO MAGDALENA SECTOR PUERTO SERVIEZ (BOYACA) - LA SIERRA (ANTIOQUIA)</v>
      </c>
      <c r="M1042" s="2"/>
      <c r="N1042" s="2"/>
      <c r="O1042" s="2"/>
      <c r="P1042" s="2"/>
      <c r="Q1042" s="2"/>
      <c r="R1042" s="2"/>
      <c r="S1042" s="2"/>
      <c r="T1042" s="2"/>
      <c r="U1042" s="2"/>
    </row>
    <row r="1043" spans="1:21">
      <c r="A1043" s="299">
        <v>9012203995</v>
      </c>
      <c r="B1043" s="306" t="str">
        <f>VLOOKUP(A1043,EMPRESAS!$A$1:$B$342,2,0)</f>
        <v>TRANSPORTES FLUVIAL DIAZ ALBORNOZ S.A.S.</v>
      </c>
      <c r="C1043" s="306" t="str">
        <f>VLOOKUP(A1043,EMPRESAS!$A$1:$C$342,3,0)</f>
        <v>Mixto</v>
      </c>
      <c r="D1043" s="303">
        <v>2848</v>
      </c>
      <c r="E1043" s="309">
        <v>9</v>
      </c>
      <c r="F1043" s="309">
        <v>7</v>
      </c>
      <c r="G1043" s="309">
        <v>2019</v>
      </c>
      <c r="H1043" s="309" t="s">
        <v>979</v>
      </c>
      <c r="I1043" s="299" t="s">
        <v>200</v>
      </c>
      <c r="J1043" s="299"/>
      <c r="K1043" s="299" t="str">
        <f>VLOOKUP(A1043,EMPRESAS!$A$1:$I$342,9,0)</f>
        <v>MAGDALENA</v>
      </c>
      <c r="L1043" s="299" t="str">
        <f>VLOOKUP(A1043,EMPRESAS!$A$1:$J$342,10,0)</f>
        <v>RIO MAGDALENA SECTOR PUERTO SERVIEZ (BOYACA) - LA SIERRA (ANTIOQUIA)</v>
      </c>
      <c r="M1043" s="2"/>
      <c r="N1043" s="2"/>
      <c r="O1043" s="2"/>
      <c r="P1043" s="2"/>
      <c r="Q1043" s="2"/>
      <c r="R1043" s="2"/>
      <c r="S1043" s="2"/>
      <c r="T1043" s="2"/>
      <c r="U1043" s="2"/>
    </row>
    <row r="1044" spans="1:21">
      <c r="A1044" s="299">
        <v>9010904575</v>
      </c>
      <c r="B1044" s="306" t="str">
        <f>VLOOKUP(A1044,EMPRESAS!$A$1:$B$342,2,0)</f>
        <v>TRANSPORTES MAJESTIC S.A.S.</v>
      </c>
      <c r="C1044" s="306" t="str">
        <f>VLOOKUP(A1044,EMPRESAS!$A$1:$C$342,3,0)</f>
        <v>Turismo</v>
      </c>
      <c r="D1044" s="27">
        <v>1649</v>
      </c>
      <c r="E1044" s="64">
        <v>8</v>
      </c>
      <c r="F1044" s="64">
        <v>5</v>
      </c>
      <c r="G1044" s="64">
        <v>2019</v>
      </c>
      <c r="H1044" s="64" t="s">
        <v>977</v>
      </c>
      <c r="I1044" s="299" t="s">
        <v>43</v>
      </c>
      <c r="J1044" s="299"/>
      <c r="K1044" s="299" t="str">
        <f>VLOOKUP(A1044,EMPRESAS!$A$1:$I$342,9,0)</f>
        <v>EMBALSE EL PEÑOL - GUATAPE</v>
      </c>
      <c r="L1044" s="299" t="str">
        <f>VLOOKUP(A1044,EMPRESAS!$A$1:$J$342,10,0)</f>
        <v>EMBALSE EL PEÑOL - GUATAPE</v>
      </c>
      <c r="M1044" s="2"/>
      <c r="N1044" s="2"/>
      <c r="O1044" s="2"/>
      <c r="P1044" s="2"/>
      <c r="Q1044" s="2"/>
      <c r="R1044" s="2"/>
      <c r="S1044" s="2"/>
      <c r="T1044" s="2"/>
      <c r="U1044" s="2"/>
    </row>
    <row r="1045" spans="1:21">
      <c r="A1045" s="299">
        <v>9010904575</v>
      </c>
      <c r="B1045" s="306" t="str">
        <f>VLOOKUP(A1045,EMPRESAS!$A$1:$B$342,2,0)</f>
        <v>TRANSPORTES MAJESTIC S.A.S.</v>
      </c>
      <c r="C1045" s="306" t="str">
        <f>VLOOKUP(A1045,EMPRESAS!$A$1:$C$342,3,0)</f>
        <v>Turismo</v>
      </c>
      <c r="D1045" s="303">
        <v>1649</v>
      </c>
      <c r="E1045" s="309">
        <v>8</v>
      </c>
      <c r="F1045" s="309">
        <v>5</v>
      </c>
      <c r="G1045" s="309">
        <v>2019</v>
      </c>
      <c r="H1045" s="309" t="s">
        <v>979</v>
      </c>
      <c r="I1045" s="299" t="s">
        <v>43</v>
      </c>
      <c r="J1045" s="299"/>
      <c r="K1045" s="299" t="str">
        <f>VLOOKUP(A1045,EMPRESAS!$A$1:$I$342,9,0)</f>
        <v>EMBALSE EL PEÑOL - GUATAPE</v>
      </c>
      <c r="L1045" s="299" t="str">
        <f>VLOOKUP(A1045,EMPRESAS!$A$1:$J$342,10,0)</f>
        <v>EMBALSE EL PEÑOL - GUATAPE</v>
      </c>
      <c r="M1045" s="2"/>
      <c r="N1045" s="2"/>
      <c r="O1045" s="2"/>
      <c r="P1045" s="2"/>
      <c r="Q1045" s="2"/>
      <c r="R1045" s="2"/>
      <c r="S1045" s="2"/>
      <c r="T1045" s="2"/>
      <c r="U1045" s="2"/>
    </row>
    <row r="1046" spans="1:21">
      <c r="A1046" s="299">
        <v>9010904575</v>
      </c>
      <c r="B1046" s="306" t="str">
        <f>VLOOKUP(A1046,EMPRESAS!$A$1:$B$342,2,0)</f>
        <v>TRANSPORTES MAJESTIC S.A.S.</v>
      </c>
      <c r="C1046" s="306" t="str">
        <f>VLOOKUP(A1046,EMPRESAS!$A$1:$C$342,3,0)</f>
        <v>Turismo</v>
      </c>
      <c r="D1046" s="27">
        <v>3040005315</v>
      </c>
      <c r="E1046" s="422">
        <v>11</v>
      </c>
      <c r="F1046" s="422">
        <v>2</v>
      </c>
      <c r="G1046" s="422">
        <v>2021</v>
      </c>
      <c r="H1046" s="422" t="s">
        <v>986</v>
      </c>
      <c r="I1046" s="299"/>
      <c r="J1046" s="299"/>
      <c r="K1046" s="299" t="str">
        <f>VLOOKUP(A1046,EMPRESAS!$A$1:$I$342,9,0)</f>
        <v>EMBALSE EL PEÑOL - GUATAPE</v>
      </c>
      <c r="L1046" s="299" t="str">
        <f>VLOOKUP(A1046,EMPRESAS!$A$1:$J$342,10,0)</f>
        <v>EMBALSE EL PEÑOL - GUATAPE</v>
      </c>
      <c r="M1046" s="2"/>
      <c r="N1046" s="2"/>
      <c r="O1046" s="2"/>
      <c r="P1046" s="2"/>
      <c r="Q1046" s="2"/>
      <c r="R1046" s="2"/>
      <c r="S1046" s="2"/>
      <c r="T1046" s="2"/>
      <c r="U1046" s="2"/>
    </row>
    <row r="1047" spans="1:21">
      <c r="A1047" s="299">
        <v>9012308951</v>
      </c>
      <c r="B1047" s="306" t="str">
        <f>VLOOKUP(A1047,EMPRESAS!$A$1:$B$342,2,0)</f>
        <v>AGUAS ABIERTAS S.A.S.</v>
      </c>
      <c r="C1047" s="306" t="str">
        <f>VLOOKUP(A1047,EMPRESAS!$A$1:$C$342,3,0)</f>
        <v>Especial y Turismo</v>
      </c>
      <c r="D1047" s="27">
        <v>2298</v>
      </c>
      <c r="E1047" s="64">
        <v>12</v>
      </c>
      <c r="F1047" s="64">
        <v>6</v>
      </c>
      <c r="G1047" s="64">
        <v>2019</v>
      </c>
      <c r="H1047" s="64" t="s">
        <v>977</v>
      </c>
      <c r="I1047" s="299" t="s">
        <v>56</v>
      </c>
      <c r="J1047" s="299"/>
      <c r="K1047" s="299" t="str">
        <f>VLOOKUP(A1047,EMPRESAS!$A$1:$I$342,9,0)</f>
        <v>EMBALSE EL PEÑOL - GUATAPE</v>
      </c>
      <c r="L1047" s="299" t="str">
        <f>VLOOKUP(A1047,EMPRESAS!$A$1:$J$342,10,0)</f>
        <v>EMBALSE EL PEÑOL - GUATAPE</v>
      </c>
      <c r="M1047" s="2"/>
      <c r="N1047" s="2"/>
      <c r="O1047" s="2"/>
      <c r="P1047" s="2"/>
      <c r="Q1047" s="2"/>
      <c r="R1047" s="2"/>
      <c r="S1047" s="2"/>
      <c r="T1047" s="2"/>
      <c r="U1047" s="2"/>
    </row>
    <row r="1048" spans="1:21">
      <c r="A1048" s="299">
        <v>9012308951</v>
      </c>
      <c r="B1048" s="306" t="str">
        <f>VLOOKUP(A1048,EMPRESAS!$A$1:$B$342,2,0)</f>
        <v>AGUAS ABIERTAS S.A.S.</v>
      </c>
      <c r="C1048" s="306" t="str">
        <f>VLOOKUP(A1048,EMPRESAS!$A$1:$C$342,3,0)</f>
        <v>Especial y Turismo</v>
      </c>
      <c r="D1048" s="303">
        <v>2298</v>
      </c>
      <c r="E1048" s="309">
        <v>12</v>
      </c>
      <c r="F1048" s="309">
        <v>6</v>
      </c>
      <c r="G1048" s="309">
        <v>2019</v>
      </c>
      <c r="H1048" s="309" t="s">
        <v>979</v>
      </c>
      <c r="I1048" s="328" t="s">
        <v>56</v>
      </c>
      <c r="J1048" s="299"/>
      <c r="K1048" s="299" t="str">
        <f>VLOOKUP(A1048,EMPRESAS!$A$1:$I$342,9,0)</f>
        <v>EMBALSE EL PEÑOL - GUATAPE</v>
      </c>
      <c r="L1048" s="299" t="str">
        <f>VLOOKUP(A1048,EMPRESAS!$A$1:$J$342,10,0)</f>
        <v>EMBALSE EL PEÑOL - GUATAPE</v>
      </c>
      <c r="M1048" s="2"/>
      <c r="N1048" s="2"/>
      <c r="O1048" s="2"/>
      <c r="P1048" s="2"/>
      <c r="Q1048" s="2"/>
      <c r="R1048" s="2"/>
      <c r="S1048" s="2"/>
      <c r="T1048" s="2"/>
      <c r="U1048" s="2"/>
    </row>
    <row r="1049" spans="1:21">
      <c r="A1049" s="299">
        <v>9012308951</v>
      </c>
      <c r="B1049" s="306" t="str">
        <f>VLOOKUP(A1049,EMPRESAS!$A$1:$B$342,2,0)</f>
        <v>AGUAS ABIERTAS S.A.S.</v>
      </c>
      <c r="C1049" s="306" t="str">
        <f>VLOOKUP(A1049,EMPRESAS!$A$1:$C$342,3,0)</f>
        <v>Especial y Turismo</v>
      </c>
      <c r="D1049" s="27">
        <v>5449</v>
      </c>
      <c r="E1049" s="64">
        <v>6</v>
      </c>
      <c r="F1049" s="64">
        <v>11</v>
      </c>
      <c r="G1049" s="64">
        <v>2019</v>
      </c>
      <c r="H1049" s="64" t="s">
        <v>986</v>
      </c>
      <c r="I1049" s="299"/>
      <c r="J1049" s="299"/>
      <c r="K1049" s="299" t="str">
        <f>VLOOKUP(A1049,EMPRESAS!$A$1:$I$342,9,0)</f>
        <v>EMBALSE EL PEÑOL - GUATAPE</v>
      </c>
      <c r="L1049" s="299" t="str">
        <f>VLOOKUP(A1049,EMPRESAS!$A$1:$J$342,10,0)</f>
        <v>EMBALSE EL PEÑOL - GUATAPE</v>
      </c>
      <c r="M1049" s="2"/>
      <c r="N1049" s="2"/>
      <c r="O1049" s="2"/>
      <c r="P1049" s="2"/>
      <c r="Q1049" s="2"/>
      <c r="R1049" s="2"/>
      <c r="S1049" s="2"/>
      <c r="T1049" s="2"/>
      <c r="U1049" s="2"/>
    </row>
    <row r="1050" spans="1:21">
      <c r="A1050" s="360">
        <v>9012182500</v>
      </c>
      <c r="B1050" s="306" t="str">
        <f>VLOOKUP(A1050,EMPRESAS!$A$1:$B$342,2,0)</f>
        <v>TRANSPORTES FLUVIAL GAVIOTAS DEL LITORAL S.A.S.</v>
      </c>
      <c r="C1050" s="306" t="str">
        <f>VLOOKUP(A1050,EMPRESAS!$A$1:$C$342,3,0)</f>
        <v>Pasajeros</v>
      </c>
      <c r="D1050" s="509">
        <v>3047</v>
      </c>
      <c r="E1050" s="359">
        <v>22</v>
      </c>
      <c r="F1050" s="359">
        <v>7</v>
      </c>
      <c r="G1050" s="359">
        <v>2019</v>
      </c>
      <c r="H1050" s="359" t="s">
        <v>977</v>
      </c>
      <c r="I1050" s="299"/>
      <c r="J1050" s="432" t="s">
        <v>1049</v>
      </c>
      <c r="K1050" s="299" t="str">
        <f>VLOOKUP(A1050,EMPRESAS!$A$1:$I$342,9,0)</f>
        <v>SAN JUAN</v>
      </c>
      <c r="L1050" s="299" t="str">
        <f>VLOOKUP(A1050,EMPRESAS!$A$1:$J$342,10,0)</f>
        <v>RIO SAN JUAN AFLUENTES ENTRE DECORDO - SAN ISIDRO Y DECORDO ISTMINA</v>
      </c>
      <c r="M1050" s="2"/>
      <c r="N1050" s="2"/>
      <c r="O1050" s="2"/>
      <c r="P1050" s="2"/>
      <c r="Q1050" s="2"/>
      <c r="R1050" s="2"/>
      <c r="S1050" s="2"/>
      <c r="T1050" s="2"/>
      <c r="U1050" s="2"/>
    </row>
    <row r="1051" spans="1:21">
      <c r="A1051" s="64">
        <v>9011915892</v>
      </c>
      <c r="B1051" s="306" t="str">
        <f>VLOOKUP(A1051,EMPRESAS!$A$1:$B$342,2,0)</f>
        <v>MUELLE MULTIPROPOSITO PARA LA PRESTACION DE SERVICIOS NAUTIS ANCLAR S.A.S. "MUELLE ANCLAR S.A.S."</v>
      </c>
      <c r="C1051" s="306" t="str">
        <f>VLOOKUP(A1051,EMPRESAS!$A$1:$C$342,3,0)</f>
        <v>Especial y Turismo</v>
      </c>
      <c r="D1051" s="27">
        <v>3148</v>
      </c>
      <c r="E1051" s="64">
        <v>31</v>
      </c>
      <c r="F1051" s="64">
        <v>7</v>
      </c>
      <c r="G1051" s="64">
        <v>2019</v>
      </c>
      <c r="H1051" s="64" t="s">
        <v>977</v>
      </c>
      <c r="I1051" s="299"/>
      <c r="J1051" s="299"/>
      <c r="K1051" s="299" t="str">
        <f>VLOOKUP(A1051,EMPRESAS!$A$1:$I$342,9,0)</f>
        <v>EMBALSE EL PEÑOL - GUATAPE</v>
      </c>
      <c r="L1051" s="299" t="str">
        <f>VLOOKUP(A1051,EMPRESAS!$A$1:$J$342,10,0)</f>
        <v>EMBALSE EL PEÑOL - GUATAPE</v>
      </c>
      <c r="M1051" s="2"/>
      <c r="N1051" s="2"/>
      <c r="O1051" s="2"/>
      <c r="P1051" s="2"/>
      <c r="Q1051" s="2"/>
      <c r="R1051" s="2"/>
      <c r="S1051" s="2"/>
      <c r="T1051" s="2"/>
      <c r="U1051" s="2"/>
    </row>
    <row r="1052" spans="1:21">
      <c r="A1052" s="64">
        <v>9011915892</v>
      </c>
      <c r="B1052" s="306" t="str">
        <f>VLOOKUP(A1052,EMPRESAS!$A$1:$B$342,2,0)</f>
        <v>MUELLE MULTIPROPOSITO PARA LA PRESTACION DE SERVICIOS NAUTIS ANCLAR S.A.S. "MUELLE ANCLAR S.A.S."</v>
      </c>
      <c r="C1052" s="306" t="str">
        <f>VLOOKUP(A1052,EMPRESAS!$A$1:$C$342,3,0)</f>
        <v>Especial y Turismo</v>
      </c>
      <c r="D1052" s="303">
        <v>3148</v>
      </c>
      <c r="E1052" s="309">
        <v>31</v>
      </c>
      <c r="F1052" s="309">
        <v>7</v>
      </c>
      <c r="G1052" s="309">
        <v>2019</v>
      </c>
      <c r="H1052" s="309" t="s">
        <v>979</v>
      </c>
      <c r="I1052" s="328" t="s">
        <v>56</v>
      </c>
      <c r="J1052" s="299"/>
      <c r="K1052" s="299" t="str">
        <f>VLOOKUP(A1052,EMPRESAS!$A$1:$I$342,9,0)</f>
        <v>EMBALSE EL PEÑOL - GUATAPE</v>
      </c>
      <c r="L1052" s="299" t="str">
        <f>VLOOKUP(A1052,EMPRESAS!$A$1:$J$342,10,0)</f>
        <v>EMBALSE EL PEÑOL - GUATAPE</v>
      </c>
      <c r="M1052" s="2"/>
      <c r="N1052" s="2"/>
      <c r="O1052" s="2"/>
      <c r="P1052" s="2"/>
      <c r="Q1052" s="2"/>
      <c r="R1052" s="2"/>
      <c r="S1052" s="2"/>
      <c r="T1052" s="2"/>
      <c r="U1052" s="2"/>
    </row>
    <row r="1053" spans="1:21">
      <c r="A1053" s="64">
        <v>9011915892</v>
      </c>
      <c r="B1053" s="306" t="str">
        <f>VLOOKUP(A1053,EMPRESAS!$A$1:$B$342,2,0)</f>
        <v>MUELLE MULTIPROPOSITO PARA LA PRESTACION DE SERVICIOS NAUTIS ANCLAR S.A.S. "MUELLE ANCLAR S.A.S."</v>
      </c>
      <c r="C1053" s="306" t="str">
        <f>VLOOKUP(A1053,EMPRESAS!$A$1:$C$342,3,0)</f>
        <v>Especial y Turismo</v>
      </c>
      <c r="D1053" s="303">
        <v>3040030505</v>
      </c>
      <c r="E1053" s="309">
        <v>16</v>
      </c>
      <c r="F1053" s="309">
        <v>12</v>
      </c>
      <c r="G1053" s="309">
        <v>2020</v>
      </c>
      <c r="H1053" s="309" t="s">
        <v>986</v>
      </c>
      <c r="I1053" s="328"/>
      <c r="J1053" s="299"/>
      <c r="K1053" s="299" t="str">
        <f>VLOOKUP(A1053,EMPRESAS!$A$1:$I$342,9,0)</f>
        <v>EMBALSE EL PEÑOL - GUATAPE</v>
      </c>
      <c r="L1053" s="299" t="str">
        <f>VLOOKUP(A1053,EMPRESAS!$A$1:$J$342,10,0)</f>
        <v>EMBALSE EL PEÑOL - GUATAPE</v>
      </c>
      <c r="M1053" s="2"/>
      <c r="N1053" s="2"/>
      <c r="O1053" s="2"/>
      <c r="P1053" s="2"/>
      <c r="Q1053" s="2"/>
      <c r="R1053" s="2"/>
      <c r="S1053" s="2"/>
      <c r="T1053" s="2"/>
      <c r="U1053" s="2"/>
    </row>
    <row r="1054" spans="1:21">
      <c r="A1054" s="64">
        <v>9011200051</v>
      </c>
      <c r="B1054" s="306" t="str">
        <f>VLOOKUP(A1054,EMPRESAS!$A$1:$B$342,2,0)</f>
        <v>RIVER'S TOUR VILLAVIEJA EMPRESA ASOCIATIVA DE TRABAJO " R T V EAT"</v>
      </c>
      <c r="C1054" s="306" t="str">
        <f>VLOOKUP(A1054,EMPRESAS!$A$1:$C$342,3,0)</f>
        <v>Pasajeros</v>
      </c>
      <c r="D1054" s="27">
        <v>1650</v>
      </c>
      <c r="E1054" s="64">
        <v>8</v>
      </c>
      <c r="F1054" s="64">
        <v>5</v>
      </c>
      <c r="G1054" s="64">
        <v>2019</v>
      </c>
      <c r="H1054" s="64" t="s">
        <v>977</v>
      </c>
      <c r="I1054" s="299"/>
      <c r="J1054" s="299"/>
      <c r="K1054" s="299" t="str">
        <f>VLOOKUP(A1054,EMPRESAS!$A$1:$I$342,9,0)</f>
        <v>MAGDALENA</v>
      </c>
      <c r="L1054" s="299" t="str">
        <f>VLOOKUP(A1054,EMPRESAS!$A$1:$J$342,10,0)</f>
        <v>RIO MAGDALENA ENTRE LOS SECTORES EL CASTILLO Y CASA BOMBA HUILA Y PUERTOS INTERMEDIOS</v>
      </c>
      <c r="M1054" s="2"/>
      <c r="N1054" s="2"/>
      <c r="O1054" s="2"/>
      <c r="P1054" s="2"/>
      <c r="Q1054" s="2"/>
      <c r="R1054" s="2"/>
      <c r="S1054" s="2"/>
      <c r="T1054" s="2"/>
      <c r="U1054" s="2"/>
    </row>
    <row r="1055" spans="1:21">
      <c r="A1055" s="64">
        <v>9011200051</v>
      </c>
      <c r="B1055" s="306" t="str">
        <f>VLOOKUP(A1055,EMPRESAS!$A$1:$B$342,2,0)</f>
        <v>RIVER'S TOUR VILLAVIEJA EMPRESA ASOCIATIVA DE TRABAJO " R T V EAT"</v>
      </c>
      <c r="C1055" s="306" t="str">
        <f>VLOOKUP(A1055,EMPRESAS!$A$1:$C$342,3,0)</f>
        <v>Pasajeros</v>
      </c>
      <c r="D1055" s="303">
        <v>3993</v>
      </c>
      <c r="E1055" s="309">
        <v>25</v>
      </c>
      <c r="F1055" s="309">
        <v>9</v>
      </c>
      <c r="G1055" s="309">
        <v>2019</v>
      </c>
      <c r="H1055" s="309" t="s">
        <v>979</v>
      </c>
      <c r="I1055" s="299" t="s">
        <v>14</v>
      </c>
      <c r="J1055" s="299"/>
      <c r="K1055" s="299" t="str">
        <f>VLOOKUP(A1055,EMPRESAS!$A$1:$I$342,9,0)</f>
        <v>MAGDALENA</v>
      </c>
      <c r="L1055" s="299" t="str">
        <f>VLOOKUP(A1055,EMPRESAS!$A$1:$J$342,10,0)</f>
        <v>RIO MAGDALENA ENTRE LOS SECTORES EL CASTILLO Y CASA BOMBA HUILA Y PUERTOS INTERMEDIOS</v>
      </c>
      <c r="M1055" s="2"/>
      <c r="N1055" s="2"/>
      <c r="O1055" s="2"/>
      <c r="P1055" s="2"/>
      <c r="Q1055" s="2"/>
      <c r="R1055" s="2"/>
      <c r="S1055" s="2"/>
      <c r="T1055" s="2"/>
      <c r="U1055" s="2"/>
    </row>
    <row r="1056" spans="1:21">
      <c r="A1056" s="64" t="s">
        <v>787</v>
      </c>
      <c r="B1056" s="306" t="str">
        <f>VLOOKUP(A1056,EMPRESAS!$A$1:$B$342,2,0)</f>
        <v>RIVER'S TOUR VILLAVIEJA EMPRESA ASOCIATIVA DE TRABAJO " R T V EAT"</v>
      </c>
      <c r="C1056" s="306" t="str">
        <f>VLOOKUP(A1056,EMPRESAS!$A$1:$C$342,3,0)</f>
        <v>Mixto</v>
      </c>
      <c r="D1056" s="480">
        <v>3040036405</v>
      </c>
      <c r="E1056" s="479">
        <v>20</v>
      </c>
      <c r="F1056" s="479">
        <v>8</v>
      </c>
      <c r="G1056" s="479">
        <v>2021</v>
      </c>
      <c r="H1056" s="479" t="s">
        <v>977</v>
      </c>
      <c r="I1056" s="299" t="s">
        <v>200</v>
      </c>
      <c r="J1056" s="299"/>
      <c r="K1056" s="299" t="str">
        <f>VLOOKUP(A1056,EMPRESAS!$A$1:$I$342,9,0)</f>
        <v>MAGDALENA</v>
      </c>
      <c r="L1056" s="299" t="str">
        <f>VLOOKUP(A1056,EMPRESAS!$A$1:$J$342,10,0)</f>
        <v>RIO MAGDALENA Y SUS AFLUENTES EN EL SECTOR VILLA VIEJA - AIPE EN EL DEPARTAMENTO DEL HUILA</v>
      </c>
      <c r="M1056" s="2"/>
      <c r="N1056" s="2"/>
      <c r="O1056" s="2"/>
      <c r="P1056" s="2"/>
      <c r="Q1056" s="2"/>
      <c r="R1056" s="2"/>
      <c r="S1056" s="2"/>
      <c r="T1056" s="2"/>
      <c r="U1056" s="2"/>
    </row>
    <row r="1057" spans="1:21">
      <c r="A1057" s="64">
        <v>9006786881</v>
      </c>
      <c r="B1057" s="306" t="str">
        <f>VLOOKUP(A1057,EMPRESAS!$A$1:$B$342,2,0)</f>
        <v>JUANTHOSA RED S.A.S.</v>
      </c>
      <c r="C1057" s="306" t="str">
        <f>VLOOKUP(A1057,EMPRESAS!$A$1:$C$342,3,0)</f>
        <v>Especial</v>
      </c>
      <c r="D1057" s="311">
        <v>3138</v>
      </c>
      <c r="E1057" s="64">
        <v>29</v>
      </c>
      <c r="F1057" s="64">
        <v>7</v>
      </c>
      <c r="G1057" s="64">
        <v>2019</v>
      </c>
      <c r="H1057" s="64" t="s">
        <v>977</v>
      </c>
      <c r="I1057" s="299"/>
      <c r="J1057" s="299"/>
      <c r="K1057" s="299" t="str">
        <f>VLOOKUP(A1057,EMPRESAS!$A$1:$I$342,9,0)</f>
        <v>VAUPES</v>
      </c>
      <c r="L1057" s="299" t="str">
        <f>VLOOKUP(A1057,EMPRESAS!$A$1:$J$342,10,0)</f>
        <v>RIO VAUPES Y SUS AFLUENTES EN EL TERRITORIO COLOMBIANO</v>
      </c>
      <c r="M1057" s="2"/>
      <c r="N1057" s="2"/>
      <c r="O1057" s="2"/>
      <c r="P1057" s="2"/>
      <c r="Q1057" s="2"/>
      <c r="R1057" s="2"/>
      <c r="S1057" s="2"/>
      <c r="T1057" s="2"/>
      <c r="U1057" s="2"/>
    </row>
    <row r="1058" spans="1:21">
      <c r="A1058" s="64">
        <v>9006786881</v>
      </c>
      <c r="B1058" s="306" t="str">
        <f>VLOOKUP(A1058,EMPRESAS!$A$1:$B$342,2,0)</f>
        <v>JUANTHOSA RED S.A.S.</v>
      </c>
      <c r="C1058" s="306" t="str">
        <f>VLOOKUP(A1058,EMPRESAS!$A$1:$C$342,3,0)</f>
        <v>Especial</v>
      </c>
      <c r="D1058" s="439">
        <v>3138</v>
      </c>
      <c r="E1058" s="390">
        <v>29</v>
      </c>
      <c r="F1058" s="390">
        <v>7</v>
      </c>
      <c r="G1058" s="390">
        <v>2019</v>
      </c>
      <c r="H1058" s="390" t="s">
        <v>979</v>
      </c>
      <c r="I1058" s="328" t="s">
        <v>25</v>
      </c>
      <c r="J1058" s="299"/>
      <c r="K1058" s="299" t="str">
        <f>VLOOKUP(A1058,EMPRESAS!$A$1:$I$342,9,0)</f>
        <v>VAUPES</v>
      </c>
      <c r="L1058" s="299" t="str">
        <f>VLOOKUP(A1058,EMPRESAS!$A$1:$J$342,10,0)</f>
        <v>RIO VAUPES Y SUS AFLUENTES EN EL TERRITORIO COLOMBIANO</v>
      </c>
      <c r="M1058" s="2"/>
      <c r="N1058" s="2"/>
      <c r="O1058" s="2"/>
      <c r="P1058" s="2"/>
      <c r="Q1058" s="2"/>
      <c r="R1058" s="2"/>
      <c r="S1058" s="2"/>
      <c r="T1058" s="2"/>
      <c r="U1058" s="2"/>
    </row>
    <row r="1059" spans="1:21">
      <c r="A1059" s="299">
        <v>9006662389</v>
      </c>
      <c r="B1059" s="306" t="str">
        <f>VLOOKUP(A1059,EMPRESAS!$A$1:$B$342,2,0)</f>
        <v>S&amp;L CATERING, PRODUCCION Y MOBILIARIO S.A.S.</v>
      </c>
      <c r="C1059" s="306" t="str">
        <f>VLOOKUP(A1059,EMPRESAS!$A$1:$C$342,3,0)</f>
        <v>Especial y Turismo</v>
      </c>
      <c r="D1059" s="27">
        <v>3401</v>
      </c>
      <c r="E1059" s="64">
        <v>8</v>
      </c>
      <c r="F1059" s="64">
        <v>8</v>
      </c>
      <c r="G1059" s="64">
        <v>2019</v>
      </c>
      <c r="H1059" s="64" t="s">
        <v>977</v>
      </c>
      <c r="I1059" s="299"/>
      <c r="J1059" s="299"/>
      <c r="K1059" s="299" t="str">
        <f>VLOOKUP(A1059,EMPRESAS!$A$1:$I$342,9,0)</f>
        <v>EMBALSE EL PEÑOL - GUATAPE</v>
      </c>
      <c r="L1059" s="299" t="str">
        <f>VLOOKUP(A1059,EMPRESAS!$A$1:$J$342,10,0)</f>
        <v>EMBALSE EL PEÑOL - GUATAPE</v>
      </c>
      <c r="M1059" s="2"/>
      <c r="N1059" s="2"/>
      <c r="O1059" s="2"/>
      <c r="P1059" s="2"/>
      <c r="Q1059" s="2"/>
      <c r="R1059" s="2"/>
      <c r="S1059" s="2"/>
      <c r="T1059" s="2"/>
      <c r="U1059" s="2"/>
    </row>
    <row r="1060" spans="1:21">
      <c r="A1060" s="299">
        <v>9006662389</v>
      </c>
      <c r="B1060" s="306" t="str">
        <f>VLOOKUP(A1060,EMPRESAS!$A$1:$B$342,2,0)</f>
        <v>S&amp;L CATERING, PRODUCCION Y MOBILIARIO S.A.S.</v>
      </c>
      <c r="C1060" s="306" t="str">
        <f>VLOOKUP(A1060,EMPRESAS!$A$1:$C$342,3,0)</f>
        <v>Especial y Turismo</v>
      </c>
      <c r="D1060" s="303">
        <v>3401</v>
      </c>
      <c r="E1060" s="309">
        <v>8</v>
      </c>
      <c r="F1060" s="309">
        <v>8</v>
      </c>
      <c r="G1060" s="309">
        <v>2019</v>
      </c>
      <c r="H1060" s="309" t="s">
        <v>979</v>
      </c>
      <c r="I1060" s="328" t="s">
        <v>56</v>
      </c>
      <c r="J1060" s="299"/>
      <c r="K1060" s="299" t="str">
        <f>VLOOKUP(A1060,EMPRESAS!$A$1:$I$342,9,0)</f>
        <v>EMBALSE EL PEÑOL - GUATAPE</v>
      </c>
      <c r="L1060" s="299" t="str">
        <f>VLOOKUP(A1060,EMPRESAS!$A$1:$J$342,10,0)</f>
        <v>EMBALSE EL PEÑOL - GUATAPE</v>
      </c>
      <c r="M1060" s="2"/>
      <c r="N1060" s="2"/>
      <c r="O1060" s="2"/>
      <c r="P1060" s="2"/>
      <c r="Q1060" s="2"/>
      <c r="R1060" s="2"/>
      <c r="S1060" s="2"/>
      <c r="T1060" s="2"/>
      <c r="U1060" s="2"/>
    </row>
    <row r="1061" spans="1:21">
      <c r="A1061" s="299">
        <v>9006662389</v>
      </c>
      <c r="B1061" s="306" t="str">
        <f>VLOOKUP(A1061,EMPRESAS!$A$1:$B$342,2,0)</f>
        <v>S&amp;L CATERING, PRODUCCION Y MOBILIARIO S.A.S.</v>
      </c>
      <c r="C1061" s="306" t="str">
        <f>VLOOKUP(A1061,EMPRESAS!$A$1:$C$342,3,0)</f>
        <v>Especial y Turismo</v>
      </c>
      <c r="D1061" s="27">
        <v>5559</v>
      </c>
      <c r="E1061" s="64">
        <v>18</v>
      </c>
      <c r="F1061" s="64">
        <v>11</v>
      </c>
      <c r="G1061" s="64">
        <v>2019</v>
      </c>
      <c r="H1061" s="64" t="s">
        <v>986</v>
      </c>
      <c r="I1061" s="299"/>
      <c r="J1061" s="299"/>
      <c r="K1061" s="299" t="str">
        <f>VLOOKUP(A1061,EMPRESAS!$A$1:$I$342,9,0)</f>
        <v>EMBALSE EL PEÑOL - GUATAPE</v>
      </c>
      <c r="L1061" s="299" t="str">
        <f>VLOOKUP(A1061,EMPRESAS!$A$1:$J$342,10,0)</f>
        <v>EMBALSE EL PEÑOL - GUATAPE</v>
      </c>
      <c r="M1061" s="2"/>
      <c r="N1061" s="2"/>
      <c r="O1061" s="2"/>
      <c r="P1061" s="2"/>
      <c r="Q1061" s="2"/>
      <c r="R1061" s="2"/>
      <c r="S1061" s="2"/>
      <c r="T1061" s="2"/>
      <c r="U1061" s="2"/>
    </row>
    <row r="1062" spans="1:21">
      <c r="A1062" s="299">
        <v>9006662389</v>
      </c>
      <c r="B1062" s="306" t="str">
        <f>VLOOKUP(A1062,EMPRESAS!$A$1:$B$342,2,0)</f>
        <v>S&amp;L CATERING, PRODUCCION Y MOBILIARIO S.A.S.</v>
      </c>
      <c r="C1062" s="306" t="str">
        <f>VLOOKUP(A1062,EMPRESAS!$A$1:$C$342,3,0)</f>
        <v>Especial y Turismo</v>
      </c>
      <c r="D1062" s="27">
        <v>3040018965</v>
      </c>
      <c r="E1062" s="64">
        <v>3</v>
      </c>
      <c r="F1062" s="64">
        <v>11</v>
      </c>
      <c r="G1062" s="64">
        <v>2020</v>
      </c>
      <c r="H1062" s="64" t="s">
        <v>986</v>
      </c>
      <c r="I1062" s="299"/>
      <c r="J1062" s="299"/>
      <c r="K1062" s="299" t="str">
        <f>VLOOKUP(A1062,EMPRESAS!$A$1:$I$342,9,0)</f>
        <v>EMBALSE EL PEÑOL - GUATAPE</v>
      </c>
      <c r="L1062" s="299" t="str">
        <f>VLOOKUP(A1062,EMPRESAS!$A$1:$J$342,10,0)</f>
        <v>EMBALSE EL PEÑOL - GUATAPE</v>
      </c>
      <c r="M1062" s="2"/>
      <c r="N1062" s="2"/>
      <c r="O1062" s="2"/>
      <c r="P1062" s="2"/>
      <c r="Q1062" s="2"/>
      <c r="R1062" s="2"/>
      <c r="S1062" s="2"/>
      <c r="T1062" s="2"/>
      <c r="U1062" s="2"/>
    </row>
    <row r="1063" spans="1:21">
      <c r="A1063" s="299">
        <v>9006662389</v>
      </c>
      <c r="B1063" s="306" t="str">
        <f>VLOOKUP(A1063,EMPRESAS!$A$1:$B$342,2,0)</f>
        <v>S&amp;L CATERING, PRODUCCION Y MOBILIARIO S.A.S.</v>
      </c>
      <c r="C1063" s="306" t="str">
        <f>VLOOKUP(A1063,EMPRESAS!$A$1:$C$342,3,0)</f>
        <v>Especial y Turismo</v>
      </c>
      <c r="D1063" s="27">
        <v>3040025885</v>
      </c>
      <c r="E1063" s="64">
        <v>1</v>
      </c>
      <c r="F1063" s="64">
        <v>12</v>
      </c>
      <c r="G1063" s="64">
        <v>2020</v>
      </c>
      <c r="H1063" s="64" t="s">
        <v>986</v>
      </c>
      <c r="I1063" s="299"/>
      <c r="J1063" s="299"/>
      <c r="K1063" s="299" t="str">
        <f>VLOOKUP(A1063,EMPRESAS!$A$1:$I$342,9,0)</f>
        <v>EMBALSE EL PEÑOL - GUATAPE</v>
      </c>
      <c r="L1063" s="299" t="str">
        <f>VLOOKUP(A1063,EMPRESAS!$A$1:$J$342,10,0)</f>
        <v>EMBALSE EL PEÑOL - GUATAPE</v>
      </c>
      <c r="M1063" s="2"/>
      <c r="N1063" s="2"/>
      <c r="O1063" s="2"/>
      <c r="P1063" s="2"/>
      <c r="Q1063" s="2"/>
      <c r="R1063" s="2"/>
      <c r="S1063" s="2"/>
      <c r="T1063" s="2"/>
      <c r="U1063" s="2"/>
    </row>
    <row r="1064" spans="1:21">
      <c r="A1064" s="299"/>
      <c r="B1064" s="488" t="e">
        <f>VLOOKUP(A1064,EMPRESAS!$A$1:$B$342,2,0)</f>
        <v>#N/A</v>
      </c>
      <c r="C1064" s="488" t="e">
        <f>VLOOKUP(A1064,EMPRESAS!$A$1:$C$342,3,0)</f>
        <v>#N/A</v>
      </c>
      <c r="D1064" s="520">
        <v>3040045495</v>
      </c>
      <c r="E1064" s="329">
        <v>30</v>
      </c>
      <c r="F1064" s="329">
        <v>9</v>
      </c>
      <c r="G1064" s="329">
        <v>2021</v>
      </c>
      <c r="H1064" s="329" t="s">
        <v>1033</v>
      </c>
      <c r="I1064" s="307" t="s">
        <v>1034</v>
      </c>
      <c r="J1064" s="307"/>
      <c r="K1064" s="307"/>
      <c r="L1064" s="307"/>
      <c r="M1064" s="2"/>
      <c r="N1064" s="2"/>
      <c r="O1064" s="2"/>
      <c r="P1064" s="2"/>
      <c r="Q1064" s="2"/>
      <c r="R1064" s="2"/>
      <c r="S1064" s="2"/>
      <c r="T1064" s="2"/>
      <c r="U1064" s="2"/>
    </row>
    <row r="1065" spans="1:21">
      <c r="A1065" s="299">
        <v>9012253207</v>
      </c>
      <c r="B1065" s="306" t="str">
        <f>VLOOKUP(A1065,EMPRESAS!$A$1:$B$342,2,0)</f>
        <v>COOPERATIVA DE TRANSPORTE FLUVIAL TERRESTRE DE SERVICIO PUBLICO Y ESPECIAL "COOTRANSPALMA"</v>
      </c>
      <c r="C1065" s="306" t="str">
        <f>VLOOKUP(A1065,EMPRESAS!$A$1:$C$342,3,0)</f>
        <v>Especial</v>
      </c>
      <c r="D1065" s="27">
        <v>3739</v>
      </c>
      <c r="E1065" s="64">
        <v>13</v>
      </c>
      <c r="F1065" s="64">
        <v>8</v>
      </c>
      <c r="G1065" s="64">
        <v>2019</v>
      </c>
      <c r="H1065" s="64" t="s">
        <v>977</v>
      </c>
      <c r="I1065" s="299"/>
      <c r="J1065" s="299"/>
      <c r="K1065" s="299" t="str">
        <f>VLOOKUP(A1065,EMPRESAS!$A$1:$I$342,9,0)</f>
        <v>CAQUETA</v>
      </c>
      <c r="L1065" s="299" t="str">
        <f>VLOOKUP(A1065,EMPRESAS!$A$1:$J$342,10,0)</f>
        <v>RIO CAQUETA SECTOR PUERTO LIMON - PUERTO ZAPOTE</v>
      </c>
      <c r="M1065" s="2"/>
      <c r="N1065" s="2"/>
      <c r="O1065" s="2"/>
      <c r="P1065" s="2"/>
      <c r="Q1065" s="2"/>
      <c r="R1065" s="2"/>
      <c r="S1065" s="2"/>
      <c r="T1065" s="2"/>
      <c r="U1065" s="2"/>
    </row>
    <row r="1066" spans="1:21">
      <c r="A1066" s="299">
        <v>9012253207</v>
      </c>
      <c r="B1066" s="306" t="str">
        <f>VLOOKUP(A1066,EMPRESAS!$A$1:$B$342,2,0)</f>
        <v>COOPERATIVA DE TRANSPORTE FLUVIAL TERRESTRE DE SERVICIO PUBLICO Y ESPECIAL "COOTRANSPALMA"</v>
      </c>
      <c r="C1066" s="306" t="str">
        <f>VLOOKUP(A1066,EMPRESAS!$A$1:$C$342,3,0)</f>
        <v>Especial</v>
      </c>
      <c r="D1066" s="27">
        <v>3739</v>
      </c>
      <c r="E1066" s="309">
        <v>13</v>
      </c>
      <c r="F1066" s="309">
        <v>8</v>
      </c>
      <c r="G1066" s="309">
        <v>2019</v>
      </c>
      <c r="H1066" s="309" t="s">
        <v>979</v>
      </c>
      <c r="I1066" s="328" t="s">
        <v>25</v>
      </c>
      <c r="J1066" s="299"/>
      <c r="K1066" s="299" t="str">
        <f>VLOOKUP(A1066,EMPRESAS!$A$1:$I$342,9,0)</f>
        <v>CAQUETA</v>
      </c>
      <c r="L1066" s="299" t="str">
        <f>VLOOKUP(A1066,EMPRESAS!$A$1:$J$342,10,0)</f>
        <v>RIO CAQUETA SECTOR PUERTO LIMON - PUERTO ZAPOTE</v>
      </c>
      <c r="M1066" s="2"/>
      <c r="N1066" s="2"/>
      <c r="O1066" s="2"/>
      <c r="P1066" s="2"/>
      <c r="Q1066" s="2"/>
      <c r="R1066" s="2"/>
      <c r="S1066" s="2"/>
      <c r="T1066" s="2"/>
      <c r="U1066" s="2"/>
    </row>
    <row r="1067" spans="1:21">
      <c r="A1067" s="299">
        <v>9012519933</v>
      </c>
      <c r="B1067" s="306" t="str">
        <f>VLOOKUP(A1067,EMPRESAS!$A$1:$B$342,2,0)</f>
        <v>EXPRESO FLUVIAL LA BAUDOSEÑA S.A.S. "EXPRESO LA BAUDOSEÑA S.A.S."</v>
      </c>
      <c r="C1067" s="306" t="str">
        <f>VLOOKUP(A1067,EMPRESAS!$A$1:$C$342,3,0)</f>
        <v>Pasajeros</v>
      </c>
      <c r="D1067" s="507" t="s">
        <v>1081</v>
      </c>
      <c r="E1067" s="359">
        <v>23</v>
      </c>
      <c r="F1067" s="359">
        <v>8</v>
      </c>
      <c r="G1067" s="359">
        <v>2019</v>
      </c>
      <c r="H1067" s="359" t="s">
        <v>977</v>
      </c>
      <c r="I1067" s="299"/>
      <c r="J1067" s="432" t="s">
        <v>1049</v>
      </c>
      <c r="K1067" s="299" t="str">
        <f>VLOOKUP(A1067,EMPRESAS!$A$1:$I$342,9,0)</f>
        <v>BAUDO</v>
      </c>
      <c r="L1067" s="299" t="str">
        <f>VLOOKUP(A1067,EMPRESAS!$A$1:$J$342,10,0)</f>
        <v>RIO BAUDO EN EL SECTOR PIZARRO - PUERTO MELUCK</v>
      </c>
      <c r="M1067" s="2"/>
      <c r="N1067" s="2"/>
      <c r="O1067" s="2"/>
      <c r="P1067" s="2"/>
      <c r="Q1067" s="2"/>
      <c r="R1067" s="2"/>
      <c r="S1067" s="2"/>
      <c r="T1067" s="2"/>
      <c r="U1067" s="2"/>
    </row>
    <row r="1068" spans="1:21">
      <c r="A1068" s="64">
        <v>9004882529</v>
      </c>
      <c r="B1068" s="306" t="str">
        <f>VLOOKUP(A1068,EMPRESAS!$A$1:$B$342,2,0)</f>
        <v>LA AMISTAD GIGANTE S.A.S.</v>
      </c>
      <c r="C1068" s="306" t="str">
        <f>VLOOKUP(A1068,EMPRESAS!$A$1:$C$342,3,0)</f>
        <v>Especial y Turismo</v>
      </c>
      <c r="D1068" s="27">
        <v>4253</v>
      </c>
      <c r="E1068" s="64">
        <v>12</v>
      </c>
      <c r="F1068" s="64">
        <v>9</v>
      </c>
      <c r="G1068" s="64">
        <v>2019</v>
      </c>
      <c r="H1068" s="64" t="s">
        <v>977</v>
      </c>
      <c r="I1068" s="299"/>
      <c r="J1068" s="299"/>
      <c r="K1068" s="299" t="str">
        <f>VLOOKUP(A1068,EMPRESAS!$A$1:$I$342,9,0)</f>
        <v>MAGDALENA</v>
      </c>
      <c r="L1068" s="299" t="str">
        <f>VLOOKUP(A1068,EMPRESAS!$A$1:$J$342,10,0)</f>
        <v>RIO MAGDALENA 1. DESDE PERICONGO HASTA HONDA Y PUERTOS INTERMEDIOS Y PUERTOS INTERMEDIOS. 2. EMBALSE DE BETANIA. 3. REPRESA DE QUIMBO BAJO PREVIO SOPORTE CONTRACTUA CON LA EMGESA.</v>
      </c>
      <c r="M1068" s="2"/>
      <c r="N1068" s="2"/>
      <c r="O1068" s="2"/>
      <c r="P1068" s="2"/>
      <c r="Q1068" s="2"/>
      <c r="R1068" s="2"/>
      <c r="S1068" s="2"/>
      <c r="T1068" s="2"/>
      <c r="U1068" s="2"/>
    </row>
    <row r="1069" spans="1:21">
      <c r="A1069" s="64">
        <v>9004882529</v>
      </c>
      <c r="B1069" s="306" t="str">
        <f>VLOOKUP(A1069,EMPRESAS!$A$1:$B$342,2,0)</f>
        <v>LA AMISTAD GIGANTE S.A.S.</v>
      </c>
      <c r="C1069" s="306" t="str">
        <f>VLOOKUP(A1069,EMPRESAS!$A$1:$C$342,3,0)</f>
        <v>Especial y Turismo</v>
      </c>
      <c r="D1069" s="303">
        <v>4253</v>
      </c>
      <c r="E1069" s="309">
        <v>12</v>
      </c>
      <c r="F1069" s="309">
        <v>9</v>
      </c>
      <c r="G1069" s="309">
        <v>2019</v>
      </c>
      <c r="H1069" s="309" t="s">
        <v>979</v>
      </c>
      <c r="I1069" s="328" t="s">
        <v>56</v>
      </c>
      <c r="J1069" s="299"/>
      <c r="K1069" s="299" t="str">
        <f>VLOOKUP(A1069,EMPRESAS!$A$1:$I$342,9,0)</f>
        <v>MAGDALENA</v>
      </c>
      <c r="L1069" s="299" t="str">
        <f>VLOOKUP(A1069,EMPRESAS!$A$1:$J$342,10,0)</f>
        <v>RIO MAGDALENA 1. DESDE PERICONGO HASTA HONDA Y PUERTOS INTERMEDIOS Y PUERTOS INTERMEDIOS. 2. EMBALSE DE BETANIA. 3. REPRESA DE QUIMBO BAJO PREVIO SOPORTE CONTRACTUA CON LA EMGESA.</v>
      </c>
      <c r="M1069" s="2"/>
      <c r="N1069" s="2"/>
      <c r="O1069" s="2"/>
      <c r="P1069" s="2"/>
      <c r="Q1069" s="2"/>
      <c r="R1069" s="2"/>
      <c r="S1069" s="2"/>
      <c r="T1069" s="2"/>
      <c r="U1069" s="2"/>
    </row>
    <row r="1070" spans="1:21">
      <c r="A1070" s="64">
        <v>9011829478</v>
      </c>
      <c r="B1070" s="306" t="str">
        <f>VLOOKUP(A1070,EMPRESAS!$A$1:$B$342,2,0)</f>
        <v>TRANSPORTE FLUVIAL MARITIMO Y ECOLOGICO DEL BAUDO Y EL PACIFICO S.A.S.</v>
      </c>
      <c r="C1070" s="306" t="str">
        <f>VLOOKUP(A1070,EMPRESAS!$A$1:$C$342,3,0)</f>
        <v>Pasajeros</v>
      </c>
      <c r="D1070" s="27">
        <v>4656</v>
      </c>
      <c r="E1070" s="341">
        <v>30</v>
      </c>
      <c r="F1070" s="341">
        <v>9</v>
      </c>
      <c r="G1070" s="341">
        <v>2019</v>
      </c>
      <c r="H1070" s="341" t="s">
        <v>977</v>
      </c>
      <c r="I1070" s="299"/>
      <c r="J1070" s="299"/>
      <c r="K1070" s="299" t="str">
        <f>VLOOKUP(A1070,EMPRESAS!$A$1:$I$342,9,0)</f>
        <v>BAUDO</v>
      </c>
      <c r="L1070" s="299" t="str">
        <f>VLOOKUP(A1070,EMPRESAS!$A$1:$J$342,10,0)</f>
        <v>RIO BAUDO ENTRE PIZARRO - PUERTO MELUCK - PIE DE PATO</v>
      </c>
      <c r="M1070" s="2"/>
      <c r="N1070" s="2"/>
      <c r="O1070" s="2"/>
      <c r="P1070" s="2"/>
      <c r="Q1070" s="2"/>
      <c r="R1070" s="2"/>
      <c r="S1070" s="2"/>
      <c r="T1070" s="2"/>
      <c r="U1070" s="2"/>
    </row>
    <row r="1071" spans="1:21">
      <c r="A1071" s="64">
        <v>9011829478</v>
      </c>
      <c r="B1071" s="306" t="str">
        <f>VLOOKUP(A1071,EMPRESAS!$A$1:$B$342,2,0)</f>
        <v>TRANSPORTE FLUVIAL MARITIMO Y ECOLOGICO DEL BAUDO Y EL PACIFICO S.A.S.</v>
      </c>
      <c r="C1071" s="306" t="str">
        <f>VLOOKUP(A1071,EMPRESAS!$A$1:$C$342,3,0)</f>
        <v>Pasajeros</v>
      </c>
      <c r="D1071" s="303">
        <v>5866</v>
      </c>
      <c r="E1071" s="327">
        <v>5</v>
      </c>
      <c r="F1071" s="327">
        <v>12</v>
      </c>
      <c r="G1071" s="327">
        <v>2019</v>
      </c>
      <c r="H1071" s="327" t="s">
        <v>979</v>
      </c>
      <c r="I1071" s="299" t="s">
        <v>14</v>
      </c>
      <c r="J1071" s="299"/>
      <c r="K1071" s="299" t="str">
        <f>VLOOKUP(A1071,EMPRESAS!$A$1:$I$342,9,0)</f>
        <v>BAUDO</v>
      </c>
      <c r="L1071" s="299" t="str">
        <f>VLOOKUP(A1071,EMPRESAS!$A$1:$J$342,10,0)</f>
        <v>RIO BAUDO ENTRE PIZARRO - PUERTO MELUCK - PIE DE PATO</v>
      </c>
      <c r="M1071" s="2"/>
      <c r="N1071" s="2"/>
      <c r="O1071" s="2"/>
      <c r="P1071" s="2"/>
      <c r="Q1071" s="2"/>
      <c r="R1071" s="2"/>
      <c r="S1071" s="2"/>
      <c r="T1071" s="2"/>
      <c r="U1071" s="2"/>
    </row>
    <row r="1072" spans="1:21">
      <c r="A1072" s="64">
        <v>9010780810</v>
      </c>
      <c r="B1072" s="306" t="str">
        <f>VLOOKUP(A1072,EMPRESAS!$A$1:$B$342,2,0)</f>
        <v>AGUATOUR JJ S.A.S.</v>
      </c>
      <c r="C1072" s="306" t="str">
        <f>VLOOKUP(A1072,EMPRESAS!$A$1:$C$342,3,0)</f>
        <v>Especial</v>
      </c>
      <c r="D1072" s="27">
        <v>5584</v>
      </c>
      <c r="E1072" s="422">
        <v>19</v>
      </c>
      <c r="F1072" s="422">
        <v>11</v>
      </c>
      <c r="G1072" s="422">
        <v>2019</v>
      </c>
      <c r="H1072" s="422" t="s">
        <v>977</v>
      </c>
      <c r="I1072" s="299"/>
      <c r="J1072" s="299"/>
      <c r="K1072" s="299" t="str">
        <f>VLOOKUP(A1072,EMPRESAS!$A$1:$I$342,9,0)</f>
        <v>MAGDALENA</v>
      </c>
      <c r="L1072" s="299" t="str">
        <f>VLOOKUP(A1072,EMPRESAS!$A$1:$J$342,10,0)</f>
        <v>RIO MAGDALENA DESDE EL SECTOR DE LA JAGUA (HUILA) HASTA EL EMBALSE DE BETANIA INCLUYENDO EL EMBALSE DEL QUIMBO</v>
      </c>
      <c r="M1072" s="2"/>
      <c r="N1072" s="2"/>
      <c r="O1072" s="2"/>
      <c r="P1072" s="2"/>
      <c r="Q1072" s="2"/>
      <c r="R1072" s="2"/>
      <c r="S1072" s="2"/>
      <c r="T1072" s="2"/>
      <c r="U1072" s="2"/>
    </row>
    <row r="1073" spans="1:21">
      <c r="A1073" s="64">
        <v>9010780810</v>
      </c>
      <c r="B1073" s="306" t="str">
        <f>VLOOKUP(A1073,EMPRESAS!$A$1:$B$342,2,0)</f>
        <v>AGUATOUR JJ S.A.S.</v>
      </c>
      <c r="C1073" s="306" t="str">
        <f>VLOOKUP(A1073,EMPRESAS!$A$1:$C$342,3,0)</f>
        <v>Especial</v>
      </c>
      <c r="D1073" s="303">
        <v>5584</v>
      </c>
      <c r="E1073" s="327">
        <v>19</v>
      </c>
      <c r="F1073" s="327">
        <v>11</v>
      </c>
      <c r="G1073" s="327">
        <v>2019</v>
      </c>
      <c r="H1073" s="327" t="s">
        <v>979</v>
      </c>
      <c r="I1073" s="299" t="s">
        <v>25</v>
      </c>
      <c r="J1073" s="299"/>
      <c r="K1073" s="299" t="str">
        <f>VLOOKUP(A1073,EMPRESAS!$A$1:$I$342,9,0)</f>
        <v>MAGDALENA</v>
      </c>
      <c r="L1073" s="299" t="str">
        <f>VLOOKUP(A1073,EMPRESAS!$A$1:$J$342,10,0)</f>
        <v>RIO MAGDALENA DESDE EL SECTOR DE LA JAGUA (HUILA) HASTA EL EMBALSE DE BETANIA INCLUYENDO EL EMBALSE DEL QUIMBO</v>
      </c>
      <c r="M1073" s="2"/>
      <c r="N1073" s="2"/>
      <c r="O1073" s="2"/>
      <c r="P1073" s="2"/>
      <c r="Q1073" s="2"/>
      <c r="R1073" s="2"/>
      <c r="S1073" s="2"/>
      <c r="T1073" s="2"/>
      <c r="U1073" s="2"/>
    </row>
    <row r="1074" spans="1:21">
      <c r="A1074" s="299">
        <v>9012611124</v>
      </c>
      <c r="B1074" s="306" t="str">
        <f>VLOOKUP(A1074,EMPRESAS!$A$1:$B$342,2,0)</f>
        <v>NAVES Y NAVIERAS S.A.S.</v>
      </c>
      <c r="C1074" s="306" t="str">
        <f>VLOOKUP(A1074,EMPRESAS!$A$1:$C$342,3,0)</f>
        <v>Especial y Turismo</v>
      </c>
      <c r="D1074" s="27">
        <v>5448</v>
      </c>
      <c r="E1074" s="64">
        <v>6</v>
      </c>
      <c r="F1074" s="64">
        <v>11</v>
      </c>
      <c r="G1074" s="64">
        <v>2019</v>
      </c>
      <c r="H1074" s="64" t="s">
        <v>977</v>
      </c>
      <c r="I1074" s="299"/>
      <c r="J1074" s="299"/>
      <c r="K1074" s="299" t="str">
        <f>VLOOKUP(A1074,EMPRESAS!$A$1:$I$342,9,0)</f>
        <v>EMBALSE EL PEÑOL - GUATAPE</v>
      </c>
      <c r="L1074" s="299" t="str">
        <f>VLOOKUP(A1074,EMPRESAS!$A$1:$J$342,10,0)</f>
        <v>EMBALSE EL PEÑOL - GUATAPE DE ACUERDO A LOS SIGUIENTES RECORRIDOS TURISTICOS: MALECON GUATAPE Y/O EL PEÑOL - SITIOS DE INTERES TURISTICO DEL EMBALSE EL PEÑOL - GUATAPE</v>
      </c>
      <c r="M1074" s="2"/>
      <c r="N1074" s="2"/>
      <c r="O1074" s="2"/>
      <c r="P1074" s="2"/>
      <c r="Q1074" s="2"/>
      <c r="R1074" s="2"/>
      <c r="S1074" s="2"/>
      <c r="T1074" s="2"/>
      <c r="U1074" s="2"/>
    </row>
    <row r="1075" spans="1:21">
      <c r="A1075" s="299">
        <v>9012611124</v>
      </c>
      <c r="B1075" s="306" t="str">
        <f>VLOOKUP(A1075,EMPRESAS!$A$1:$B$342,2,0)</f>
        <v>NAVES Y NAVIERAS S.A.S.</v>
      </c>
      <c r="C1075" s="306" t="str">
        <f>VLOOKUP(A1075,EMPRESAS!$A$1:$C$342,3,0)</f>
        <v>Especial y Turismo</v>
      </c>
      <c r="D1075" s="303">
        <v>5448</v>
      </c>
      <c r="E1075" s="309">
        <v>6</v>
      </c>
      <c r="F1075" s="309">
        <v>11</v>
      </c>
      <c r="G1075" s="309">
        <v>2019</v>
      </c>
      <c r="H1075" s="309" t="s">
        <v>979</v>
      </c>
      <c r="I1075" s="328" t="s">
        <v>56</v>
      </c>
      <c r="J1075" s="299"/>
      <c r="K1075" s="299" t="str">
        <f>VLOOKUP(A1075,EMPRESAS!$A$1:$I$342,9,0)</f>
        <v>EMBALSE EL PEÑOL - GUATAPE</v>
      </c>
      <c r="L1075" s="299" t="str">
        <f>VLOOKUP(A1075,EMPRESAS!$A$1:$J$342,10,0)</f>
        <v>EMBALSE EL PEÑOL - GUATAPE DE ACUERDO A LOS SIGUIENTES RECORRIDOS TURISTICOS: MALECON GUATAPE Y/O EL PEÑOL - SITIOS DE INTERES TURISTICO DEL EMBALSE EL PEÑOL - GUATAPE</v>
      </c>
      <c r="M1075" s="2"/>
      <c r="N1075" s="2"/>
      <c r="O1075" s="2"/>
      <c r="P1075" s="2"/>
      <c r="Q1075" s="2"/>
      <c r="R1075" s="2"/>
      <c r="S1075" s="2"/>
      <c r="T1075" s="2"/>
      <c r="U1075" s="2"/>
    </row>
    <row r="1076" spans="1:21" ht="15">
      <c r="A1076" s="299">
        <v>9012611124</v>
      </c>
      <c r="B1076" s="488" t="str">
        <f>VLOOKUP(A1076,EMPRESAS!$A$1:$B$342,2,0)</f>
        <v>NAVES Y NAVIERAS S.A.S.</v>
      </c>
      <c r="C1076" s="488" t="str">
        <f>VLOOKUP(A1076,EMPRESAS!$A$1:$C$342,3,0)</f>
        <v>Especial y Turismo</v>
      </c>
      <c r="D1076" s="520">
        <v>5862</v>
      </c>
      <c r="E1076" s="329">
        <v>5</v>
      </c>
      <c r="F1076" s="329">
        <v>12</v>
      </c>
      <c r="G1076" s="329">
        <v>2019</v>
      </c>
      <c r="H1076" s="329" t="s">
        <v>986</v>
      </c>
      <c r="I1076" s="307"/>
      <c r="J1076" s="307"/>
      <c r="K1076" s="307" t="str">
        <f>VLOOKUP(A1076,EMPRESAS!$A$1:$I$342,9,0)</f>
        <v>EMBALSE EL PEÑOL - GUATAPE</v>
      </c>
      <c r="L1076" s="307" t="str">
        <f>VLOOKUP(A1076,EMPRESAS!$A$1:$J$342,10,0)</f>
        <v>EMBALSE EL PEÑOL - GUATAPE DE ACUERDO A LOS SIGUIENTES RECORRIDOS TURISTICOS: MALECON GUATAPE Y/O EL PEÑOL - SITIOS DE INTERES TURISTICO DEL EMBALSE EL PEÑOL - GUATAPE</v>
      </c>
      <c r="M1076" s="2"/>
      <c r="N1076" s="2"/>
      <c r="O1076" s="2"/>
      <c r="P1076" s="2"/>
      <c r="Q1076" s="2"/>
      <c r="R1076" s="2"/>
      <c r="S1076" s="2"/>
      <c r="T1076" s="2"/>
      <c r="U1076" s="2"/>
    </row>
    <row r="1077" spans="1:21" ht="15">
      <c r="A1077" s="299">
        <v>9012611124</v>
      </c>
      <c r="B1077" s="488" t="str">
        <f>VLOOKUP(A1077,EMPRESAS!$A$1:$B$342,2,0)</f>
        <v>NAVES Y NAVIERAS S.A.S.</v>
      </c>
      <c r="C1077" s="488" t="str">
        <f>VLOOKUP(A1077,EMPRESAS!$A$1:$C$342,3,0)</f>
        <v>Especial y Turismo</v>
      </c>
      <c r="D1077" s="520">
        <v>3040029155</v>
      </c>
      <c r="E1077" s="329">
        <v>13</v>
      </c>
      <c r="F1077" s="329">
        <v>7</v>
      </c>
      <c r="G1077" s="329">
        <v>2021</v>
      </c>
      <c r="H1077" s="329" t="s">
        <v>986</v>
      </c>
      <c r="I1077" s="307"/>
      <c r="J1077" s="307"/>
      <c r="K1077" s="307" t="str">
        <f>VLOOKUP(A1077,EMPRESAS!$A$1:$I$342,9,0)</f>
        <v>EMBALSE EL PEÑOL - GUATAPE</v>
      </c>
      <c r="L1077" s="307" t="str">
        <f>VLOOKUP(A1077,EMPRESAS!$A$1:$J$342,10,0)</f>
        <v>EMBALSE EL PEÑOL - GUATAPE DE ACUERDO A LOS SIGUIENTES RECORRIDOS TURISTICOS: MALECON GUATAPE Y/O EL PEÑOL - SITIOS DE INTERES TURISTICO DEL EMBALSE EL PEÑOL - GUATAPE</v>
      </c>
      <c r="M1077" s="2"/>
      <c r="N1077" s="2"/>
      <c r="O1077" s="2"/>
      <c r="P1077" s="2"/>
      <c r="Q1077" s="2"/>
      <c r="R1077" s="2"/>
      <c r="S1077" s="2"/>
      <c r="T1077" s="2"/>
      <c r="U1077" s="2"/>
    </row>
    <row r="1078" spans="1:21">
      <c r="A1078" s="102">
        <v>121900710</v>
      </c>
      <c r="B1078" s="306" t="str">
        <f>VLOOKUP(A1078,EMPRESAS!$A$1:$B$342,2,0)</f>
        <v>POLO SIERRA RUBEN DARIO</v>
      </c>
      <c r="C1078" s="306" t="str">
        <f>VLOOKUP(A1078,EMPRESAS!$A$1:$C$342,3,0)</f>
        <v>Turismo</v>
      </c>
      <c r="D1078" s="27">
        <v>3404</v>
      </c>
      <c r="E1078" s="102">
        <v>8</v>
      </c>
      <c r="F1078" s="102">
        <v>8</v>
      </c>
      <c r="G1078" s="102">
        <v>2019</v>
      </c>
      <c r="H1078" s="102" t="s">
        <v>977</v>
      </c>
      <c r="I1078" s="299"/>
      <c r="J1078" s="299"/>
      <c r="K1078" s="299" t="str">
        <f>VLOOKUP(A1078,EMPRESAS!$A$1:$I$342,9,0)</f>
        <v>ORTEGUAZA</v>
      </c>
      <c r="L1078" s="299" t="str">
        <f>VLOOKUP(A1078,EMPRESAS!$A$1:$J$342,10,0)</f>
        <v>RIOS: ORTEGUAZA, CAQUETA Y SUS AFLUENTES</v>
      </c>
      <c r="M1078" s="2"/>
      <c r="N1078" s="2"/>
      <c r="O1078" s="2"/>
      <c r="P1078" s="2"/>
      <c r="Q1078" s="2"/>
      <c r="R1078" s="2"/>
      <c r="S1078" s="2"/>
      <c r="T1078" s="2"/>
      <c r="U1078" s="2"/>
    </row>
    <row r="1079" spans="1:21">
      <c r="A1079" s="102">
        <v>121900710</v>
      </c>
      <c r="B1079" s="306" t="str">
        <f>VLOOKUP(A1079,EMPRESAS!$A$1:$B$342,2,0)</f>
        <v>POLO SIERRA RUBEN DARIO</v>
      </c>
      <c r="C1079" s="306" t="str">
        <f>VLOOKUP(A1079,EMPRESAS!$A$1:$C$342,3,0)</f>
        <v>Turismo</v>
      </c>
      <c r="D1079" s="303">
        <v>3404</v>
      </c>
      <c r="E1079" s="431">
        <v>8</v>
      </c>
      <c r="F1079" s="431">
        <v>8</v>
      </c>
      <c r="G1079" s="431">
        <v>2019</v>
      </c>
      <c r="H1079" s="431" t="s">
        <v>979</v>
      </c>
      <c r="I1079" s="299" t="s">
        <v>43</v>
      </c>
      <c r="J1079" s="299"/>
      <c r="K1079" s="299" t="str">
        <f>VLOOKUP(A1079,EMPRESAS!$A$1:$I$342,9,0)</f>
        <v>ORTEGUAZA</v>
      </c>
      <c r="L1079" s="299" t="str">
        <f>VLOOKUP(A1079,EMPRESAS!$A$1:$J$342,10,0)</f>
        <v>RIOS: ORTEGUAZA, CAQUETA Y SUS AFLUENTES</v>
      </c>
      <c r="M1079" s="2"/>
      <c r="N1079" s="2"/>
      <c r="O1079" s="2"/>
      <c r="P1079" s="2"/>
      <c r="Q1079" s="2"/>
      <c r="R1079" s="2"/>
      <c r="S1079" s="2"/>
      <c r="T1079" s="2"/>
      <c r="U1079" s="2"/>
    </row>
    <row r="1080" spans="1:21">
      <c r="A1080" s="102">
        <v>9010325308</v>
      </c>
      <c r="B1080" s="306" t="str">
        <f>VLOOKUP(A1080,EMPRESAS!$A$1:$B$342,2,0)</f>
        <v>COOPERATIVA MULTIACTIVA DE SERVICIOS TURISTICOS FLUVIAL Y TERRESTRE "COOMFLUVIALTUR"</v>
      </c>
      <c r="C1080" s="306" t="str">
        <f>VLOOKUP(A1080,EMPRESAS!$A$1:$C$342,3,0)</f>
        <v>Especial y Turismo</v>
      </c>
      <c r="D1080" s="27">
        <v>4658</v>
      </c>
      <c r="E1080" s="102">
        <v>30</v>
      </c>
      <c r="F1080" s="102">
        <v>9</v>
      </c>
      <c r="G1080" s="102">
        <v>2019</v>
      </c>
      <c r="H1080" s="102" t="s">
        <v>977</v>
      </c>
      <c r="I1080" s="299"/>
      <c r="J1080" s="299"/>
      <c r="K1080" s="299" t="str">
        <f>VLOOKUP(A1080,EMPRESAS!$A$1:$I$342,9,0)</f>
        <v>MAGDALENA</v>
      </c>
      <c r="L1080" s="299" t="str">
        <f>VLOOKUP(A1080,EMPRESAS!$A$1:$J$342,10,0)</f>
        <v>RIO MAGDALENA ENTRE EL SECTOR DE SAN PABLO Y PUERTO BERRIO Y SUS AFLUENTES DE ACUERDO A LOS SIGUIENTES RECORRIDOS TURISTICOS: 1_MUELLE OFICIAL DE BARRANCABERMEJA - LAS CARMELITAS - SAN LUIS BELTRAN - SAN RAFAEL DE CHUCURI - CIENAGA DEL CHUCURI - MUELLE OFICIAL DE BARRANCABERMEJA   2_MUELLE OFICIAL DE BARRANCABERMEJA - CAÑO EL DESEO - CIENAGA EL LLANITO - CORREGIMIENTO EL LLANITO - MUELLE OFICIAL DE BARRANCABERMEJA</v>
      </c>
      <c r="M1080" s="2"/>
      <c r="N1080" s="2"/>
      <c r="O1080" s="2"/>
      <c r="P1080" s="2"/>
      <c r="Q1080" s="2"/>
      <c r="R1080" s="2"/>
      <c r="S1080" s="2"/>
      <c r="T1080" s="2"/>
      <c r="U1080" s="2"/>
    </row>
    <row r="1081" spans="1:21">
      <c r="A1081" s="102">
        <v>9010325308</v>
      </c>
      <c r="B1081" s="306" t="str">
        <f>VLOOKUP(A1081,EMPRESAS!$A$1:$B$342,2,0)</f>
        <v>COOPERATIVA MULTIACTIVA DE SERVICIOS TURISTICOS FLUVIAL Y TERRESTRE "COOMFLUVIALTUR"</v>
      </c>
      <c r="C1081" s="306" t="str">
        <f>VLOOKUP(A1081,EMPRESAS!$A$1:$C$342,3,0)</f>
        <v>Especial y Turismo</v>
      </c>
      <c r="D1081" s="303">
        <v>4658</v>
      </c>
      <c r="E1081" s="309">
        <v>30</v>
      </c>
      <c r="F1081" s="309">
        <v>9</v>
      </c>
      <c r="G1081" s="309">
        <v>2019</v>
      </c>
      <c r="H1081" s="309" t="s">
        <v>979</v>
      </c>
      <c r="I1081" s="328" t="s">
        <v>56</v>
      </c>
      <c r="J1081" s="299"/>
      <c r="K1081" s="299" t="str">
        <f>VLOOKUP(A1081,EMPRESAS!$A$1:$I$342,9,0)</f>
        <v>MAGDALENA</v>
      </c>
      <c r="L1081" s="299" t="str">
        <f>VLOOKUP(A1081,EMPRESAS!$A$1:$J$342,10,0)</f>
        <v>RIO MAGDALENA ENTRE EL SECTOR DE SAN PABLO Y PUERTO BERRIO Y SUS AFLUENTES DE ACUERDO A LOS SIGUIENTES RECORRIDOS TURISTICOS: 1_MUELLE OFICIAL DE BARRANCABERMEJA - LAS CARMELITAS - SAN LUIS BELTRAN - SAN RAFAEL DE CHUCURI - CIENAGA DEL CHUCURI - MUELLE OFICIAL DE BARRANCABERMEJA   2_MUELLE OFICIAL DE BARRANCABERMEJA - CAÑO EL DESEO - CIENAGA EL LLANITO - CORREGIMIENTO EL LLANITO - MUELLE OFICIAL DE BARRANCABERMEJA</v>
      </c>
      <c r="M1081" s="2"/>
      <c r="N1081" s="2"/>
      <c r="O1081" s="2"/>
      <c r="P1081" s="2"/>
      <c r="Q1081" s="2"/>
      <c r="R1081" s="2"/>
      <c r="S1081" s="2"/>
      <c r="T1081" s="2"/>
      <c r="U1081" s="2"/>
    </row>
    <row r="1082" spans="1:21" ht="34.5" customHeight="1">
      <c r="A1082" s="102">
        <v>9012040621</v>
      </c>
      <c r="B1082" s="306" t="str">
        <f>VLOOKUP(A1082,EMPRESAS!$A$1:$B$342,2,0)</f>
        <v>TRANSPORTES FLUVIALES TOPOCORO SOCIEDAD POR ACCIONES SIMPLIFICADAS "TRANSTOPOCORO S.A.S."</v>
      </c>
      <c r="C1082" s="306" t="str">
        <f>VLOOKUP(A1082,EMPRESAS!$A$1:$C$342,3,0)</f>
        <v>Turismo</v>
      </c>
      <c r="D1082" s="27">
        <v>4662</v>
      </c>
      <c r="E1082" s="102">
        <v>30</v>
      </c>
      <c r="F1082" s="102">
        <v>9</v>
      </c>
      <c r="G1082" s="102">
        <v>2019</v>
      </c>
      <c r="H1082" s="102" t="s">
        <v>977</v>
      </c>
      <c r="I1082" s="299"/>
      <c r="J1082" s="299"/>
      <c r="K1082" s="299" t="str">
        <f>VLOOKUP(A1082,EMPRESAS!$A$1:$I$342,9,0)</f>
        <v>EMBALSE DE TOPOCORO</v>
      </c>
      <c r="L1082" s="299" t="str">
        <f>VLOOKUP(A1082,EMPRESAS!$A$1:$J$342,10,0)</f>
        <v>EMBALSE DE TOPOCORO DE ACUERDO A LOS SIGUIENTES RECORRIDOS TURISTICOS: 1_PUERTO EL TABLAZO - LAS LAJITAS - PUERTO EL TABLAZO. 2_PUERTO EL TABLAZO - LA CASCADA DE LOS DESEOS - PUERTO EL TABLAZO. 3_PUERTO EL TABLAZO - PUENTE BETULIA - PUERTO EL TABLAZO. 4_PUERTO EL TABLAZO - TORRES DE CAPTACION - PUERTO EL TABLAZO. 5_PUERTO EL TABLAZO - LA CASCADA CARACOLIES - PUERTO EL TABLAZO</v>
      </c>
      <c r="M1082" s="2"/>
      <c r="N1082" s="2"/>
      <c r="O1082" s="2"/>
      <c r="P1082" s="2"/>
      <c r="Q1082" s="2"/>
      <c r="R1082" s="2"/>
      <c r="S1082" s="2"/>
      <c r="T1082" s="2"/>
      <c r="U1082" s="2"/>
    </row>
    <row r="1083" spans="1:21">
      <c r="A1083" s="102">
        <v>9012040621</v>
      </c>
      <c r="B1083" s="306" t="str">
        <f>VLOOKUP(A1083,EMPRESAS!$A$1:$B$342,2,0)</f>
        <v>TRANSPORTES FLUVIALES TOPOCORO SOCIEDAD POR ACCIONES SIMPLIFICADAS "TRANSTOPOCORO S.A.S."</v>
      </c>
      <c r="C1083" s="306" t="str">
        <f>VLOOKUP(A1083,EMPRESAS!$A$1:$C$342,3,0)</f>
        <v>Turismo</v>
      </c>
      <c r="D1083" s="27">
        <v>4662</v>
      </c>
      <c r="E1083" s="423">
        <v>30</v>
      </c>
      <c r="F1083" s="423">
        <v>9</v>
      </c>
      <c r="G1083" s="423">
        <v>2019</v>
      </c>
      <c r="H1083" s="423" t="s">
        <v>979</v>
      </c>
      <c r="I1083" s="334" t="s">
        <v>43</v>
      </c>
      <c r="J1083" s="299"/>
      <c r="K1083" s="299" t="str">
        <f>VLOOKUP(A1083,EMPRESAS!$A$1:$I$342,9,0)</f>
        <v>EMBALSE DE TOPOCORO</v>
      </c>
      <c r="L1083" s="299" t="str">
        <f>VLOOKUP(A1083,EMPRESAS!$A$1:$J$342,10,0)</f>
        <v>EMBALSE DE TOPOCORO DE ACUERDO A LOS SIGUIENTES RECORRIDOS TURISTICOS: 1_PUERTO EL TABLAZO - LAS LAJITAS - PUERTO EL TABLAZO. 2_PUERTO EL TABLAZO - LA CASCADA DE LOS DESEOS - PUERTO EL TABLAZO. 3_PUERTO EL TABLAZO - PUENTE BETULIA - PUERTO EL TABLAZO. 4_PUERTO EL TABLAZO - TORRES DE CAPTACION - PUERTO EL TABLAZO. 5_PUERTO EL TABLAZO - LA CASCADA CARACOLIES - PUERTO EL TABLAZO</v>
      </c>
      <c r="M1083" s="2"/>
      <c r="N1083" s="2"/>
      <c r="O1083" s="2"/>
      <c r="P1083" s="2"/>
      <c r="Q1083" s="2"/>
      <c r="R1083" s="2"/>
      <c r="S1083" s="2"/>
      <c r="T1083" s="2"/>
      <c r="U1083" s="2"/>
    </row>
    <row r="1084" spans="1:21">
      <c r="A1084" s="64">
        <v>9004306689</v>
      </c>
      <c r="B1084" s="306" t="str">
        <f>VLOOKUP(A1084,EMPRESAS!$A$1:$B$342,2,0)</f>
        <v>COMERCIALIZADORA Y TRANSPORTE PUBLICO FLUVIAL DE PASAJEROS LAS A DE PIZARRO S.A.S. "COMERCIALIZADORA Y TRANS LAS A DE PIZARRO S.A.S."</v>
      </c>
      <c r="C1084" s="306" t="str">
        <f>VLOOKUP(A1084,EMPRESAS!$A$1:$C$342,3,0)</f>
        <v>Pasajeros</v>
      </c>
      <c r="D1084" s="433">
        <v>6371</v>
      </c>
      <c r="E1084" s="359">
        <v>17</v>
      </c>
      <c r="F1084" s="359">
        <v>12</v>
      </c>
      <c r="G1084" s="359">
        <v>2019</v>
      </c>
      <c r="H1084" s="359" t="s">
        <v>977</v>
      </c>
      <c r="I1084" s="299" t="s">
        <v>14</v>
      </c>
      <c r="J1084" s="432" t="s">
        <v>1049</v>
      </c>
      <c r="K1084" s="299" t="str">
        <f>VLOOKUP(A1084,EMPRESAS!$A$1:$I$342,9,0)</f>
        <v>BAUDO</v>
      </c>
      <c r="L1084" s="299" t="str">
        <f>VLOOKUP(A1084,EMPRESAS!$A$1:$J$342,10,0)</f>
        <v>RIO BAUDO Y SUS AFLUENTES</v>
      </c>
      <c r="M1084" s="2"/>
      <c r="N1084" s="2"/>
      <c r="O1084" s="2"/>
      <c r="P1084" s="2"/>
      <c r="Q1084" s="2"/>
      <c r="R1084" s="2"/>
      <c r="S1084" s="2"/>
      <c r="T1084" s="2"/>
      <c r="U1084" s="2"/>
    </row>
    <row r="1085" spans="1:21">
      <c r="A1085" s="64">
        <v>9004306689</v>
      </c>
      <c r="B1085" s="306" t="str">
        <f>VLOOKUP(A1085,EMPRESAS!$A$1:$B$342,2,0)</f>
        <v>COMERCIALIZADORA Y TRANSPORTE PUBLICO FLUVIAL DE PASAJEROS LAS A DE PIZARRO S.A.S. "COMERCIALIZADORA Y TRANS LAS A DE PIZARRO S.A.S."</v>
      </c>
      <c r="C1085" s="306" t="str">
        <f>VLOOKUP(A1085,EMPRESAS!$A$1:$C$342,3,0)</f>
        <v>Pasajeros</v>
      </c>
      <c r="D1085" s="27">
        <v>6371</v>
      </c>
      <c r="E1085" s="329">
        <v>17</v>
      </c>
      <c r="F1085" s="329">
        <v>12</v>
      </c>
      <c r="G1085" s="329">
        <v>2019</v>
      </c>
      <c r="H1085" s="329" t="s">
        <v>1067</v>
      </c>
      <c r="I1085" s="299"/>
      <c r="J1085" s="299"/>
      <c r="K1085" s="299" t="str">
        <f>VLOOKUP(A1085,EMPRESAS!$A$1:$I$342,9,0)</f>
        <v>BAUDO</v>
      </c>
      <c r="L1085" s="299" t="str">
        <f>VLOOKUP(A1085,EMPRESAS!$A$1:$J$342,10,0)</f>
        <v>RIO BAUDO Y SUS AFLUENTES</v>
      </c>
      <c r="M1085" s="2"/>
      <c r="N1085" s="2"/>
      <c r="O1085" s="2"/>
      <c r="P1085" s="2"/>
      <c r="Q1085" s="2"/>
      <c r="R1085" s="2"/>
      <c r="S1085" s="2"/>
      <c r="T1085" s="2"/>
      <c r="U1085" s="2"/>
    </row>
    <row r="1086" spans="1:21">
      <c r="A1086" s="64">
        <v>9013101741</v>
      </c>
      <c r="B1086" s="306" t="str">
        <f>VLOOKUP(A1086,EMPRESAS!$A$1:$B$342,2,0)</f>
        <v>AGUAVENTURA S.A.S.</v>
      </c>
      <c r="C1086" s="306" t="str">
        <f>VLOOKUP(A1086,EMPRESAS!$A$1:$C$342,3,0)</f>
        <v>Especial y Turismo</v>
      </c>
      <c r="D1086" s="27">
        <v>6651</v>
      </c>
      <c r="E1086" s="329">
        <v>27</v>
      </c>
      <c r="F1086" s="329">
        <v>12</v>
      </c>
      <c r="G1086" s="329">
        <v>2019</v>
      </c>
      <c r="H1086" s="329" t="s">
        <v>977</v>
      </c>
      <c r="I1086" s="299"/>
      <c r="J1086" s="299"/>
      <c r="K1086" s="299" t="str">
        <f>VLOOKUP(A1086,EMPRESAS!$A$1:$I$342,9,0)</f>
        <v>EMBALSE EL PEÑOL - GUATAPE</v>
      </c>
      <c r="L1086" s="299" t="str">
        <f>VLOOKUP(A1086,EMPRESAS!$A$1:$J$342,10,0)</f>
        <v>EMBALSE EL PEÑOL - GUATAPE DE ACUERDO A LOS SIGUIENTES RECORRIDOS TURISTICOS: MALECON GUATAPE Y/O EL PEÑOL - SITIOS DE INTERES TURISTICO DEL EMBALSE EL PEÑOL - GUATAPE</v>
      </c>
      <c r="M1086" s="2"/>
      <c r="N1086" s="2"/>
      <c r="O1086" s="2"/>
      <c r="P1086" s="2"/>
      <c r="Q1086" s="2"/>
      <c r="R1086" s="2"/>
      <c r="S1086" s="2"/>
      <c r="T1086" s="2"/>
      <c r="U1086" s="2"/>
    </row>
    <row r="1087" spans="1:21">
      <c r="A1087" s="64">
        <v>9013101741</v>
      </c>
      <c r="B1087" s="306" t="str">
        <f>VLOOKUP(A1087,EMPRESAS!$A$1:$B$342,2,0)</f>
        <v>AGUAVENTURA S.A.S.</v>
      </c>
      <c r="C1087" s="306" t="str">
        <f>VLOOKUP(A1087,EMPRESAS!$A$1:$C$342,3,0)</f>
        <v>Especial y Turismo</v>
      </c>
      <c r="D1087" s="303">
        <v>6651</v>
      </c>
      <c r="E1087" s="309">
        <v>27</v>
      </c>
      <c r="F1087" s="309">
        <v>12</v>
      </c>
      <c r="G1087" s="309">
        <v>2019</v>
      </c>
      <c r="H1087" s="309" t="s">
        <v>979</v>
      </c>
      <c r="I1087" s="328" t="s">
        <v>56</v>
      </c>
      <c r="J1087" s="299"/>
      <c r="K1087" s="299" t="str">
        <f>VLOOKUP(A1087,EMPRESAS!$A$1:$I$342,9,0)</f>
        <v>EMBALSE EL PEÑOL - GUATAPE</v>
      </c>
      <c r="L1087" s="299" t="str">
        <f>VLOOKUP(A1087,EMPRESAS!$A$1:$J$342,10,0)</f>
        <v>EMBALSE EL PEÑOL - GUATAPE DE ACUERDO A LOS SIGUIENTES RECORRIDOS TURISTICOS: MALECON GUATAPE Y/O EL PEÑOL - SITIOS DE INTERES TURISTICO DEL EMBALSE EL PEÑOL - GUATAPE</v>
      </c>
      <c r="M1087" s="2"/>
      <c r="N1087" s="2"/>
      <c r="O1087" s="2"/>
      <c r="P1087" s="2"/>
      <c r="Q1087" s="2"/>
      <c r="R1087" s="2"/>
      <c r="S1087" s="2"/>
      <c r="T1087" s="2"/>
      <c r="U1087" s="2"/>
    </row>
    <row r="1088" spans="1:21">
      <c r="A1088" s="64">
        <v>9013101741</v>
      </c>
      <c r="B1088" s="306" t="str">
        <f>VLOOKUP(A1088,EMPRESAS!$A$1:$B$342,2,0)</f>
        <v>AGUAVENTURA S.A.S.</v>
      </c>
      <c r="C1088" s="306" t="str">
        <f>VLOOKUP(A1088,EMPRESAS!$A$1:$C$342,3,0)</f>
        <v>Especial y Turismo</v>
      </c>
      <c r="D1088" s="27">
        <v>3040030795</v>
      </c>
      <c r="E1088" s="321">
        <v>17</v>
      </c>
      <c r="F1088" s="321">
        <v>12</v>
      </c>
      <c r="G1088" s="321">
        <v>2020</v>
      </c>
      <c r="H1088" s="321" t="s">
        <v>986</v>
      </c>
      <c r="I1088" s="64"/>
      <c r="J1088" s="299"/>
      <c r="K1088" s="299" t="str">
        <f>VLOOKUP(A1088,EMPRESAS!$A$1:$I$342,9,0)</f>
        <v>EMBALSE EL PEÑOL - GUATAPE</v>
      </c>
      <c r="L1088" s="299" t="str">
        <f>VLOOKUP(A1088,EMPRESAS!$A$1:$J$342,10,0)</f>
        <v>EMBALSE EL PEÑOL - GUATAPE DE ACUERDO A LOS SIGUIENTES RECORRIDOS TURISTICOS: MALECON GUATAPE Y/O EL PEÑOL - SITIOS DE INTERES TURISTICO DEL EMBALSE EL PEÑOL - GUATAPE</v>
      </c>
      <c r="M1088" s="2"/>
      <c r="N1088" s="2"/>
      <c r="O1088" s="2"/>
      <c r="P1088" s="2"/>
      <c r="Q1088" s="2"/>
      <c r="R1088" s="2"/>
      <c r="S1088" s="2"/>
      <c r="T1088" s="2"/>
      <c r="U1088" s="2"/>
    </row>
    <row r="1089" spans="1:21">
      <c r="A1089" s="64">
        <v>9013101741</v>
      </c>
      <c r="B1089" s="306" t="str">
        <f>VLOOKUP(A1089,EMPRESAS!$A$1:$B$342,2,0)</f>
        <v>AGUAVENTURA S.A.S.</v>
      </c>
      <c r="C1089" s="306" t="str">
        <f>VLOOKUP(A1089,EMPRESAS!$A$1:$C$342,3,0)</f>
        <v>Especial y Turismo</v>
      </c>
      <c r="D1089" s="27">
        <v>3040007685</v>
      </c>
      <c r="E1089" s="321">
        <v>25</v>
      </c>
      <c r="F1089" s="321">
        <v>2</v>
      </c>
      <c r="G1089" s="321">
        <v>2021</v>
      </c>
      <c r="H1089" s="321" t="s">
        <v>986</v>
      </c>
      <c r="I1089" s="64"/>
      <c r="J1089" s="299"/>
      <c r="K1089" s="299" t="str">
        <f>VLOOKUP(A1089,EMPRESAS!$A$1:$I$342,9,0)</f>
        <v>EMBALSE EL PEÑOL - GUATAPE</v>
      </c>
      <c r="L1089" s="299" t="str">
        <f>VLOOKUP(A1089,EMPRESAS!$A$1:$J$342,10,0)</f>
        <v>EMBALSE EL PEÑOL - GUATAPE DE ACUERDO A LOS SIGUIENTES RECORRIDOS TURISTICOS: MALECON GUATAPE Y/O EL PEÑOL - SITIOS DE INTERES TURISTICO DEL EMBALSE EL PEÑOL - GUATAPE</v>
      </c>
      <c r="M1089" s="2"/>
      <c r="N1089" s="2"/>
      <c r="O1089" s="2"/>
      <c r="P1089" s="2"/>
      <c r="Q1089" s="2"/>
      <c r="R1089" s="2"/>
      <c r="S1089" s="2"/>
      <c r="T1089" s="2"/>
      <c r="U1089" s="2"/>
    </row>
    <row r="1090" spans="1:21">
      <c r="A1090" s="64">
        <v>9013101741</v>
      </c>
      <c r="B1090" s="306" t="str">
        <f>VLOOKUP(A1090,EMPRESAS!$A$1:$B$342,2,0)</f>
        <v>AGUAVENTURA S.A.S.</v>
      </c>
      <c r="C1090" s="306" t="str">
        <f>VLOOKUP(A1090,EMPRESAS!$A$1:$C$342,3,0)</f>
        <v>Especial y Turismo</v>
      </c>
      <c r="D1090" s="27">
        <v>3040024305</v>
      </c>
      <c r="E1090" s="321">
        <v>10</v>
      </c>
      <c r="F1090" s="321">
        <v>6</v>
      </c>
      <c r="G1090" s="321">
        <v>2021</v>
      </c>
      <c r="H1090" s="321" t="s">
        <v>986</v>
      </c>
      <c r="I1090" s="64"/>
      <c r="J1090" s="299"/>
      <c r="K1090" s="299" t="str">
        <f>VLOOKUP(A1090,EMPRESAS!$A$1:$I$342,9,0)</f>
        <v>EMBALSE EL PEÑOL - GUATAPE</v>
      </c>
      <c r="L1090" s="299" t="str">
        <f>VLOOKUP(A1090,EMPRESAS!$A$1:$J$342,10,0)</f>
        <v>EMBALSE EL PEÑOL - GUATAPE DE ACUERDO A LOS SIGUIENTES RECORRIDOS TURISTICOS: MALECON GUATAPE Y/O EL PEÑOL - SITIOS DE INTERES TURISTICO DEL EMBALSE EL PEÑOL - GUATAPE</v>
      </c>
      <c r="M1090" s="2"/>
      <c r="N1090" s="2"/>
      <c r="O1090" s="2"/>
      <c r="P1090" s="2"/>
      <c r="Q1090" s="2"/>
      <c r="R1090" s="2"/>
      <c r="S1090" s="2"/>
      <c r="T1090" s="2"/>
      <c r="U1090" s="2"/>
    </row>
    <row r="1091" spans="1:21" ht="15">
      <c r="A1091" s="64">
        <v>9013101741</v>
      </c>
      <c r="B1091" s="488" t="str">
        <f>VLOOKUP(A1091,EMPRESAS!$A$1:$B$342,2,0)</f>
        <v>AGUAVENTURA S.A.S.</v>
      </c>
      <c r="C1091" s="488" t="str">
        <f>VLOOKUP(A1091,EMPRESAS!$A$1:$C$342,3,0)</f>
        <v>Especial y Turismo</v>
      </c>
      <c r="D1091" s="487">
        <v>3040029445</v>
      </c>
      <c r="E1091" s="321">
        <v>14</v>
      </c>
      <c r="F1091" s="321">
        <v>7</v>
      </c>
      <c r="G1091" s="321">
        <v>2021</v>
      </c>
      <c r="H1091" s="321" t="s">
        <v>986</v>
      </c>
      <c r="I1091" s="64"/>
      <c r="J1091" s="299"/>
      <c r="K1091" s="299" t="str">
        <f>VLOOKUP(A1091,EMPRESAS!$A$1:$I$342,9,0)</f>
        <v>EMBALSE EL PEÑOL - GUATAPE</v>
      </c>
      <c r="L1091" s="299" t="str">
        <f>VLOOKUP(A1091,EMPRESAS!$A$1:$J$342,10,0)</f>
        <v>EMBALSE EL PEÑOL - GUATAPE DE ACUERDO A LOS SIGUIENTES RECORRIDOS TURISTICOS: MALECON GUATAPE Y/O EL PEÑOL - SITIOS DE INTERES TURISTICO DEL EMBALSE EL PEÑOL - GUATAPE</v>
      </c>
      <c r="M1091" s="2"/>
      <c r="N1091" s="2"/>
      <c r="O1091" s="2"/>
      <c r="P1091" s="2"/>
      <c r="Q1091" s="2"/>
      <c r="R1091" s="2"/>
      <c r="S1091" s="2"/>
      <c r="T1091" s="2"/>
      <c r="U1091" s="2"/>
    </row>
    <row r="1092" spans="1:21" ht="15">
      <c r="A1092" s="64">
        <v>9013101741</v>
      </c>
      <c r="B1092" s="488" t="str">
        <f>VLOOKUP(A1092,EMPRESAS!$A$1:$B$342,2,0)</f>
        <v>AGUAVENTURA S.A.S.</v>
      </c>
      <c r="C1092" s="488" t="str">
        <f>VLOOKUP(A1092,EMPRESAS!$A$1:$C$342,3,0)</f>
        <v>Especial y Turismo</v>
      </c>
      <c r="D1092" s="528">
        <v>3040060175</v>
      </c>
      <c r="E1092" s="422">
        <v>13</v>
      </c>
      <c r="F1092" s="422">
        <v>12</v>
      </c>
      <c r="G1092" s="422">
        <v>2021</v>
      </c>
      <c r="H1092" s="422" t="s">
        <v>986</v>
      </c>
      <c r="I1092" s="329"/>
      <c r="J1092" s="307"/>
      <c r="K1092" s="299" t="str">
        <f>VLOOKUP(A1092,EMPRESAS!$A$1:$I$342,9,0)</f>
        <v>EMBALSE EL PEÑOL - GUATAPE</v>
      </c>
      <c r="L1092" s="299" t="str">
        <f>VLOOKUP(A1092,EMPRESAS!$A$1:$J$342,10,0)</f>
        <v>EMBALSE EL PEÑOL - GUATAPE DE ACUERDO A LOS SIGUIENTES RECORRIDOS TURISTICOS: MALECON GUATAPE Y/O EL PEÑOL - SITIOS DE INTERES TURISTICO DEL EMBALSE EL PEÑOL - GUATAPE</v>
      </c>
      <c r="M1092" s="521"/>
      <c r="N1092" s="2"/>
      <c r="O1092" s="2"/>
      <c r="P1092" s="2"/>
      <c r="Q1092" s="2"/>
      <c r="R1092" s="2"/>
      <c r="S1092" s="2"/>
      <c r="T1092" s="2"/>
      <c r="U1092" s="2"/>
    </row>
    <row r="1093" spans="1:21">
      <c r="A1093" s="102">
        <v>9013416397</v>
      </c>
      <c r="B1093" s="306" t="str">
        <f>VLOOKUP(A1093,EMPRESAS!$A$1:$B$342,2,0)</f>
        <v>SERVICIOS Y LOGISTICA FLUVIAL S.A.S. "S Y L FLUVIAL S.A.S."</v>
      </c>
      <c r="C1093" s="306" t="str">
        <f>VLOOKUP(A1093,EMPRESAS!$A$1:$C$342,3,0)</f>
        <v>Especial y Turismo</v>
      </c>
      <c r="D1093" s="27">
        <v>532</v>
      </c>
      <c r="E1093" s="102">
        <v>13</v>
      </c>
      <c r="F1093" s="102">
        <v>3</v>
      </c>
      <c r="G1093" s="102">
        <v>2020</v>
      </c>
      <c r="H1093" s="102" t="s">
        <v>977</v>
      </c>
      <c r="I1093" s="299"/>
      <c r="J1093" s="299"/>
      <c r="K1093" s="299" t="str">
        <f>VLOOKUP(A1093,EMPRESAS!$A$1:$I$342,9,0)</f>
        <v>EMBALSE EL PEÑOL - GUATAPE</v>
      </c>
      <c r="L1093" s="299" t="str">
        <f>VLOOKUP(A1093,EMPRESAS!$A$1:$J$342,10,0)</f>
        <v>EMBALSE EL PEÑOL - GUATAPE MALECON GUATAPE Y/O EL PEÑOL SITIOS DE INTERES TURISTICO DEL EMBALSE EL PEÑOL - GUATAPE</v>
      </c>
      <c r="M1093" s="2"/>
      <c r="N1093" s="2"/>
      <c r="O1093" s="2"/>
      <c r="P1093" s="2"/>
      <c r="Q1093" s="2"/>
      <c r="R1093" s="2"/>
      <c r="S1093" s="2"/>
      <c r="T1093" s="2"/>
      <c r="U1093" s="2"/>
    </row>
    <row r="1094" spans="1:21">
      <c r="A1094" s="102">
        <v>9013416397</v>
      </c>
      <c r="B1094" s="306" t="str">
        <f>VLOOKUP(A1094,EMPRESAS!$A$1:$B$342,2,0)</f>
        <v>SERVICIOS Y LOGISTICA FLUVIAL S.A.S. "S Y L FLUVIAL S.A.S."</v>
      </c>
      <c r="C1094" s="306" t="str">
        <f>VLOOKUP(A1094,EMPRESAS!$A$1:$C$342,3,0)</f>
        <v>Especial y Turismo</v>
      </c>
      <c r="D1094" s="303">
        <v>532</v>
      </c>
      <c r="E1094" s="431">
        <v>13</v>
      </c>
      <c r="F1094" s="431">
        <v>3</v>
      </c>
      <c r="G1094" s="431">
        <v>2020</v>
      </c>
      <c r="H1094" s="431" t="s">
        <v>979</v>
      </c>
      <c r="I1094" s="328" t="s">
        <v>56</v>
      </c>
      <c r="J1094" s="299"/>
      <c r="K1094" s="299" t="str">
        <f>VLOOKUP(A1094,EMPRESAS!$A$1:$I$342,9,0)</f>
        <v>EMBALSE EL PEÑOL - GUATAPE</v>
      </c>
      <c r="L1094" s="299" t="str">
        <f>VLOOKUP(A1094,EMPRESAS!$A$1:$J$342,10,0)</f>
        <v>EMBALSE EL PEÑOL - GUATAPE MALECON GUATAPE Y/O EL PEÑOL SITIOS DE INTERES TURISTICO DEL EMBALSE EL PEÑOL - GUATAPE</v>
      </c>
      <c r="M1094" s="2"/>
      <c r="N1094" s="2"/>
      <c r="O1094" s="2"/>
      <c r="P1094" s="2"/>
      <c r="Q1094" s="2"/>
      <c r="R1094" s="2"/>
      <c r="S1094" s="2"/>
      <c r="T1094" s="2"/>
      <c r="U1094" s="2"/>
    </row>
    <row r="1095" spans="1:21">
      <c r="A1095" s="102">
        <v>9013416397</v>
      </c>
      <c r="B1095" s="306" t="str">
        <f>VLOOKUP(A1095,EMPRESAS!$A$1:$B$342,2,0)</f>
        <v>SERVICIOS Y LOGISTICA FLUVIAL S.A.S. "S Y L FLUVIAL S.A.S."</v>
      </c>
      <c r="C1095" s="306" t="str">
        <f>VLOOKUP(A1095,EMPRESAS!$A$1:$C$342,3,0)</f>
        <v>Especial y Turismo</v>
      </c>
      <c r="D1095" s="27">
        <v>3040012565</v>
      </c>
      <c r="E1095" s="464">
        <v>25</v>
      </c>
      <c r="F1095" s="464">
        <v>3</v>
      </c>
      <c r="G1095" s="464">
        <v>2021</v>
      </c>
      <c r="H1095" s="464" t="s">
        <v>986</v>
      </c>
      <c r="I1095" s="64"/>
      <c r="J1095" s="299"/>
      <c r="K1095" s="299" t="str">
        <f>VLOOKUP(A1095,EMPRESAS!$A$1:$I$342,9,0)</f>
        <v>EMBALSE EL PEÑOL - GUATAPE</v>
      </c>
      <c r="L1095" s="299" t="str">
        <f>VLOOKUP(A1095,EMPRESAS!$A$1:$J$342,10,0)</f>
        <v>EMBALSE EL PEÑOL - GUATAPE MALECON GUATAPE Y/O EL PEÑOL SITIOS DE INTERES TURISTICO DEL EMBALSE EL PEÑOL - GUATAPE</v>
      </c>
      <c r="M1095" s="2"/>
      <c r="N1095" s="2"/>
      <c r="O1095" s="2"/>
      <c r="P1095" s="2"/>
      <c r="Q1095" s="2"/>
      <c r="R1095" s="2"/>
      <c r="S1095" s="2"/>
      <c r="T1095" s="2"/>
      <c r="U1095" s="2"/>
    </row>
    <row r="1096" spans="1:21" ht="15">
      <c r="A1096" s="102">
        <v>9013416397</v>
      </c>
      <c r="B1096" s="488" t="str">
        <f>VLOOKUP(A1096,EMPRESAS!$A$1:$B$342,2,0)</f>
        <v>SERVICIOS Y LOGISTICA FLUVIAL S.A.S. "S Y L FLUVIAL S.A.S."</v>
      </c>
      <c r="C1096" s="488" t="str">
        <f>VLOOKUP(A1096,EMPRESAS!$A$1:$C$342,3,0)</f>
        <v>Especial y Turismo</v>
      </c>
      <c r="D1096" s="27">
        <v>3040046485</v>
      </c>
      <c r="E1096" s="464">
        <v>6</v>
      </c>
      <c r="F1096" s="464">
        <v>10</v>
      </c>
      <c r="G1096" s="464">
        <v>2021</v>
      </c>
      <c r="H1096" s="464" t="s">
        <v>986</v>
      </c>
      <c r="I1096" s="64"/>
      <c r="J1096" s="299"/>
      <c r="K1096" s="299" t="str">
        <f>VLOOKUP(A1096,EMPRESAS!$A$1:$I$342,9,0)</f>
        <v>EMBALSE EL PEÑOL - GUATAPE</v>
      </c>
      <c r="L1096" s="299" t="str">
        <f>VLOOKUP(A1096,EMPRESAS!$A$1:$J$342,10,0)</f>
        <v>EMBALSE EL PEÑOL - GUATAPE MALECON GUATAPE Y/O EL PEÑOL SITIOS DE INTERES TURISTICO DEL EMBALSE EL PEÑOL - GUATAPE</v>
      </c>
      <c r="M1096" s="2"/>
      <c r="N1096" s="2"/>
      <c r="O1096" s="2"/>
      <c r="P1096" s="2"/>
      <c r="Q1096" s="2"/>
      <c r="R1096" s="2"/>
      <c r="S1096" s="2"/>
      <c r="T1096" s="2"/>
      <c r="U1096" s="2"/>
    </row>
    <row r="1097" spans="1:21">
      <c r="A1097" s="424">
        <v>9010852110</v>
      </c>
      <c r="B1097" s="306" t="str">
        <f>VLOOKUP(A1097,EMPRESAS!$A$1:$B$342,2,0)</f>
        <v>CORPORACION TURISTICA AMBIENTAL Y ECOLOGICA DE NORCASIA CALDAS "CORTURES"</v>
      </c>
      <c r="C1097" s="306" t="str">
        <f>VLOOKUP(A1097,EMPRESAS!$A$1:$C$342,3,0)</f>
        <v>Turismo</v>
      </c>
      <c r="D1097" s="5">
        <v>594</v>
      </c>
      <c r="E1097" s="307">
        <v>18</v>
      </c>
      <c r="F1097" s="307">
        <v>3</v>
      </c>
      <c r="G1097" s="307">
        <v>2020</v>
      </c>
      <c r="H1097" s="307" t="s">
        <v>977</v>
      </c>
      <c r="I1097" s="299"/>
      <c r="J1097" s="299"/>
      <c r="K1097" s="299" t="str">
        <f>VLOOKUP(A1097,EMPRESAS!$A$1:$I$342,9,0)</f>
        <v>EMBALSE DE AMANI</v>
      </c>
      <c r="L1097" s="299" t="str">
        <f>VLOOKUP(A1097,EMPRESAS!$A$1:$J$342,10,0)</f>
        <v>EMBALSE DE AMANI PUERTO MOSCOVITA - QUEBRADA SANTA BARBARA Y VSA; PUERTO MOSCOVITA - RIO MORO Y VSA; PUERTO MOSCOVITA RIO LA MIEL Y VSA.</v>
      </c>
      <c r="M1097" s="2"/>
      <c r="N1097" s="2"/>
      <c r="O1097" s="2"/>
      <c r="P1097" s="2"/>
      <c r="Q1097" s="2"/>
      <c r="R1097" s="2"/>
      <c r="S1097" s="2"/>
      <c r="T1097" s="2"/>
      <c r="U1097" s="2"/>
    </row>
    <row r="1098" spans="1:21">
      <c r="A1098" s="424">
        <v>9010852110</v>
      </c>
      <c r="B1098" s="306" t="str">
        <f>VLOOKUP(A1098,EMPRESAS!$A$1:$B$342,2,0)</f>
        <v>CORPORACION TURISTICA AMBIENTAL Y ECOLOGICA DE NORCASIA CALDAS "CORTURES"</v>
      </c>
      <c r="C1098" s="306" t="str">
        <f>VLOOKUP(A1098,EMPRESAS!$A$1:$C$342,3,0)</f>
        <v>Turismo</v>
      </c>
      <c r="D1098" s="303">
        <v>594</v>
      </c>
      <c r="E1098" s="309">
        <v>18</v>
      </c>
      <c r="F1098" s="309">
        <v>3</v>
      </c>
      <c r="G1098" s="309">
        <v>2020</v>
      </c>
      <c r="H1098" s="309" t="s">
        <v>979</v>
      </c>
      <c r="I1098" s="299" t="s">
        <v>43</v>
      </c>
      <c r="J1098" s="299"/>
      <c r="K1098" s="299" t="str">
        <f>VLOOKUP(A1098,EMPRESAS!$A$1:$I$342,9,0)</f>
        <v>EMBALSE DE AMANI</v>
      </c>
      <c r="L1098" s="299" t="str">
        <f>VLOOKUP(A1098,EMPRESAS!$A$1:$J$342,10,0)</f>
        <v>EMBALSE DE AMANI PUERTO MOSCOVITA - QUEBRADA SANTA BARBARA Y VSA; PUERTO MOSCOVITA - RIO MORO Y VSA; PUERTO MOSCOVITA RIO LA MIEL Y VSA.</v>
      </c>
      <c r="M1098" s="2"/>
      <c r="N1098" s="2"/>
      <c r="O1098" s="2"/>
      <c r="P1098" s="2"/>
      <c r="Q1098" s="2"/>
      <c r="R1098" s="2"/>
      <c r="S1098" s="2"/>
      <c r="T1098" s="2"/>
      <c r="U1098" s="2"/>
    </row>
    <row r="1099" spans="1:21">
      <c r="A1099" s="102">
        <v>9013292410</v>
      </c>
      <c r="B1099" s="306" t="str">
        <f>VLOOKUP(A1099,EMPRESAS!$A$1:$B$342,2,0)</f>
        <v>ZARPE NAUTICO S.A.S.</v>
      </c>
      <c r="C1099" s="306" t="str">
        <f>VLOOKUP(A1099,EMPRESAS!$A$1:$C$342,3,0)</f>
        <v>Especial y Turismo</v>
      </c>
      <c r="D1099" s="27">
        <v>3040000255</v>
      </c>
      <c r="E1099" s="102">
        <v>13</v>
      </c>
      <c r="F1099" s="102">
        <v>4</v>
      </c>
      <c r="G1099" s="102">
        <v>2020</v>
      </c>
      <c r="H1099" s="102" t="s">
        <v>977</v>
      </c>
      <c r="I1099" s="299"/>
      <c r="J1099" s="299"/>
      <c r="K1099" s="299" t="str">
        <f>VLOOKUP(A1099,EMPRESAS!$A$1:$I$342,9,0)</f>
        <v>EMBALSE EL PEÑOL - GUATAPE</v>
      </c>
      <c r="L1099" s="299" t="str">
        <f>VLOOKUP(A1099,EMPRESAS!$A$1:$J$342,10,0)</f>
        <v>EMBALSE EL PEÑOL - GUATAPE MALECON DE GUATAPE - SITIOS DE INTERES TURISTICO DEL EMBALSE EL PEÑOL - GUATAPE Y VSA</v>
      </c>
      <c r="M1099" s="2"/>
      <c r="N1099" s="2"/>
      <c r="O1099" s="2"/>
      <c r="P1099" s="2"/>
      <c r="Q1099" s="2"/>
      <c r="R1099" s="2"/>
      <c r="S1099" s="2"/>
      <c r="T1099" s="2"/>
      <c r="U1099" s="2"/>
    </row>
    <row r="1100" spans="1:21">
      <c r="A1100" s="102">
        <v>9013292410</v>
      </c>
      <c r="B1100" s="306" t="str">
        <f>VLOOKUP(A1100,EMPRESAS!$A$1:$B$342,2,0)</f>
        <v>ZARPE NAUTICO S.A.S.</v>
      </c>
      <c r="C1100" s="306" t="str">
        <f>VLOOKUP(A1100,EMPRESAS!$A$1:$C$342,3,0)</f>
        <v>Especial y Turismo</v>
      </c>
      <c r="D1100" s="303">
        <v>3040000255</v>
      </c>
      <c r="E1100" s="431">
        <v>13</v>
      </c>
      <c r="F1100" s="431">
        <v>4</v>
      </c>
      <c r="G1100" s="431">
        <v>2020</v>
      </c>
      <c r="H1100" s="431" t="s">
        <v>979</v>
      </c>
      <c r="I1100" s="328" t="s">
        <v>56</v>
      </c>
      <c r="J1100" s="299"/>
      <c r="K1100" s="299" t="str">
        <f>VLOOKUP(A1100,EMPRESAS!$A$1:$I$342,9,0)</f>
        <v>EMBALSE EL PEÑOL - GUATAPE</v>
      </c>
      <c r="L1100" s="299" t="str">
        <f>VLOOKUP(A1100,EMPRESAS!$A$1:$J$342,10,0)</f>
        <v>EMBALSE EL PEÑOL - GUATAPE MALECON DE GUATAPE - SITIOS DE INTERES TURISTICO DEL EMBALSE EL PEÑOL - GUATAPE Y VSA</v>
      </c>
      <c r="M1100" s="2"/>
      <c r="N1100" s="2"/>
      <c r="O1100" s="2"/>
      <c r="P1100" s="2"/>
      <c r="Q1100" s="2"/>
      <c r="R1100" s="2"/>
      <c r="S1100" s="2"/>
      <c r="T1100" s="2"/>
      <c r="U1100" s="2"/>
    </row>
    <row r="1101" spans="1:21">
      <c r="A1101" s="102">
        <v>9013292410</v>
      </c>
      <c r="B1101" s="306" t="str">
        <f>VLOOKUP(A1101,EMPRESAS!$A$1:$B$342,2,0)</f>
        <v>ZARPE NAUTICO S.A.S.</v>
      </c>
      <c r="C1101" s="306" t="str">
        <f>VLOOKUP(A1101,EMPRESAS!$A$1:$C$342,3,0)</f>
        <v>Especial y Turismo</v>
      </c>
      <c r="D1101" s="27">
        <v>3040018775</v>
      </c>
      <c r="E1101" s="102">
        <v>30</v>
      </c>
      <c r="F1101" s="102">
        <v>10</v>
      </c>
      <c r="G1101" s="102">
        <v>2020</v>
      </c>
      <c r="H1101" s="102" t="s">
        <v>986</v>
      </c>
      <c r="I1101" s="328"/>
      <c r="J1101" s="299"/>
      <c r="K1101" s="299" t="str">
        <f>VLOOKUP(A1101,EMPRESAS!$A$1:$I$342,9,0)</f>
        <v>EMBALSE EL PEÑOL - GUATAPE</v>
      </c>
      <c r="L1101" s="299" t="str">
        <f>VLOOKUP(A1101,EMPRESAS!$A$1:$J$342,10,0)</f>
        <v>EMBALSE EL PEÑOL - GUATAPE MALECON DE GUATAPE - SITIOS DE INTERES TURISTICO DEL EMBALSE EL PEÑOL - GUATAPE Y VSA</v>
      </c>
      <c r="M1101" s="2"/>
      <c r="N1101" s="2"/>
      <c r="O1101" s="2"/>
      <c r="P1101" s="2"/>
      <c r="Q1101" s="2"/>
      <c r="R1101" s="2"/>
      <c r="S1101" s="2"/>
      <c r="T1101" s="2"/>
      <c r="U1101" s="2"/>
    </row>
    <row r="1102" spans="1:21">
      <c r="A1102" s="102">
        <v>9013292410</v>
      </c>
      <c r="B1102" s="306" t="str">
        <f>VLOOKUP(A1102,EMPRESAS!$A$1:$B$342,2,0)</f>
        <v>ZARPE NAUTICO S.A.S.</v>
      </c>
      <c r="C1102" s="306" t="str">
        <f>VLOOKUP(A1102,EMPRESAS!$A$1:$C$342,3,0)</f>
        <v>Especial y Turismo</v>
      </c>
      <c r="D1102" s="27">
        <v>3040031645</v>
      </c>
      <c r="E1102" s="102">
        <v>21</v>
      </c>
      <c r="F1102" s="102">
        <v>12</v>
      </c>
      <c r="G1102" s="102">
        <v>2020</v>
      </c>
      <c r="H1102" s="102" t="s">
        <v>986</v>
      </c>
      <c r="I1102" s="328"/>
      <c r="J1102" s="299"/>
      <c r="K1102" s="299" t="str">
        <f>VLOOKUP(A1102,EMPRESAS!$A$1:$I$342,9,0)</f>
        <v>EMBALSE EL PEÑOL - GUATAPE</v>
      </c>
      <c r="L1102" s="299" t="str">
        <f>VLOOKUP(A1102,EMPRESAS!$A$1:$J$342,10,0)</f>
        <v>EMBALSE EL PEÑOL - GUATAPE MALECON DE GUATAPE - SITIOS DE INTERES TURISTICO DEL EMBALSE EL PEÑOL - GUATAPE Y VSA</v>
      </c>
      <c r="M1102" s="2"/>
      <c r="N1102" s="2"/>
      <c r="O1102" s="2"/>
      <c r="P1102" s="2"/>
      <c r="Q1102" s="2"/>
      <c r="R1102" s="2"/>
      <c r="S1102" s="2"/>
      <c r="T1102" s="2"/>
      <c r="U1102" s="2"/>
    </row>
    <row r="1103" spans="1:21">
      <c r="A1103" s="102">
        <v>9013292410</v>
      </c>
      <c r="B1103" s="306" t="str">
        <f>VLOOKUP(A1103,EMPRESAS!$A$1:$B$342,2,0)</f>
        <v>ZARPE NAUTICO S.A.S.</v>
      </c>
      <c r="C1103" s="306" t="str">
        <f>VLOOKUP(A1103,EMPRESAS!$A$1:$C$342,3,0)</f>
        <v>Especial y Turismo</v>
      </c>
      <c r="D1103" s="27">
        <v>3040010465</v>
      </c>
      <c r="E1103" s="102">
        <v>10</v>
      </c>
      <c r="F1103" s="102">
        <v>3</v>
      </c>
      <c r="G1103" s="102">
        <v>2021</v>
      </c>
      <c r="H1103" s="102" t="s">
        <v>986</v>
      </c>
      <c r="I1103" s="328"/>
      <c r="J1103" s="299"/>
      <c r="K1103" s="299" t="str">
        <f>VLOOKUP(A1103,EMPRESAS!$A$1:$I$342,9,0)</f>
        <v>EMBALSE EL PEÑOL - GUATAPE</v>
      </c>
      <c r="L1103" s="299" t="str">
        <f>VLOOKUP(A1103,EMPRESAS!$A$1:$J$342,10,0)</f>
        <v>EMBALSE EL PEÑOL - GUATAPE MALECON DE GUATAPE - SITIOS DE INTERES TURISTICO DEL EMBALSE EL PEÑOL - GUATAPE Y VSA</v>
      </c>
      <c r="M1103" s="2"/>
      <c r="N1103" s="2"/>
      <c r="O1103" s="2"/>
      <c r="P1103" s="2"/>
      <c r="Q1103" s="2"/>
      <c r="R1103" s="2"/>
      <c r="S1103" s="2"/>
      <c r="T1103" s="2"/>
      <c r="U1103" s="2"/>
    </row>
    <row r="1104" spans="1:21" ht="15">
      <c r="A1104" s="102">
        <v>9013292410</v>
      </c>
      <c r="B1104" s="488" t="str">
        <f>VLOOKUP(A1104,EMPRESAS!$A$1:$B$342,2,0)</f>
        <v>ZARPE NAUTICO S.A.S.</v>
      </c>
      <c r="C1104" s="488" t="str">
        <f>VLOOKUP(A1104,EMPRESAS!$A$1:$C$342,3,0)</f>
        <v>Especial y Turismo</v>
      </c>
      <c r="D1104" s="520">
        <v>3040000575</v>
      </c>
      <c r="E1104" s="329">
        <v>6</v>
      </c>
      <c r="F1104" s="329">
        <v>1</v>
      </c>
      <c r="G1104" s="329">
        <v>2022</v>
      </c>
      <c r="H1104" s="329" t="s">
        <v>986</v>
      </c>
      <c r="I1104" s="333"/>
      <c r="J1104" s="307"/>
      <c r="K1104" s="307" t="str">
        <f>VLOOKUP(A1104,EMPRESAS!$A$1:$I$342,9,0)</f>
        <v>EMBALSE EL PEÑOL - GUATAPE</v>
      </c>
      <c r="L1104" s="307" t="str">
        <f>VLOOKUP(A1104,EMPRESAS!$A$1:$J$342,10,0)</f>
        <v>EMBALSE EL PEÑOL - GUATAPE MALECON DE GUATAPE - SITIOS DE INTERES TURISTICO DEL EMBALSE EL PEÑOL - GUATAPE Y VSA</v>
      </c>
      <c r="M1104" s="2"/>
      <c r="N1104" s="2"/>
      <c r="O1104" s="2"/>
      <c r="P1104" s="2"/>
      <c r="Q1104" s="2"/>
      <c r="R1104" s="2"/>
      <c r="S1104" s="2"/>
      <c r="T1104" s="2"/>
      <c r="U1104" s="2"/>
    </row>
    <row r="1105" spans="1:21">
      <c r="A1105" s="425">
        <v>9013142289</v>
      </c>
      <c r="B1105" s="306" t="str">
        <f>VLOOKUP(A1105,EMPRESAS!$A$1:$B$342,2,0)</f>
        <v>TRANSFLUVIAL DE LA DEPRESION MOMPOSINA S.A.S.</v>
      </c>
      <c r="C1105" s="306" t="str">
        <f>VLOOKUP(A1105,EMPRESAS!$A$1:$C$342,3,0)</f>
        <v>Especial</v>
      </c>
      <c r="D1105" s="5">
        <v>157</v>
      </c>
      <c r="E1105" s="307">
        <v>29</v>
      </c>
      <c r="F1105" s="307">
        <v>1</v>
      </c>
      <c r="G1105" s="307">
        <v>2020</v>
      </c>
      <c r="H1105" s="307" t="s">
        <v>977</v>
      </c>
      <c r="I1105" s="299"/>
      <c r="J1105" s="299"/>
      <c r="K1105" s="299" t="str">
        <f>VLOOKUP(A1105,EMPRESAS!$A$1:$I$342,9,0)</f>
        <v>MAGDALENA</v>
      </c>
      <c r="L1105" s="299" t="str">
        <f>VLOOKUP(A1105,EMPRESAS!$A$1:$J$342,10,0)</f>
        <v>RIO MAGDALENA DESDE EL BANCO HASTA BOCAS DE PINTO POR EL BRAZO DE MOMPOX Y POR EL BRAZO DE LOBA DESDE BOCAS DE PINTO HASTA PINILLOS, INCLUYENDO EL RIO CHICAGUA Y SISTEMA CENAGOSO DE LA DEPRESION MOMPOSINA</v>
      </c>
      <c r="M1105" s="2"/>
      <c r="N1105" s="2"/>
      <c r="O1105" s="2"/>
      <c r="P1105" s="2"/>
      <c r="Q1105" s="2"/>
      <c r="R1105" s="2"/>
      <c r="S1105" s="2"/>
      <c r="T1105" s="2"/>
      <c r="U1105" s="2"/>
    </row>
    <row r="1106" spans="1:21">
      <c r="A1106" s="425">
        <v>9013142289</v>
      </c>
      <c r="B1106" s="306" t="str">
        <f>VLOOKUP(A1106,EMPRESAS!$A$1:$B$342,2,0)</f>
        <v>TRANSFLUVIAL DE LA DEPRESION MOMPOSINA S.A.S.</v>
      </c>
      <c r="C1106" s="306" t="str">
        <f>VLOOKUP(A1106,EMPRESAS!$A$1:$C$342,3,0)</f>
        <v>Especial</v>
      </c>
      <c r="D1106" s="303">
        <v>157</v>
      </c>
      <c r="E1106" s="309">
        <v>29</v>
      </c>
      <c r="F1106" s="309">
        <v>1</v>
      </c>
      <c r="G1106" s="309">
        <v>2020</v>
      </c>
      <c r="H1106" s="309" t="s">
        <v>979</v>
      </c>
      <c r="I1106" s="328" t="s">
        <v>25</v>
      </c>
      <c r="J1106" s="299"/>
      <c r="K1106" s="299" t="str">
        <f>VLOOKUP(A1106,EMPRESAS!$A$1:$I$342,9,0)</f>
        <v>MAGDALENA</v>
      </c>
      <c r="L1106" s="299" t="str">
        <f>VLOOKUP(A1106,EMPRESAS!$A$1:$J$342,10,0)</f>
        <v>RIO MAGDALENA DESDE EL BANCO HASTA BOCAS DE PINTO POR EL BRAZO DE MOMPOX Y POR EL BRAZO DE LOBA DESDE BOCAS DE PINTO HASTA PINILLOS, INCLUYENDO EL RIO CHICAGUA Y SISTEMA CENAGOSO DE LA DEPRESION MOMPOSINA</v>
      </c>
      <c r="M1106" s="2"/>
      <c r="N1106" s="2"/>
      <c r="O1106" s="2"/>
      <c r="P1106" s="2"/>
      <c r="Q1106" s="2"/>
      <c r="R1106" s="2"/>
      <c r="S1106" s="2"/>
      <c r="T1106" s="2"/>
      <c r="U1106" s="2"/>
    </row>
    <row r="1107" spans="1:21">
      <c r="A1107" s="434">
        <v>8902707383</v>
      </c>
      <c r="B1107" s="306" t="str">
        <f>VLOOKUP(A1107,EMPRESAS!$A$1:$B$342,2,0)</f>
        <v>COOPERATIVA DE TRANSPORTADORES DEL MEDIO MAGDALENA LTDA "COOTRANSMAGDALENA LTDA"</v>
      </c>
      <c r="C1107" s="306" t="str">
        <f>VLOOKUP(A1107,EMPRESAS!$A$1:$C$342,3,0)</f>
        <v>Especial y Turismo</v>
      </c>
      <c r="D1107" s="27">
        <v>462</v>
      </c>
      <c r="E1107" s="102">
        <v>6</v>
      </c>
      <c r="F1107" s="102">
        <v>3</v>
      </c>
      <c r="G1107" s="102">
        <v>2020</v>
      </c>
      <c r="H1107" s="102" t="s">
        <v>977</v>
      </c>
      <c r="I1107" s="299"/>
      <c r="J1107" s="299"/>
      <c r="K1107" s="299" t="str">
        <f>VLOOKUP(A1107,EMPRESAS!$A$1:$I$342,9,0)</f>
        <v>MAGDALENA</v>
      </c>
      <c r="L1107" s="299" t="str">
        <f>VLOOKUP(A1107,EMPRESAS!$A$1:$J$342,10,0)</f>
        <v>RIO MAGDALENA SECTOR PUERTO WILCHES (SANTANDER) - SAN PABLO (BOLIVAR) Y EL EMBALSE DE TOPOCORO</v>
      </c>
      <c r="M1107" s="2"/>
      <c r="N1107" s="2"/>
      <c r="O1107" s="2"/>
      <c r="P1107" s="2"/>
      <c r="Q1107" s="2"/>
      <c r="R1107" s="2"/>
      <c r="S1107" s="2"/>
      <c r="T1107" s="2"/>
      <c r="U1107" s="2"/>
    </row>
    <row r="1108" spans="1:21">
      <c r="A1108" s="434">
        <v>8902707383</v>
      </c>
      <c r="B1108" s="306" t="str">
        <f>VLOOKUP(A1108,EMPRESAS!$A$1:$B$342,2,0)</f>
        <v>COOPERATIVA DE TRANSPORTADORES DEL MEDIO MAGDALENA LTDA "COOTRANSMAGDALENA LTDA"</v>
      </c>
      <c r="C1108" s="306" t="str">
        <f>VLOOKUP(A1108,EMPRESAS!$A$1:$C$342,3,0)</f>
        <v>Especial y Turismo</v>
      </c>
      <c r="D1108" s="303">
        <v>462</v>
      </c>
      <c r="E1108" s="431">
        <v>6</v>
      </c>
      <c r="F1108" s="431">
        <v>3</v>
      </c>
      <c r="G1108" s="431">
        <v>2020</v>
      </c>
      <c r="H1108" s="431" t="s">
        <v>979</v>
      </c>
      <c r="I1108" s="328" t="s">
        <v>56</v>
      </c>
      <c r="J1108" s="299"/>
      <c r="K1108" s="299" t="str">
        <f>VLOOKUP(A1108,EMPRESAS!$A$1:$I$342,9,0)</f>
        <v>MAGDALENA</v>
      </c>
      <c r="L1108" s="299" t="str">
        <f>VLOOKUP(A1108,EMPRESAS!$A$1:$J$342,10,0)</f>
        <v>RIO MAGDALENA SECTOR PUERTO WILCHES (SANTANDER) - SAN PABLO (BOLIVAR) Y EL EMBALSE DE TOPOCORO</v>
      </c>
      <c r="M1108" s="2"/>
      <c r="N1108" s="2"/>
      <c r="O1108" s="2"/>
      <c r="P1108" s="2"/>
      <c r="Q1108" s="2"/>
      <c r="R1108" s="2"/>
      <c r="S1108" s="2"/>
      <c r="T1108" s="2"/>
      <c r="U1108" s="2"/>
    </row>
    <row r="1109" spans="1:21">
      <c r="A1109" s="299">
        <v>9006734551</v>
      </c>
      <c r="B1109" s="306" t="str">
        <f>VLOOKUP(A1109,EMPRESAS!$A$1:$B$342,2,0)</f>
        <v>LOGISTICA - IZAJE - TRANSPORTE - PIEDEMONT S.A.S.</v>
      </c>
      <c r="C1109" s="306" t="str">
        <f>VLOOKUP(A1109,EMPRESAS!$A$1:$C$342,3,0)</f>
        <v>Especial y Turismo</v>
      </c>
      <c r="D1109" s="5">
        <v>3040000235</v>
      </c>
      <c r="E1109" s="299">
        <v>13</v>
      </c>
      <c r="F1109" s="299">
        <v>4</v>
      </c>
      <c r="G1109" s="299">
        <v>2020</v>
      </c>
      <c r="H1109" s="299" t="s">
        <v>977</v>
      </c>
      <c r="I1109" s="299"/>
      <c r="J1109" s="299"/>
      <c r="K1109" s="299" t="str">
        <f>VLOOKUP(A1109,EMPRESAS!$A$1:$I$342,9,0)</f>
        <v xml:space="preserve">ARAUCA </v>
      </c>
      <c r="L1109" s="299" t="str">
        <f>VLOOKUP(A1109,EMPRESAS!$A$1:$J$342,10,0)</f>
        <v xml:space="preserve">RIOS: ARAUCA, META EN EL SECTOR PUERTO LOPEZ - PUERTO CARREÑO  Y SUS AFLUENTES </v>
      </c>
      <c r="M1109" s="2"/>
      <c r="N1109" s="2"/>
      <c r="O1109" s="2"/>
      <c r="P1109" s="2"/>
      <c r="Q1109" s="2"/>
      <c r="R1109" s="2"/>
      <c r="S1109" s="2"/>
      <c r="T1109" s="2"/>
      <c r="U1109" s="2"/>
    </row>
    <row r="1110" spans="1:21">
      <c r="A1110" s="299">
        <v>9006734551</v>
      </c>
      <c r="B1110" s="306" t="str">
        <f>VLOOKUP(A1110,EMPRESAS!$A$1:$B$342,2,0)</f>
        <v>LOGISTICA - IZAJE - TRANSPORTE - PIEDEMONT S.A.S.</v>
      </c>
      <c r="C1110" s="306" t="str">
        <f>VLOOKUP(A1110,EMPRESAS!$A$1:$C$342,3,0)</f>
        <v>Especial y Turismo</v>
      </c>
      <c r="D1110" s="5">
        <v>3040000235</v>
      </c>
      <c r="E1110" s="299">
        <v>13</v>
      </c>
      <c r="F1110" s="299">
        <v>4</v>
      </c>
      <c r="G1110" s="299">
        <v>2020</v>
      </c>
      <c r="H1110" s="299" t="s">
        <v>979</v>
      </c>
      <c r="I1110" s="328" t="s">
        <v>56</v>
      </c>
      <c r="J1110" s="299"/>
      <c r="K1110" s="299" t="str">
        <f>VLOOKUP(A1110,EMPRESAS!$A$1:$I$342,9,0)</f>
        <v xml:space="preserve">ARAUCA </v>
      </c>
      <c r="L1110" s="299" t="str">
        <f>VLOOKUP(A1110,EMPRESAS!$A$1:$J$342,10,0)</f>
        <v xml:space="preserve">RIOS: ARAUCA, META EN EL SECTOR PUERTO LOPEZ - PUERTO CARREÑO  Y SUS AFLUENTES </v>
      </c>
      <c r="M1110" s="2"/>
      <c r="N1110" s="2"/>
      <c r="O1110" s="2"/>
      <c r="P1110" s="2"/>
      <c r="Q1110" s="2"/>
      <c r="R1110" s="2"/>
      <c r="S1110" s="2"/>
      <c r="T1110" s="2"/>
      <c r="U1110" s="2"/>
    </row>
    <row r="1111" spans="1:21">
      <c r="A1111" s="102">
        <v>942664917</v>
      </c>
      <c r="B1111" s="306" t="str">
        <f>VLOOKUP(A1111,EMPRESAS!$A$1:$B$342,2,0)</f>
        <v>ANGULO LOPEZ JESUS ARNULFO</v>
      </c>
      <c r="C1111" s="306" t="str">
        <f>VLOOKUP(A1111,EMPRESAS!$A$1:$C$342,3,0)</f>
        <v>Turismo</v>
      </c>
      <c r="D1111" s="27">
        <v>3040000755</v>
      </c>
      <c r="E1111" s="102">
        <v>20</v>
      </c>
      <c r="F1111" s="102">
        <v>4</v>
      </c>
      <c r="G1111" s="102">
        <v>2020</v>
      </c>
      <c r="H1111" s="102" t="s">
        <v>977</v>
      </c>
      <c r="I1111" s="299"/>
      <c r="J1111" s="299"/>
      <c r="K1111" s="299" t="str">
        <f>VLOOKUP(A1111,EMPRESAS!$A$1:$I$342,9,0)</f>
        <v>EMBALSE DE CALIMA</v>
      </c>
      <c r="L1111" s="299" t="str">
        <f>VLOOKUP(A1111,EMPRESAS!$A$1:$J$342,10,0)</f>
        <v>EMBALSE DE CALIMA RECORRIDOS TURISTICOS: ENTRADA 4 PUERTO BUGA, ROSA DE LOS VIENTOS, BERLIN SOTAVENTO Y VSA;  ENTRADA 4 SOTAVENTO, BERLIN, LLANITOS, COMFANDI, LA PRESA Y VSA</v>
      </c>
      <c r="M1111" s="2"/>
      <c r="N1111" s="2"/>
      <c r="O1111" s="2"/>
      <c r="P1111" s="2"/>
      <c r="Q1111" s="2"/>
      <c r="R1111" s="2"/>
      <c r="S1111" s="2"/>
      <c r="T1111" s="2"/>
      <c r="U1111" s="2"/>
    </row>
    <row r="1112" spans="1:21">
      <c r="A1112" s="102">
        <v>942664917</v>
      </c>
      <c r="B1112" s="306" t="str">
        <f>VLOOKUP(A1112,EMPRESAS!$A$1:$B$342,2,0)</f>
        <v>ANGULO LOPEZ JESUS ARNULFO</v>
      </c>
      <c r="C1112" s="306" t="str">
        <f>VLOOKUP(A1112,EMPRESAS!$A$1:$C$342,3,0)</f>
        <v>Turismo</v>
      </c>
      <c r="D1112" s="303">
        <v>3040000755</v>
      </c>
      <c r="E1112" s="431">
        <v>20</v>
      </c>
      <c r="F1112" s="431">
        <v>4</v>
      </c>
      <c r="G1112" s="431">
        <v>2020</v>
      </c>
      <c r="H1112" s="431" t="s">
        <v>979</v>
      </c>
      <c r="I1112" s="299" t="s">
        <v>43</v>
      </c>
      <c r="J1112" s="299"/>
      <c r="K1112" s="299" t="str">
        <f>VLOOKUP(A1112,EMPRESAS!$A$1:$I$342,9,0)</f>
        <v>EMBALSE DE CALIMA</v>
      </c>
      <c r="L1112" s="299" t="str">
        <f>VLOOKUP(A1112,EMPRESAS!$A$1:$J$342,10,0)</f>
        <v>EMBALSE DE CALIMA RECORRIDOS TURISTICOS: ENTRADA 4 PUERTO BUGA, ROSA DE LOS VIENTOS, BERLIN SOTAVENTO Y VSA;  ENTRADA 4 SOTAVENTO, BERLIN, LLANITOS, COMFANDI, LA PRESA Y VSA</v>
      </c>
      <c r="M1112" s="2"/>
      <c r="N1112" s="2"/>
      <c r="O1112" s="2"/>
      <c r="P1112" s="2"/>
      <c r="Q1112" s="2"/>
      <c r="R1112" s="2"/>
      <c r="S1112" s="2"/>
      <c r="T1112" s="2"/>
      <c r="U1112" s="2"/>
    </row>
    <row r="1113" spans="1:21">
      <c r="A1113" s="299">
        <v>9013187201</v>
      </c>
      <c r="B1113" s="306" t="str">
        <f>VLOOKUP(A1113,EMPRESAS!$A$1:$B$342,2,0)</f>
        <v>SINERGIA FLUVIAL S.A.S.</v>
      </c>
      <c r="C1113" s="306" t="str">
        <f>VLOOKUP(A1113,EMPRESAS!$A$1:$C$342,3,0)</f>
        <v>Turismo</v>
      </c>
      <c r="D1113" s="5">
        <v>3040001975</v>
      </c>
      <c r="E1113" s="299">
        <v>30</v>
      </c>
      <c r="F1113" s="299">
        <v>4</v>
      </c>
      <c r="G1113" s="299">
        <v>2020</v>
      </c>
      <c r="H1113" s="299" t="s">
        <v>977</v>
      </c>
      <c r="I1113" s="299"/>
      <c r="J1113" s="299"/>
      <c r="K1113" s="299" t="str">
        <f>VLOOKUP(A1113,EMPRESAS!$A$1:$I$342,9,0)</f>
        <v>LAGO CALIMA</v>
      </c>
      <c r="L1113" s="299" t="str">
        <f>VLOOKUP(A1113,EMPRESAS!$A$1:$J$342,10,0)</f>
        <v>EMBALSE DE CALIMA RECORRIDO: CAMPING MYSTIC PARADISE - PRESA - LA PLAYITA Y VSA; CAMPING MYSTIC PARADISE - PUERTO NARANJO Y VSA</v>
      </c>
      <c r="M1113" s="2"/>
      <c r="N1113" s="2"/>
      <c r="O1113" s="2"/>
      <c r="P1113" s="2"/>
      <c r="Q1113" s="2"/>
      <c r="R1113" s="2"/>
      <c r="S1113" s="2"/>
      <c r="T1113" s="2"/>
      <c r="U1113" s="2"/>
    </row>
    <row r="1114" spans="1:21">
      <c r="A1114" s="299">
        <v>9013187201</v>
      </c>
      <c r="B1114" s="306" t="str">
        <f>VLOOKUP(A1114,EMPRESAS!$A$1:$B$342,2,0)</f>
        <v>SINERGIA FLUVIAL S.A.S.</v>
      </c>
      <c r="C1114" s="306" t="str">
        <f>VLOOKUP(A1114,EMPRESAS!$A$1:$C$342,3,0)</f>
        <v>Turismo</v>
      </c>
      <c r="D1114" s="303">
        <v>3040001975</v>
      </c>
      <c r="E1114" s="309">
        <v>30</v>
      </c>
      <c r="F1114" s="309">
        <v>4</v>
      </c>
      <c r="G1114" s="309">
        <v>2020</v>
      </c>
      <c r="H1114" s="309" t="s">
        <v>979</v>
      </c>
      <c r="I1114" s="299" t="s">
        <v>43</v>
      </c>
      <c r="J1114" s="299"/>
      <c r="K1114" s="299" t="str">
        <f>VLOOKUP(A1114,EMPRESAS!$A$1:$I$342,9,0)</f>
        <v>LAGO CALIMA</v>
      </c>
      <c r="L1114" s="299" t="str">
        <f>VLOOKUP(A1114,EMPRESAS!$A$1:$J$342,10,0)</f>
        <v>EMBALSE DE CALIMA RECORRIDO: CAMPING MYSTIC PARADISE - PRESA - LA PLAYITA Y VSA; CAMPING MYSTIC PARADISE - PUERTO NARANJO Y VSA</v>
      </c>
      <c r="M1114" s="2"/>
      <c r="N1114" s="2"/>
      <c r="O1114" s="2"/>
      <c r="P1114" s="2"/>
      <c r="Q1114" s="2"/>
      <c r="R1114" s="2"/>
      <c r="S1114" s="2"/>
      <c r="T1114" s="2"/>
      <c r="U1114" s="2"/>
    </row>
    <row r="1115" spans="1:21">
      <c r="A1115" s="102">
        <v>9004694531</v>
      </c>
      <c r="B1115" s="306" t="str">
        <f>VLOOKUP(A1115,EMPRESAS!$A$1:$B$342,2,0)</f>
        <v>TRANSPORTE FLUVIAL RIOMAR DEL CARIBE LTDA "RIOMAR DEL CARIBE LTDA"</v>
      </c>
      <c r="C1115" s="306" t="str">
        <f>VLOOKUP(A1115,EMPRESAS!$A$1:$C$342,3,0)</f>
        <v>Especial y Turismo</v>
      </c>
      <c r="D1115" s="27">
        <v>3040003245</v>
      </c>
      <c r="E1115" s="102">
        <v>18</v>
      </c>
      <c r="F1115" s="102">
        <v>5</v>
      </c>
      <c r="G1115" s="102">
        <v>2020</v>
      </c>
      <c r="H1115" s="102" t="s">
        <v>977</v>
      </c>
      <c r="I1115" s="299"/>
      <c r="J1115" s="299"/>
      <c r="K1115" s="299" t="str">
        <f>VLOOKUP(A1115,EMPRESAS!$A$1:$I$342,9,0)</f>
        <v>MAGDALENA</v>
      </c>
      <c r="L1115" s="299" t="str">
        <f>VLOOKUP(A1115,EMPRESAS!$A$1:$J$342,10,0)</f>
        <v>RIO MAGDALENA SECTOR SALAMINA - BOCAS DE CENIZA DE ACUERDO A LOS RECORRIDOS TURISTICOS</v>
      </c>
      <c r="M1115" s="2"/>
      <c r="N1115" s="2"/>
      <c r="O1115" s="2"/>
      <c r="P1115" s="2"/>
      <c r="Q1115" s="2"/>
      <c r="R1115" s="2"/>
      <c r="S1115" s="2"/>
      <c r="T1115" s="2"/>
      <c r="U1115" s="2"/>
    </row>
    <row r="1116" spans="1:21">
      <c r="A1116" s="102">
        <v>9004694531</v>
      </c>
      <c r="B1116" s="306" t="str">
        <f>VLOOKUP(A1116,EMPRESAS!$A$1:$B$342,2,0)</f>
        <v>TRANSPORTE FLUVIAL RIOMAR DEL CARIBE LTDA "RIOMAR DEL CARIBE LTDA"</v>
      </c>
      <c r="C1116" s="306" t="str">
        <f>VLOOKUP(A1116,EMPRESAS!$A$1:$C$342,3,0)</f>
        <v>Especial y Turismo</v>
      </c>
      <c r="D1116" s="303">
        <v>3040003245</v>
      </c>
      <c r="E1116" s="431">
        <v>18</v>
      </c>
      <c r="F1116" s="431">
        <v>5</v>
      </c>
      <c r="G1116" s="431">
        <v>2020</v>
      </c>
      <c r="H1116" s="431" t="s">
        <v>979</v>
      </c>
      <c r="I1116" s="328" t="s">
        <v>56</v>
      </c>
      <c r="J1116" s="299"/>
      <c r="K1116" s="299" t="str">
        <f>VLOOKUP(A1116,EMPRESAS!$A$1:$I$342,9,0)</f>
        <v>MAGDALENA</v>
      </c>
      <c r="L1116" s="299" t="str">
        <f>VLOOKUP(A1116,EMPRESAS!$A$1:$J$342,10,0)</f>
        <v>RIO MAGDALENA SECTOR SALAMINA - BOCAS DE CENIZA DE ACUERDO A LOS RECORRIDOS TURISTICOS</v>
      </c>
      <c r="M1116" s="2"/>
      <c r="N1116" s="2"/>
      <c r="O1116" s="2"/>
      <c r="P1116" s="2"/>
      <c r="Q1116" s="2"/>
      <c r="R1116" s="2"/>
      <c r="S1116" s="2"/>
      <c r="T1116" s="2"/>
      <c r="U1116" s="2"/>
    </row>
    <row r="1117" spans="1:21">
      <c r="A1117" s="426">
        <v>9013698356</v>
      </c>
      <c r="B1117" s="306" t="str">
        <f>VLOOKUP(A1117,EMPRESAS!$A$1:$B$342,2,0)</f>
        <v>AGUATAPE S.A.S.</v>
      </c>
      <c r="C1117" s="306" t="str">
        <f>VLOOKUP(A1117,EMPRESAS!$A$1:$C$342,3,0)</f>
        <v>Especial y Turismo</v>
      </c>
      <c r="D1117" s="5">
        <v>3040007985</v>
      </c>
      <c r="E1117" s="299">
        <v>9</v>
      </c>
      <c r="F1117" s="299">
        <v>7</v>
      </c>
      <c r="G1117" s="299">
        <v>2020</v>
      </c>
      <c r="H1117" s="299" t="s">
        <v>977</v>
      </c>
      <c r="I1117" s="299"/>
      <c r="J1117" s="299"/>
      <c r="K1117" s="299" t="str">
        <f>VLOOKUP(A1117,EMPRESAS!$A$1:$I$342,9,0)</f>
        <v>EMBALSE EL PEÑOL - GUATAPE</v>
      </c>
      <c r="L1117" s="299" t="str">
        <f>VLOOKUP(A1117,EMPRESAS!$A$1:$J$342,10,0)</f>
        <v>EMBALSE EL PEÑOL - GUATAPE MALECON GUATAPE Y/O EL PEÑOL - SITIOS DE INTERES TURISTICO DEL EMBALSE EL PEÑOL - GUATAPE</v>
      </c>
      <c r="M1117" s="2"/>
      <c r="N1117" s="2"/>
      <c r="O1117" s="2"/>
      <c r="P1117" s="2"/>
      <c r="Q1117" s="2"/>
      <c r="R1117" s="2"/>
      <c r="S1117" s="2"/>
      <c r="T1117" s="2"/>
      <c r="U1117" s="2"/>
    </row>
    <row r="1118" spans="1:21">
      <c r="A1118" s="426">
        <v>9013698356</v>
      </c>
      <c r="B1118" s="306" t="str">
        <f>VLOOKUP(A1118,EMPRESAS!$A$1:$B$342,2,0)</f>
        <v>AGUATAPE S.A.S.</v>
      </c>
      <c r="C1118" s="306" t="str">
        <f>VLOOKUP(A1118,EMPRESAS!$A$1:$C$342,3,0)</f>
        <v>Especial y Turismo</v>
      </c>
      <c r="D1118" s="303">
        <v>3040007985</v>
      </c>
      <c r="E1118" s="309">
        <v>9</v>
      </c>
      <c r="F1118" s="309">
        <v>7</v>
      </c>
      <c r="G1118" s="309">
        <v>2020</v>
      </c>
      <c r="H1118" s="309" t="s">
        <v>979</v>
      </c>
      <c r="I1118" s="328" t="s">
        <v>56</v>
      </c>
      <c r="J1118" s="299"/>
      <c r="K1118" s="299" t="str">
        <f>VLOOKUP(A1118,EMPRESAS!$A$1:$I$342,9,0)</f>
        <v>EMBALSE EL PEÑOL - GUATAPE</v>
      </c>
      <c r="L1118" s="299" t="str">
        <f>VLOOKUP(A1118,EMPRESAS!$A$1:$J$342,10,0)</f>
        <v>EMBALSE EL PEÑOL - GUATAPE MALECON GUATAPE Y/O EL PEÑOL - SITIOS DE INTERES TURISTICO DEL EMBALSE EL PEÑOL - GUATAPE</v>
      </c>
      <c r="M1118" s="2"/>
      <c r="N1118" s="2"/>
      <c r="O1118" s="2"/>
      <c r="P1118" s="2"/>
      <c r="Q1118" s="2"/>
      <c r="R1118" s="2"/>
      <c r="S1118" s="2"/>
      <c r="T1118" s="2"/>
      <c r="U1118" s="2"/>
    </row>
    <row r="1119" spans="1:21">
      <c r="A1119" s="426">
        <v>9013698356</v>
      </c>
      <c r="B1119" s="306" t="str">
        <f>VLOOKUP(A1119,EMPRESAS!$A$1:$B$342,2,0)</f>
        <v>AGUATAPE S.A.S.</v>
      </c>
      <c r="C1119" s="306" t="str">
        <f>VLOOKUP(A1119,EMPRESAS!$A$1:$C$342,3,0)</f>
        <v>Especial y Turismo</v>
      </c>
      <c r="D1119" s="27">
        <v>3040015525</v>
      </c>
      <c r="E1119" s="321">
        <v>14</v>
      </c>
      <c r="F1119" s="321">
        <v>10</v>
      </c>
      <c r="G1119" s="321">
        <v>2020</v>
      </c>
      <c r="H1119" s="321" t="s">
        <v>986</v>
      </c>
      <c r="I1119" s="328"/>
      <c r="J1119" s="299"/>
      <c r="K1119" s="299" t="str">
        <f>VLOOKUP(A1119,EMPRESAS!$A$1:$I$342,9,0)</f>
        <v>EMBALSE EL PEÑOL - GUATAPE</v>
      </c>
      <c r="L1119" s="299" t="str">
        <f>VLOOKUP(A1119,EMPRESAS!$A$1:$J$342,10,0)</f>
        <v>EMBALSE EL PEÑOL - GUATAPE MALECON GUATAPE Y/O EL PEÑOL - SITIOS DE INTERES TURISTICO DEL EMBALSE EL PEÑOL - GUATAPE</v>
      </c>
      <c r="M1119" s="2"/>
      <c r="N1119" s="2"/>
      <c r="O1119" s="2"/>
      <c r="P1119" s="2"/>
      <c r="Q1119" s="2"/>
      <c r="R1119" s="2"/>
      <c r="S1119" s="2"/>
      <c r="T1119" s="2"/>
      <c r="U1119" s="2"/>
    </row>
    <row r="1120" spans="1:21">
      <c r="A1120" s="426">
        <v>9013698356</v>
      </c>
      <c r="B1120" s="306" t="str">
        <f>VLOOKUP(A1120,EMPRESAS!$A$1:$B$342,2,0)</f>
        <v>AGUATAPE S.A.S.</v>
      </c>
      <c r="C1120" s="306" t="str">
        <f>VLOOKUP(A1120,EMPRESAS!$A$1:$C$342,3,0)</f>
        <v>Especial y Turismo</v>
      </c>
      <c r="D1120" s="27">
        <v>3040025895</v>
      </c>
      <c r="E1120" s="321">
        <v>1</v>
      </c>
      <c r="F1120" s="321">
        <v>12</v>
      </c>
      <c r="G1120" s="321">
        <v>2020</v>
      </c>
      <c r="H1120" s="321" t="s">
        <v>986</v>
      </c>
      <c r="I1120" s="64"/>
      <c r="J1120" s="299"/>
      <c r="K1120" s="299" t="str">
        <f>VLOOKUP(A1120,EMPRESAS!$A$1:$I$342,9,0)</f>
        <v>EMBALSE EL PEÑOL - GUATAPE</v>
      </c>
      <c r="L1120" s="299" t="str">
        <f>VLOOKUP(A1120,EMPRESAS!$A$1:$J$342,10,0)</f>
        <v>EMBALSE EL PEÑOL - GUATAPE MALECON GUATAPE Y/O EL PEÑOL - SITIOS DE INTERES TURISTICO DEL EMBALSE EL PEÑOL - GUATAPE</v>
      </c>
      <c r="M1120" s="2"/>
      <c r="N1120" s="2"/>
      <c r="O1120" s="2"/>
      <c r="P1120" s="2"/>
      <c r="Q1120" s="2"/>
      <c r="R1120" s="2"/>
      <c r="S1120" s="2"/>
      <c r="T1120" s="2"/>
      <c r="U1120" s="2"/>
    </row>
    <row r="1121" spans="1:21">
      <c r="A1121" s="426">
        <v>9013698356</v>
      </c>
      <c r="B1121" s="306" t="str">
        <f>VLOOKUP(A1121,EMPRESAS!$A$1:$B$342,2,0)</f>
        <v>AGUATAPE S.A.S.</v>
      </c>
      <c r="C1121" s="306" t="str">
        <f>VLOOKUP(A1121,EMPRESAS!$A$1:$C$342,3,0)</f>
        <v>Especial y Turismo</v>
      </c>
      <c r="D1121" s="27">
        <v>3040033435</v>
      </c>
      <c r="E1121" s="321">
        <v>28</v>
      </c>
      <c r="F1121" s="321">
        <v>12</v>
      </c>
      <c r="G1121" s="321">
        <v>2020</v>
      </c>
      <c r="H1121" s="321" t="s">
        <v>986</v>
      </c>
      <c r="I1121" s="64"/>
      <c r="J1121" s="299"/>
      <c r="K1121" s="299" t="str">
        <f>VLOOKUP(A1121,EMPRESAS!$A$1:$I$342,9,0)</f>
        <v>EMBALSE EL PEÑOL - GUATAPE</v>
      </c>
      <c r="L1121" s="299" t="str">
        <f>VLOOKUP(A1121,EMPRESAS!$A$1:$J$342,10,0)</f>
        <v>EMBALSE EL PEÑOL - GUATAPE MALECON GUATAPE Y/O EL PEÑOL - SITIOS DE INTERES TURISTICO DEL EMBALSE EL PEÑOL - GUATAPE</v>
      </c>
      <c r="M1121" s="2"/>
      <c r="N1121" s="2"/>
      <c r="O1121" s="2"/>
      <c r="P1121" s="2"/>
      <c r="Q1121" s="2"/>
      <c r="R1121" s="2"/>
      <c r="S1121" s="2"/>
      <c r="T1121" s="2"/>
      <c r="U1121" s="2"/>
    </row>
    <row r="1122" spans="1:21">
      <c r="A1122" s="426">
        <v>9013698356</v>
      </c>
      <c r="B1122" s="306" t="str">
        <f>VLOOKUP(A1122,EMPRESAS!$A$1:$B$342,2,0)</f>
        <v>AGUATAPE S.A.S.</v>
      </c>
      <c r="C1122" s="306" t="str">
        <f>VLOOKUP(A1122,EMPRESAS!$A$1:$C$342,3,0)</f>
        <v>Especial y Turismo</v>
      </c>
      <c r="D1122" s="27">
        <v>3040008645</v>
      </c>
      <c r="E1122" s="321">
        <v>2</v>
      </c>
      <c r="F1122" s="321">
        <v>3</v>
      </c>
      <c r="G1122" s="321">
        <v>2021</v>
      </c>
      <c r="H1122" s="321" t="s">
        <v>986</v>
      </c>
      <c r="I1122" s="64"/>
      <c r="J1122" s="299"/>
      <c r="K1122" s="299" t="str">
        <f>VLOOKUP(A1122,EMPRESAS!$A$1:$I$342,9,0)</f>
        <v>EMBALSE EL PEÑOL - GUATAPE</v>
      </c>
      <c r="L1122" s="299" t="str">
        <f>VLOOKUP(A1122,EMPRESAS!$A$1:$J$342,10,0)</f>
        <v>EMBALSE EL PEÑOL - GUATAPE MALECON GUATAPE Y/O EL PEÑOL - SITIOS DE INTERES TURISTICO DEL EMBALSE EL PEÑOL - GUATAPE</v>
      </c>
      <c r="M1122" s="2"/>
      <c r="N1122" s="2"/>
      <c r="O1122" s="2"/>
      <c r="P1122" s="2"/>
      <c r="Q1122" s="2"/>
      <c r="R1122" s="2"/>
      <c r="S1122" s="2"/>
      <c r="T1122" s="2"/>
      <c r="U1122" s="2"/>
    </row>
    <row r="1123" spans="1:21">
      <c r="A1123" s="426">
        <v>9013698356</v>
      </c>
      <c r="B1123" s="306" t="str">
        <f>VLOOKUP(A1123,EMPRESAS!$A$1:$B$342,2,0)</f>
        <v>AGUATAPE S.A.S.</v>
      </c>
      <c r="C1123" s="306" t="str">
        <f>VLOOKUP(A1123,EMPRESAS!$A$1:$C$342,3,0)</f>
        <v>Especial y Turismo</v>
      </c>
      <c r="D1123" s="27">
        <v>3040024265</v>
      </c>
      <c r="E1123" s="321">
        <v>10</v>
      </c>
      <c r="F1123" s="321">
        <v>6</v>
      </c>
      <c r="G1123" s="321">
        <v>2021</v>
      </c>
      <c r="H1123" s="321" t="s">
        <v>986</v>
      </c>
      <c r="I1123" s="64"/>
      <c r="J1123" s="299"/>
      <c r="K1123" s="299" t="str">
        <f>VLOOKUP(A1123,EMPRESAS!$A$1:$I$342,9,0)</f>
        <v>EMBALSE EL PEÑOL - GUATAPE</v>
      </c>
      <c r="L1123" s="299" t="str">
        <f>VLOOKUP(A1123,EMPRESAS!$A$1:$J$342,10,0)</f>
        <v>EMBALSE EL PEÑOL - GUATAPE MALECON GUATAPE Y/O EL PEÑOL - SITIOS DE INTERES TURISTICO DEL EMBALSE EL PEÑOL - GUATAPE</v>
      </c>
      <c r="M1123" s="2"/>
      <c r="N1123" s="2"/>
      <c r="O1123" s="2"/>
      <c r="P1123" s="2"/>
      <c r="Q1123" s="2"/>
      <c r="R1123" s="2"/>
      <c r="S1123" s="2"/>
      <c r="T1123" s="2"/>
      <c r="U1123" s="2"/>
    </row>
    <row r="1124" spans="1:21">
      <c r="A1124" s="426">
        <v>9013698356</v>
      </c>
      <c r="B1124" s="306" t="str">
        <f>VLOOKUP(A1124,EMPRESAS!$A$1:$B$342,2,0)</f>
        <v>AGUATAPE S.A.S.</v>
      </c>
      <c r="C1124" s="306" t="str">
        <f>VLOOKUP(A1124,EMPRESAS!$A$1:$C$342,3,0)</f>
        <v>Especial y Turismo</v>
      </c>
      <c r="D1124" s="27">
        <v>3040026705</v>
      </c>
      <c r="E1124" s="321">
        <v>25</v>
      </c>
      <c r="F1124" s="321">
        <v>6</v>
      </c>
      <c r="G1124" s="321">
        <v>2021</v>
      </c>
      <c r="H1124" s="321" t="s">
        <v>986</v>
      </c>
      <c r="I1124" s="64"/>
      <c r="J1124" s="299"/>
      <c r="K1124" s="299" t="str">
        <f>VLOOKUP(A1124,EMPRESAS!$A$1:$I$342,9,0)</f>
        <v>EMBALSE EL PEÑOL - GUATAPE</v>
      </c>
      <c r="L1124" s="299" t="str">
        <f>VLOOKUP(A1124,EMPRESAS!$A$1:$J$342,10,0)</f>
        <v>EMBALSE EL PEÑOL - GUATAPE MALECON GUATAPE Y/O EL PEÑOL - SITIOS DE INTERES TURISTICO DEL EMBALSE EL PEÑOL - GUATAPE</v>
      </c>
      <c r="M1124" s="2"/>
      <c r="N1124" s="2"/>
      <c r="O1124" s="2"/>
      <c r="P1124" s="2"/>
      <c r="Q1124" s="2"/>
      <c r="R1124" s="2"/>
      <c r="S1124" s="2"/>
      <c r="T1124" s="2"/>
      <c r="U1124" s="2"/>
    </row>
    <row r="1125" spans="1:21">
      <c r="A1125" s="426">
        <v>9013698356</v>
      </c>
      <c r="B1125" s="306" t="str">
        <f>VLOOKUP(A1125,EMPRESAS!$A$1:$B$342,2,0)</f>
        <v>AGUATAPE S.A.S.</v>
      </c>
      <c r="C1125" s="306" t="str">
        <f>VLOOKUP(A1125,EMPRESAS!$A$1:$C$342,3,0)</f>
        <v>Especial y Turismo</v>
      </c>
      <c r="D1125" s="27">
        <v>3040036825</v>
      </c>
      <c r="E1125" s="321">
        <v>24</v>
      </c>
      <c r="F1125" s="321">
        <v>8</v>
      </c>
      <c r="G1125" s="321">
        <v>2021</v>
      </c>
      <c r="H1125" s="321" t="s">
        <v>986</v>
      </c>
      <c r="I1125" s="64"/>
      <c r="J1125" s="299"/>
      <c r="K1125" s="299" t="str">
        <f>VLOOKUP(A1125,EMPRESAS!$A$1:$I$342,9,0)</f>
        <v>EMBALSE EL PEÑOL - GUATAPE</v>
      </c>
      <c r="L1125" s="299" t="str">
        <f>VLOOKUP(A1125,EMPRESAS!$A$1:$J$342,10,0)</f>
        <v>EMBALSE EL PEÑOL - GUATAPE MALECON GUATAPE Y/O EL PEÑOL - SITIOS DE INTERES TURISTICO DEL EMBALSE EL PEÑOL - GUATAPE</v>
      </c>
      <c r="M1125" s="2"/>
      <c r="N1125" s="2"/>
      <c r="O1125" s="2"/>
      <c r="P1125" s="2"/>
      <c r="Q1125" s="2"/>
      <c r="R1125" s="2"/>
      <c r="S1125" s="2"/>
      <c r="T1125" s="2"/>
      <c r="U1125" s="2"/>
    </row>
    <row r="1126" spans="1:21" ht="15">
      <c r="A1126" s="426">
        <v>9013698356</v>
      </c>
      <c r="B1126" s="488" t="str">
        <f>VLOOKUP(A1126,EMPRESAS!$A$1:$B$342,2,0)</f>
        <v>AGUATAPE S.A.S.</v>
      </c>
      <c r="C1126" s="488" t="str">
        <f>VLOOKUP(A1126,EMPRESAS!$A$1:$C$342,3,0)</f>
        <v>Especial y Turismo</v>
      </c>
      <c r="D1126" s="27">
        <v>3040059705</v>
      </c>
      <c r="E1126" s="321">
        <v>10</v>
      </c>
      <c r="F1126" s="321">
        <v>12</v>
      </c>
      <c r="G1126" s="321">
        <v>2021</v>
      </c>
      <c r="H1126" s="321" t="s">
        <v>986</v>
      </c>
      <c r="I1126" s="64"/>
      <c r="J1126" s="299"/>
      <c r="K1126" s="299"/>
      <c r="L1126" s="299"/>
      <c r="M1126" s="2"/>
      <c r="N1126" s="2"/>
      <c r="O1126" s="2"/>
      <c r="P1126" s="2"/>
      <c r="Q1126" s="2"/>
      <c r="R1126" s="2"/>
      <c r="S1126" s="2"/>
      <c r="T1126" s="2"/>
      <c r="U1126" s="2"/>
    </row>
    <row r="1127" spans="1:21">
      <c r="A1127" s="434">
        <v>9012874431</v>
      </c>
      <c r="B1127" s="306" t="str">
        <f>VLOOKUP(A1127,EMPRESAS!$A$1:$B$342,2,0)</f>
        <v>ASOCIACION DE TRANSPORTE FLUVIAL PUERTO LAS DAMAS "ASOFLUVIAL LTDA"</v>
      </c>
      <c r="C1127" s="306" t="str">
        <f>VLOOKUP(A1127,EMPRESAS!$A$1:$C$342,3,0)</f>
        <v>Turismo</v>
      </c>
      <c r="D1127" s="436">
        <v>3040007945</v>
      </c>
      <c r="E1127" s="102">
        <v>9</v>
      </c>
      <c r="F1127" s="102">
        <v>7</v>
      </c>
      <c r="G1127" s="102">
        <v>2020</v>
      </c>
      <c r="H1127" s="102" t="s">
        <v>977</v>
      </c>
      <c r="I1127" s="299"/>
      <c r="J1127" s="299"/>
      <c r="K1127" s="299" t="str">
        <f>VLOOKUP(A1127,EMPRESAS!$A$1:$I$342,9,0)</f>
        <v>MAGDALENA</v>
      </c>
      <c r="L1127" s="299" t="str">
        <f>VLOOKUP(A1127,EMPRESAS!$A$1:$J$342,10,0)</f>
        <v>RIO MAGDALENA SECTOR NEIVA - VILLAVIEJA DE ACUERDO A LOS SIGUENTES RECORRIDOS TURISTICOS</v>
      </c>
      <c r="M1127" s="2"/>
      <c r="N1127" s="2"/>
      <c r="O1127" s="2"/>
      <c r="P1127" s="2"/>
      <c r="Q1127" s="2"/>
      <c r="R1127" s="2"/>
      <c r="S1127" s="2"/>
      <c r="T1127" s="2"/>
      <c r="U1127" s="2"/>
    </row>
    <row r="1128" spans="1:21">
      <c r="A1128" s="434">
        <v>9012874431</v>
      </c>
      <c r="B1128" s="306" t="str">
        <f>VLOOKUP(A1128,EMPRESAS!$A$1:$B$342,2,0)</f>
        <v>ASOCIACION DE TRANSPORTE FLUVIAL PUERTO LAS DAMAS "ASOFLUVIAL LTDA"</v>
      </c>
      <c r="C1128" s="306" t="str">
        <f>VLOOKUP(A1128,EMPRESAS!$A$1:$C$342,3,0)</f>
        <v>Turismo</v>
      </c>
      <c r="D1128" s="430">
        <v>3040007945</v>
      </c>
      <c r="E1128" s="431">
        <v>9</v>
      </c>
      <c r="F1128" s="431">
        <v>7</v>
      </c>
      <c r="G1128" s="431">
        <v>2020</v>
      </c>
      <c r="H1128" s="431" t="s">
        <v>979</v>
      </c>
      <c r="I1128" s="299" t="s">
        <v>43</v>
      </c>
      <c r="J1128" s="299"/>
      <c r="K1128" s="299" t="str">
        <f>VLOOKUP(A1128,EMPRESAS!$A$1:$I$342,9,0)</f>
        <v>MAGDALENA</v>
      </c>
      <c r="L1128" s="299" t="str">
        <f>VLOOKUP(A1128,EMPRESAS!$A$1:$J$342,10,0)</f>
        <v>RIO MAGDALENA SECTOR NEIVA - VILLAVIEJA DE ACUERDO A LOS SIGUENTES RECORRIDOS TURISTICOS</v>
      </c>
      <c r="M1128" s="2"/>
      <c r="N1128" s="2"/>
      <c r="O1128" s="2"/>
      <c r="P1128" s="2"/>
      <c r="Q1128" s="2"/>
      <c r="R1128" s="2"/>
      <c r="S1128" s="2"/>
      <c r="T1128" s="2"/>
      <c r="U1128" s="2"/>
    </row>
    <row r="1129" spans="1:21">
      <c r="A1129" s="434">
        <v>9012874431</v>
      </c>
      <c r="B1129" s="306" t="str">
        <f>VLOOKUP(A1129,EMPRESAS!$A$1:$B$342,2,0)</f>
        <v>ASOCIACION DE TRANSPORTE FLUVIAL PUERTO LAS DAMAS "ASOFLUVIAL LTDA"</v>
      </c>
      <c r="C1129" s="306" t="str">
        <f>VLOOKUP(A1129,EMPRESAS!$A$1:$C$342,3,0)</f>
        <v>Turismo</v>
      </c>
      <c r="D1129" s="27">
        <v>3040032505</v>
      </c>
      <c r="E1129" s="464">
        <v>28</v>
      </c>
      <c r="F1129" s="464">
        <v>7</v>
      </c>
      <c r="G1129" s="464">
        <v>2021</v>
      </c>
      <c r="H1129" s="464" t="s">
        <v>987</v>
      </c>
      <c r="I1129" s="299"/>
      <c r="J1129" s="299" t="s">
        <v>1082</v>
      </c>
      <c r="K1129" s="299" t="str">
        <f>VLOOKUP(A1129,EMPRESAS!$A$1:$I$342,9,0)</f>
        <v>MAGDALENA</v>
      </c>
      <c r="L1129" s="299" t="str">
        <f>VLOOKUP(A1129,EMPRESAS!$A$1:$J$342,10,0)</f>
        <v>RIO MAGDALENA SECTOR NEIVA - VILLAVIEJA DE ACUERDO A LOS SIGUENTES RECORRIDOS TURISTICOS</v>
      </c>
      <c r="M1129" s="2"/>
      <c r="N1129" s="2"/>
      <c r="O1129" s="2"/>
      <c r="P1129" s="2"/>
      <c r="Q1129" s="2"/>
      <c r="R1129" s="2"/>
      <c r="S1129" s="2"/>
      <c r="T1129" s="2"/>
      <c r="U1129" s="2"/>
    </row>
    <row r="1130" spans="1:21">
      <c r="A1130" s="426">
        <v>9013097179</v>
      </c>
      <c r="B1130" s="306" t="str">
        <f>VLOOKUP(A1130,EMPRESAS!$A$1:$B$342,2,0)</f>
        <v>SOLUCIONES Y TRANSPORTES TIGUI ZOMAC S.A.S. "STTZSAS"</v>
      </c>
      <c r="C1130" s="306" t="str">
        <f>VLOOKUP(A1130,EMPRESAS!$A$1:$C$342,3,0)</f>
        <v>Pasajeros</v>
      </c>
      <c r="D1130" s="5">
        <v>3040007975</v>
      </c>
      <c r="E1130" s="299">
        <v>9</v>
      </c>
      <c r="F1130" s="299">
        <v>7</v>
      </c>
      <c r="G1130" s="299">
        <v>2020</v>
      </c>
      <c r="H1130" s="299" t="s">
        <v>977</v>
      </c>
      <c r="I1130" s="299"/>
      <c r="J1130" s="299"/>
      <c r="K1130" s="299" t="str">
        <f>VLOOKUP(A1130,EMPRESAS!$A$1:$I$342,9,0)</f>
        <v>TIGUI</v>
      </c>
      <c r="L1130" s="299" t="str">
        <f>VLOOKUP(A1130,EMPRESAS!$A$1:$J$342,10,0)</f>
        <v>RIOS: TIGUI, BAGRE Y NECHI SECTOR PUERTO LOPEZ - EL BAGRE</v>
      </c>
      <c r="M1130" s="2"/>
      <c r="N1130" s="2"/>
      <c r="O1130" s="2"/>
      <c r="P1130" s="2"/>
      <c r="Q1130" s="2"/>
      <c r="R1130" s="2"/>
      <c r="S1130" s="2"/>
      <c r="T1130" s="2"/>
      <c r="U1130" s="2"/>
    </row>
    <row r="1131" spans="1:21">
      <c r="A1131" s="426">
        <v>9013097179</v>
      </c>
      <c r="B1131" s="306" t="str">
        <f>VLOOKUP(A1131,EMPRESAS!$A$1:$B$342,2,0)</f>
        <v>SOLUCIONES Y TRANSPORTES TIGUI ZOMAC S.A.S. "STTZSAS"</v>
      </c>
      <c r="C1131" s="306" t="str">
        <f>VLOOKUP(A1131,EMPRESAS!$A$1:$C$342,3,0)</f>
        <v>Pasajeros</v>
      </c>
      <c r="D1131" s="303">
        <v>3040009845</v>
      </c>
      <c r="E1131" s="309">
        <v>31</v>
      </c>
      <c r="F1131" s="309">
        <v>7</v>
      </c>
      <c r="G1131" s="309">
        <v>2020</v>
      </c>
      <c r="H1131" s="309" t="s">
        <v>979</v>
      </c>
      <c r="I1131" s="299" t="s">
        <v>14</v>
      </c>
      <c r="J1131" s="299"/>
      <c r="K1131" s="299" t="str">
        <f>VLOOKUP(A1131,EMPRESAS!$A$1:$I$342,9,0)</f>
        <v>TIGUI</v>
      </c>
      <c r="L1131" s="299" t="str">
        <f>VLOOKUP(A1131,EMPRESAS!$A$1:$J$342,10,0)</f>
        <v>RIOS: TIGUI, BAGRE Y NECHI SECTOR PUERTO LOPEZ - EL BAGRE</v>
      </c>
      <c r="M1131" s="2"/>
      <c r="N1131" s="2"/>
      <c r="O1131" s="2"/>
      <c r="P1131" s="2"/>
      <c r="Q1131" s="2"/>
      <c r="R1131" s="2"/>
      <c r="S1131" s="2"/>
      <c r="T1131" s="2"/>
      <c r="U1131" s="2"/>
    </row>
    <row r="1132" spans="1:21">
      <c r="A1132" s="427">
        <v>104716203</v>
      </c>
      <c r="B1132" s="306" t="str">
        <f>VLOOKUP(A1132,EMPRESAS!$A$1:$B$342,2,0)</f>
        <v>JOSE JORGE CABRERA QUINTERO</v>
      </c>
      <c r="C1132" s="306" t="str">
        <f>VLOOKUP(A1132,EMPRESAS!$A$1:$C$342,3,0)</f>
        <v>Turismo</v>
      </c>
      <c r="D1132" s="27">
        <v>3040010615</v>
      </c>
      <c r="E1132" s="321">
        <v>12</v>
      </c>
      <c r="F1132" s="321">
        <v>8</v>
      </c>
      <c r="G1132" s="321">
        <v>2020</v>
      </c>
      <c r="H1132" s="321" t="s">
        <v>977</v>
      </c>
      <c r="I1132" s="299" t="s">
        <v>43</v>
      </c>
      <c r="J1132" s="299"/>
      <c r="K1132" s="299" t="str">
        <f>VLOOKUP(A1132,EMPRESAS!$A$1:$I$342,9,0)</f>
        <v>EMBALSE SALVAJINA</v>
      </c>
      <c r="L1132" s="299" t="str">
        <f>VLOOKUP(A1132,EMPRESAS!$A$1:$J$342,10,0)</f>
        <v>EMBALSE DE SALVAJINA CASA DE TEJA – SITIOS DE INTERÉS TURÍSTICO EN EL EMBALSE SALVAJINA – SUAREZ Y VICEVERSA</v>
      </c>
      <c r="M1132" s="2"/>
      <c r="N1132" s="2"/>
      <c r="O1132" s="2"/>
      <c r="P1132" s="2"/>
      <c r="Q1132" s="2"/>
      <c r="R1132" s="2"/>
      <c r="S1132" s="2"/>
      <c r="T1132" s="2"/>
      <c r="U1132" s="2"/>
    </row>
    <row r="1133" spans="1:21">
      <c r="A1133" s="427">
        <v>104716203</v>
      </c>
      <c r="B1133" s="306" t="str">
        <f>VLOOKUP(A1133,EMPRESAS!$A$1:$B$342,2,0)</f>
        <v>JOSE JORGE CABRERA QUINTERO</v>
      </c>
      <c r="C1133" s="306" t="str">
        <f>VLOOKUP(A1133,EMPRESAS!$A$1:$C$342,3,0)</f>
        <v>Turismo</v>
      </c>
      <c r="D1133" s="303">
        <v>3040010615</v>
      </c>
      <c r="E1133" s="309">
        <v>12</v>
      </c>
      <c r="F1133" s="309">
        <v>8</v>
      </c>
      <c r="G1133" s="309">
        <v>2020</v>
      </c>
      <c r="H1133" s="309" t="s">
        <v>979</v>
      </c>
      <c r="I1133" s="299" t="s">
        <v>43</v>
      </c>
      <c r="J1133" s="299"/>
      <c r="K1133" s="299" t="str">
        <f>VLOOKUP(A1133,EMPRESAS!$A$1:$I$342,9,0)</f>
        <v>EMBALSE SALVAJINA</v>
      </c>
      <c r="L1133" s="299" t="str">
        <f>VLOOKUP(A1133,EMPRESAS!$A$1:$J$342,10,0)</f>
        <v>EMBALSE DE SALVAJINA CASA DE TEJA – SITIOS DE INTERÉS TURÍSTICO EN EL EMBALSE SALVAJINA – SUAREZ Y VICEVERSA</v>
      </c>
      <c r="M1133" s="2"/>
      <c r="N1133" s="2"/>
      <c r="O1133" s="2"/>
      <c r="P1133" s="2"/>
      <c r="Q1133" s="2"/>
      <c r="R1133" s="2"/>
      <c r="S1133" s="2"/>
      <c r="T1133" s="2"/>
      <c r="U1133" s="2"/>
    </row>
    <row r="1134" spans="1:21">
      <c r="A1134" s="427">
        <v>9013142099</v>
      </c>
      <c r="B1134" s="306" t="str">
        <f>VLOOKUP(A1134,EMPRESAS!$A$1:$B$342,2,0)</f>
        <v>SOCIEDAD FLUVIAL PORTO AZUL S.A.S.</v>
      </c>
      <c r="C1134" s="306" t="str">
        <f>VLOOKUP(A1134,EMPRESAS!$A$1:$C$342,3,0)</f>
        <v>Turismo</v>
      </c>
      <c r="D1134" s="508">
        <v>3040012905</v>
      </c>
      <c r="E1134" s="321">
        <v>22</v>
      </c>
      <c r="F1134" s="321">
        <v>9</v>
      </c>
      <c r="G1134" s="321">
        <v>2020</v>
      </c>
      <c r="H1134" s="321" t="s">
        <v>977</v>
      </c>
      <c r="I1134" s="299" t="s">
        <v>43</v>
      </c>
      <c r="J1134" s="299"/>
      <c r="K1134" s="299" t="str">
        <f>VLOOKUP(A1134,EMPRESAS!$A$1:$I$342,9,0)</f>
        <v>EMBALSE EL PEÑOL - GUATAPE</v>
      </c>
      <c r="L1134" s="299" t="str">
        <f>VLOOKUP(A1134,EMPRESAS!$A$1:$J$342,10,0)</f>
        <v>EMBALSE EL PEÑOL - GUATAPE MALECON GUATAPE Y/O EL PEÑOL - SITIOS DE INTERES TURISTICO DEL EMBALSE EL PEÑOL - GUATAPE</v>
      </c>
      <c r="M1134" s="2"/>
      <c r="N1134" s="2"/>
      <c r="O1134" s="2"/>
      <c r="P1134" s="2"/>
      <c r="Q1134" s="2"/>
      <c r="R1134" s="2"/>
      <c r="S1134" s="2"/>
      <c r="T1134" s="2"/>
      <c r="U1134" s="2"/>
    </row>
    <row r="1135" spans="1:21">
      <c r="A1135" s="427">
        <v>9013142099</v>
      </c>
      <c r="B1135" s="306" t="str">
        <f>VLOOKUP(A1135,EMPRESAS!$A$1:$B$342,2,0)</f>
        <v>SOCIEDAD FLUVIAL PORTO AZUL S.A.S.</v>
      </c>
      <c r="C1135" s="306" t="str">
        <f>VLOOKUP(A1135,EMPRESAS!$A$1:$C$342,3,0)</f>
        <v>Turismo</v>
      </c>
      <c r="D1135" s="510">
        <v>3040012905</v>
      </c>
      <c r="E1135" s="309">
        <v>22</v>
      </c>
      <c r="F1135" s="309">
        <v>9</v>
      </c>
      <c r="G1135" s="309">
        <v>2020</v>
      </c>
      <c r="H1135" s="309" t="s">
        <v>979</v>
      </c>
      <c r="I1135" s="299" t="s">
        <v>43</v>
      </c>
      <c r="J1135" s="299"/>
      <c r="K1135" s="299" t="str">
        <f>VLOOKUP(A1135,EMPRESAS!$A$1:$I$342,9,0)</f>
        <v>EMBALSE EL PEÑOL - GUATAPE</v>
      </c>
      <c r="L1135" s="299" t="str">
        <f>VLOOKUP(A1135,EMPRESAS!$A$1:$J$342,10,0)</f>
        <v>EMBALSE EL PEÑOL - GUATAPE MALECON GUATAPE Y/O EL PEÑOL - SITIOS DE INTERES TURISTICO DEL EMBALSE EL PEÑOL - GUATAPE</v>
      </c>
      <c r="M1135" s="2"/>
      <c r="N1135" s="2"/>
      <c r="O1135" s="2"/>
      <c r="P1135" s="2"/>
      <c r="Q1135" s="2"/>
      <c r="R1135" s="2"/>
      <c r="S1135" s="2"/>
      <c r="T1135" s="2"/>
      <c r="U1135" s="2"/>
    </row>
    <row r="1136" spans="1:21">
      <c r="A1136" s="506">
        <v>9013158007</v>
      </c>
      <c r="B1136" s="306" t="str">
        <f>VLOOKUP(A1136,EMPRESAS!$A$1:$B$342,2,0)</f>
        <v>REGATA S.A.S.</v>
      </c>
      <c r="C1136" s="306" t="str">
        <f>VLOOKUP(A1136,EMPRESAS!$A$1:$C$342,3,0)</f>
        <v>Especial y Turismo</v>
      </c>
      <c r="D1136" s="27">
        <v>3040013395</v>
      </c>
      <c r="E1136" s="321">
        <v>24</v>
      </c>
      <c r="F1136" s="321">
        <v>9</v>
      </c>
      <c r="G1136" s="321">
        <v>2020</v>
      </c>
      <c r="H1136" s="321" t="s">
        <v>977</v>
      </c>
      <c r="I1136" s="299" t="s">
        <v>56</v>
      </c>
      <c r="J1136" s="299"/>
      <c r="K1136" s="299" t="str">
        <f>VLOOKUP(A1136,EMPRESAS!$A$1:$I$342,9,0)</f>
        <v>EMBALSE EL PEÑOL - GUATAPE</v>
      </c>
      <c r="L1136" s="299" t="str">
        <f>VLOOKUP(A1136,EMPRESAS!$A$1:$J$342,10,0)</f>
        <v>EMBALSE EL PEÑOL - GUATAPE MALECON GUATAPE Y/O EL PEÑOL - SITIOS DE INTERES TURISTICO DEL EMBALSE EL PEÑOL - GUATAPE</v>
      </c>
      <c r="M1136" s="2"/>
      <c r="N1136" s="2"/>
      <c r="O1136" s="2"/>
      <c r="P1136" s="2"/>
      <c r="Q1136" s="2"/>
      <c r="R1136" s="2"/>
      <c r="S1136" s="2"/>
      <c r="T1136" s="2"/>
      <c r="U1136" s="2"/>
    </row>
    <row r="1137" spans="1:21">
      <c r="A1137" s="427">
        <v>9013158007</v>
      </c>
      <c r="B1137" s="306" t="str">
        <f>VLOOKUP(A1137,EMPRESAS!$A$1:$B$342,2,0)</f>
        <v>REGATA S.A.S.</v>
      </c>
      <c r="C1137" s="306" t="str">
        <f>VLOOKUP(A1137,EMPRESAS!$A$1:$C$342,3,0)</f>
        <v>Especial y Turismo</v>
      </c>
      <c r="D1137" s="303">
        <v>3040013395</v>
      </c>
      <c r="E1137" s="309">
        <v>24</v>
      </c>
      <c r="F1137" s="309">
        <v>9</v>
      </c>
      <c r="G1137" s="309">
        <v>2020</v>
      </c>
      <c r="H1137" s="309" t="s">
        <v>979</v>
      </c>
      <c r="I1137" s="299" t="s">
        <v>56</v>
      </c>
      <c r="J1137" s="299"/>
      <c r="K1137" s="299" t="str">
        <f>VLOOKUP(A1137,EMPRESAS!$A$1:$I$342,9,0)</f>
        <v>EMBALSE EL PEÑOL - GUATAPE</v>
      </c>
      <c r="L1137" s="299" t="str">
        <f>VLOOKUP(A1137,EMPRESAS!$A$1:$J$342,10,0)</f>
        <v>EMBALSE EL PEÑOL - GUATAPE MALECON GUATAPE Y/O EL PEÑOL - SITIOS DE INTERES TURISTICO DEL EMBALSE EL PEÑOL - GUATAPE</v>
      </c>
      <c r="M1137" s="2"/>
      <c r="N1137" s="2"/>
      <c r="O1137" s="2"/>
      <c r="P1137" s="2"/>
      <c r="Q1137" s="2"/>
      <c r="R1137" s="2"/>
      <c r="S1137" s="2"/>
      <c r="T1137" s="2"/>
      <c r="U1137" s="2"/>
    </row>
    <row r="1138" spans="1:21">
      <c r="A1138" s="313">
        <v>9013732424</v>
      </c>
      <c r="B1138" s="306" t="str">
        <f>VLOOKUP(A1138,EMPRESAS!$A$1:$B$342,2,0)</f>
        <v>TRANSPORTE FLUVIAL LOS CARDONA S.A.S</v>
      </c>
      <c r="C1138" s="306" t="str">
        <f>VLOOKUP(A1138,EMPRESAS!$A$1:$C$342,3,0)</f>
        <v>Especial y Turismo</v>
      </c>
      <c r="D1138" s="27">
        <v>3040013325</v>
      </c>
      <c r="E1138" s="321">
        <v>24</v>
      </c>
      <c r="F1138" s="321">
        <v>9</v>
      </c>
      <c r="G1138" s="321">
        <v>2020</v>
      </c>
      <c r="H1138" s="321" t="s">
        <v>977</v>
      </c>
      <c r="I1138" s="299" t="s">
        <v>56</v>
      </c>
      <c r="J1138" s="299"/>
      <c r="K1138" s="299" t="str">
        <f>VLOOKUP(A1138,EMPRESAS!$A$1:$I$342,9,0)</f>
        <v>EMBALSE EL PEÑOL - GUATAPE</v>
      </c>
      <c r="L1138" s="299" t="str">
        <f>VLOOKUP(A1138,EMPRESAS!$A$1:$J$342,10,0)</f>
        <v>EMBALSE EL PEÑOL - GUATAPE MALECON GUATAPE Y/O EL PEÑOL - SITIOS DE INTERES TURISTICO DEL EMBALSE EL PEÑOL - GUATAPE</v>
      </c>
      <c r="M1138" s="2"/>
      <c r="N1138" s="2"/>
      <c r="O1138" s="2"/>
      <c r="P1138" s="2"/>
      <c r="Q1138" s="2"/>
      <c r="R1138" s="2"/>
      <c r="S1138" s="2"/>
      <c r="T1138" s="2"/>
      <c r="U1138" s="2"/>
    </row>
    <row r="1139" spans="1:21">
      <c r="A1139" s="313">
        <v>9013732424</v>
      </c>
      <c r="B1139" s="306" t="str">
        <f>VLOOKUP(A1139,EMPRESAS!$A$1:$B$342,2,0)</f>
        <v>TRANSPORTE FLUVIAL LOS CARDONA S.A.S</v>
      </c>
      <c r="C1139" s="306" t="str">
        <f>VLOOKUP(A1139,EMPRESAS!$A$1:$C$342,3,0)</f>
        <v>Especial y Turismo</v>
      </c>
      <c r="D1139" s="303">
        <v>3040013325</v>
      </c>
      <c r="E1139" s="309">
        <v>24</v>
      </c>
      <c r="F1139" s="309">
        <v>9</v>
      </c>
      <c r="G1139" s="309">
        <v>2020</v>
      </c>
      <c r="H1139" s="309" t="s">
        <v>979</v>
      </c>
      <c r="I1139" s="299" t="s">
        <v>56</v>
      </c>
      <c r="J1139" s="299"/>
      <c r="K1139" s="299" t="str">
        <f>VLOOKUP(A1139,EMPRESAS!$A$1:$I$342,9,0)</f>
        <v>EMBALSE EL PEÑOL - GUATAPE</v>
      </c>
      <c r="L1139" s="299" t="str">
        <f>VLOOKUP(A1139,EMPRESAS!$A$1:$J$342,10,0)</f>
        <v>EMBALSE EL PEÑOL - GUATAPE MALECON GUATAPE Y/O EL PEÑOL - SITIOS DE INTERES TURISTICO DEL EMBALSE EL PEÑOL - GUATAPE</v>
      </c>
      <c r="M1139" s="2"/>
      <c r="N1139" s="2"/>
      <c r="O1139" s="2"/>
      <c r="P1139" s="2"/>
      <c r="Q1139" s="2"/>
      <c r="R1139" s="2"/>
      <c r="S1139" s="2"/>
      <c r="T1139" s="2"/>
      <c r="U1139" s="2"/>
    </row>
    <row r="1140" spans="1:21">
      <c r="A1140" s="313">
        <v>9013732424</v>
      </c>
      <c r="B1140" s="306" t="str">
        <f>VLOOKUP(A1140,EMPRESAS!$A$1:$B$342,2,0)</f>
        <v>TRANSPORTE FLUVIAL LOS CARDONA S.A.S</v>
      </c>
      <c r="C1140" s="306" t="str">
        <f>VLOOKUP(A1140,EMPRESAS!$A$1:$C$342,3,0)</f>
        <v>Especial y Turismo</v>
      </c>
      <c r="D1140" s="27">
        <v>3040033415</v>
      </c>
      <c r="E1140" s="321">
        <v>28</v>
      </c>
      <c r="F1140" s="321">
        <v>12</v>
      </c>
      <c r="G1140" s="321">
        <v>2020</v>
      </c>
      <c r="H1140" s="321" t="s">
        <v>986</v>
      </c>
      <c r="I1140" s="299"/>
      <c r="J1140" s="299"/>
      <c r="K1140" s="299" t="str">
        <f>VLOOKUP(A1140,EMPRESAS!$A$1:$I$342,9,0)</f>
        <v>EMBALSE EL PEÑOL - GUATAPE</v>
      </c>
      <c r="L1140" s="299" t="str">
        <f>VLOOKUP(A1140,EMPRESAS!$A$1:$J$342,10,0)</f>
        <v>EMBALSE EL PEÑOL - GUATAPE MALECON GUATAPE Y/O EL PEÑOL - SITIOS DE INTERES TURISTICO DEL EMBALSE EL PEÑOL - GUATAPE</v>
      </c>
      <c r="M1140" s="2"/>
      <c r="N1140" s="2"/>
      <c r="O1140" s="2"/>
      <c r="P1140" s="2"/>
      <c r="Q1140" s="2"/>
      <c r="R1140" s="2"/>
      <c r="S1140" s="2"/>
      <c r="T1140" s="2"/>
      <c r="U1140" s="2"/>
    </row>
    <row r="1141" spans="1:21">
      <c r="A1141" s="313">
        <v>9013732424</v>
      </c>
      <c r="B1141" s="306" t="str">
        <f>VLOOKUP(A1141,EMPRESAS!$A$1:$B$342,2,0)</f>
        <v>TRANSPORTE FLUVIAL LOS CARDONA S.A.S</v>
      </c>
      <c r="C1141" s="306" t="str">
        <f>VLOOKUP(A1141,EMPRESAS!$A$1:$C$342,3,0)</f>
        <v>Especial y Turismo</v>
      </c>
      <c r="D1141" s="27">
        <v>3040009915</v>
      </c>
      <c r="E1141" s="321">
        <v>9</v>
      </c>
      <c r="F1141" s="321">
        <v>3</v>
      </c>
      <c r="G1141" s="321">
        <v>2021</v>
      </c>
      <c r="H1141" s="321" t="s">
        <v>986</v>
      </c>
      <c r="I1141" s="299"/>
      <c r="J1141" s="299"/>
      <c r="K1141" s="299" t="str">
        <f>VLOOKUP(A1141,EMPRESAS!$A$1:$I$342,9,0)</f>
        <v>EMBALSE EL PEÑOL - GUATAPE</v>
      </c>
      <c r="L1141" s="299" t="str">
        <f>VLOOKUP(A1141,EMPRESAS!$A$1:$J$342,10,0)</f>
        <v>EMBALSE EL PEÑOL - GUATAPE MALECON GUATAPE Y/O EL PEÑOL - SITIOS DE INTERES TURISTICO DEL EMBALSE EL PEÑOL - GUATAPE</v>
      </c>
      <c r="M1141" s="2"/>
      <c r="N1141" s="2"/>
      <c r="O1141" s="2"/>
      <c r="P1141" s="2"/>
      <c r="Q1141" s="2"/>
      <c r="R1141" s="2"/>
      <c r="S1141" s="2"/>
      <c r="T1141" s="2"/>
      <c r="U1141" s="2"/>
    </row>
    <row r="1142" spans="1:21">
      <c r="A1142" s="313">
        <v>9013732424</v>
      </c>
      <c r="B1142" s="306" t="str">
        <f>VLOOKUP(A1142,EMPRESAS!$A$1:$B$342,2,0)</f>
        <v>TRANSPORTE FLUVIAL LOS CARDONA S.A.S</v>
      </c>
      <c r="C1142" s="306" t="str">
        <f>VLOOKUP(A1142,EMPRESAS!$A$1:$C$342,3,0)</f>
        <v>Especial y Turismo</v>
      </c>
      <c r="D1142" s="27">
        <v>3040024295</v>
      </c>
      <c r="E1142" s="321">
        <v>10</v>
      </c>
      <c r="F1142" s="321">
        <v>6</v>
      </c>
      <c r="G1142" s="321">
        <v>2021</v>
      </c>
      <c r="H1142" s="321" t="s">
        <v>986</v>
      </c>
      <c r="I1142" s="299" t="s">
        <v>56</v>
      </c>
      <c r="J1142" s="299"/>
      <c r="K1142" s="299" t="str">
        <f>VLOOKUP(A1142,EMPRESAS!$A$1:$I$342,9,0)</f>
        <v>EMBALSE EL PEÑOL - GUATAPE</v>
      </c>
      <c r="L1142" s="299" t="str">
        <f>VLOOKUP(A1142,EMPRESAS!$A$1:$J$342,10,0)</f>
        <v>EMBALSE EL PEÑOL - GUATAPE MALECON GUATAPE Y/O EL PEÑOL - SITIOS DE INTERES TURISTICO DEL EMBALSE EL PEÑOL - GUATAPE</v>
      </c>
      <c r="M1142" s="2"/>
      <c r="N1142" s="2"/>
      <c r="O1142" s="2"/>
      <c r="P1142" s="2"/>
      <c r="Q1142" s="2"/>
      <c r="R1142" s="2"/>
      <c r="S1142" s="2"/>
      <c r="T1142" s="2"/>
      <c r="U1142" s="2"/>
    </row>
    <row r="1143" spans="1:21">
      <c r="A1143" s="313">
        <v>9013732424</v>
      </c>
      <c r="B1143" s="306" t="str">
        <f>VLOOKUP(A1143,EMPRESAS!$A$1:$B$342,2,0)</f>
        <v>TRANSPORTE FLUVIAL LOS CARDONA S.A.S</v>
      </c>
      <c r="C1143" s="306" t="str">
        <f>VLOOKUP(A1143,EMPRESAS!$A$1:$C$342,3,0)</f>
        <v>Especial y Turismo</v>
      </c>
      <c r="D1143" s="27">
        <v>3040047475</v>
      </c>
      <c r="E1143" s="321">
        <v>11</v>
      </c>
      <c r="F1143" s="321">
        <v>10</v>
      </c>
      <c r="G1143" s="321">
        <v>2021</v>
      </c>
      <c r="H1143" s="321" t="s">
        <v>986</v>
      </c>
      <c r="I1143" s="299"/>
      <c r="J1143" s="299"/>
      <c r="K1143" s="299" t="str">
        <f>VLOOKUP(A1143,EMPRESAS!$A$1:$I$342,9,0)</f>
        <v>EMBALSE EL PEÑOL - GUATAPE</v>
      </c>
      <c r="L1143" s="299" t="str">
        <f>VLOOKUP(A1143,EMPRESAS!$A$1:$J$342,10,0)</f>
        <v>EMBALSE EL PEÑOL - GUATAPE MALECON GUATAPE Y/O EL PEÑOL - SITIOS DE INTERES TURISTICO DEL EMBALSE EL PEÑOL - GUATAPE</v>
      </c>
      <c r="M1143" s="2"/>
      <c r="N1143" s="2"/>
      <c r="O1143" s="2"/>
      <c r="P1143" s="2"/>
      <c r="Q1143" s="2"/>
      <c r="R1143" s="2"/>
      <c r="S1143" s="2"/>
      <c r="T1143" s="2"/>
      <c r="U1143" s="2"/>
    </row>
    <row r="1144" spans="1:21">
      <c r="A1144" s="332">
        <v>9010049150</v>
      </c>
      <c r="B1144" s="306" t="str">
        <f>VLOOKUP(A1144,EMPRESAS!$A$1:$B$342,2,0)</f>
        <v>TRANSPORTADORA FLUVIAL Y MARITIMA TIPAL S.A.S.</v>
      </c>
      <c r="C1144" s="306" t="str">
        <f>VLOOKUP(A1144,EMPRESAS!$A$1:$C$342,3,0)</f>
        <v>Especial</v>
      </c>
      <c r="D1144" s="27">
        <v>3040013045</v>
      </c>
      <c r="E1144" s="321">
        <v>23</v>
      </c>
      <c r="F1144" s="321">
        <v>9</v>
      </c>
      <c r="G1144" s="321">
        <v>2020</v>
      </c>
      <c r="H1144" s="321" t="s">
        <v>977</v>
      </c>
      <c r="I1144" s="328" t="s">
        <v>25</v>
      </c>
      <c r="J1144" s="299"/>
      <c r="K1144" s="299" t="str">
        <f>VLOOKUP(A1144,EMPRESAS!$A$1:$I$342,9,0)</f>
        <v>ATRATO</v>
      </c>
      <c r="L1144" s="299" t="str">
        <f>VLOOKUP(A1144,EMPRESAS!$A$1:$J$342,10,0)</f>
        <v>RIOS: ATRATO, LEON Y SUS AFLUENTES, CANALES DE NUEVA COLONIA, ZUNGO Y TRANSITO POR BAHIA COLOMBIA</v>
      </c>
      <c r="M1144" s="2"/>
      <c r="N1144" s="2"/>
      <c r="O1144" s="2"/>
      <c r="P1144" s="2"/>
      <c r="Q1144" s="2"/>
      <c r="R1144" s="2"/>
      <c r="S1144" s="2"/>
      <c r="T1144" s="2"/>
      <c r="U1144" s="2"/>
    </row>
    <row r="1145" spans="1:21">
      <c r="A1145" s="332">
        <v>9010049150</v>
      </c>
      <c r="B1145" s="306" t="str">
        <f>VLOOKUP(A1145,EMPRESAS!$A$1:$B$342,2,0)</f>
        <v>TRANSPORTADORA FLUVIAL Y MARITIMA TIPAL S.A.S.</v>
      </c>
      <c r="C1145" s="306" t="str">
        <f>VLOOKUP(A1145,EMPRESAS!$A$1:$C$342,3,0)</f>
        <v>Especial</v>
      </c>
      <c r="D1145" s="303">
        <v>3040013045</v>
      </c>
      <c r="E1145" s="309">
        <v>23</v>
      </c>
      <c r="F1145" s="309">
        <v>9</v>
      </c>
      <c r="G1145" s="309">
        <v>2020</v>
      </c>
      <c r="H1145" s="309" t="s">
        <v>979</v>
      </c>
      <c r="I1145" s="328" t="s">
        <v>25</v>
      </c>
      <c r="J1145" s="299"/>
      <c r="K1145" s="299" t="str">
        <f>VLOOKUP(A1145,EMPRESAS!$A$1:$I$342,9,0)</f>
        <v>ATRATO</v>
      </c>
      <c r="L1145" s="299" t="str">
        <f>VLOOKUP(A1145,EMPRESAS!$A$1:$J$342,10,0)</f>
        <v>RIOS: ATRATO, LEON Y SUS AFLUENTES, CANALES DE NUEVA COLONIA, ZUNGO Y TRANSITO POR BAHIA COLOMBIA</v>
      </c>
      <c r="M1145" s="2"/>
      <c r="N1145" s="2"/>
      <c r="O1145" s="2"/>
      <c r="P1145" s="2"/>
      <c r="Q1145" s="2"/>
      <c r="R1145" s="2"/>
      <c r="S1145" s="2"/>
      <c r="T1145" s="2"/>
      <c r="U1145" s="2"/>
    </row>
    <row r="1146" spans="1:21">
      <c r="A1146" s="332">
        <v>158879266</v>
      </c>
      <c r="B1146" s="306" t="str">
        <f>VLOOKUP(A1146,EMPRESAS!$A$1:$B$342,2,0)</f>
        <v>MOORE PANTOJA RAMIRO</v>
      </c>
      <c r="C1146" s="306" t="str">
        <f>VLOOKUP(A1146,EMPRESAS!$A$1:$C$342,3,0)</f>
        <v>Especial y Turismo</v>
      </c>
      <c r="D1146" s="27">
        <v>3040020635</v>
      </c>
      <c r="E1146" s="321">
        <v>10</v>
      </c>
      <c r="F1146" s="321">
        <v>11</v>
      </c>
      <c r="G1146" s="321">
        <v>2020</v>
      </c>
      <c r="H1146" s="321" t="s">
        <v>977</v>
      </c>
      <c r="I1146" s="328" t="s">
        <v>56</v>
      </c>
      <c r="J1146" s="299"/>
      <c r="K1146" s="299" t="str">
        <f>VLOOKUP(A1146,EMPRESAS!$A$1:$I$342,9,0)</f>
        <v>AMAZONAS</v>
      </c>
      <c r="L1146" s="299" t="str">
        <f>VLOOKUP(A1146,EMPRESAS!$A$1:$J$342,10,0)</f>
        <v>RIO AMAZONAS EN PUERTOS COLOMBIANOS</v>
      </c>
      <c r="M1146" s="2"/>
      <c r="N1146" s="2"/>
      <c r="O1146" s="2"/>
      <c r="P1146" s="2"/>
      <c r="Q1146" s="2"/>
      <c r="R1146" s="2"/>
      <c r="S1146" s="2"/>
      <c r="T1146" s="2"/>
      <c r="U1146" s="2"/>
    </row>
    <row r="1147" spans="1:21">
      <c r="A1147" s="332">
        <v>158879266</v>
      </c>
      <c r="B1147" s="306" t="str">
        <f>VLOOKUP(A1147,EMPRESAS!$A$1:$B$342,2,0)</f>
        <v>MOORE PANTOJA RAMIRO</v>
      </c>
      <c r="C1147" s="306" t="str">
        <f>VLOOKUP(A1147,EMPRESAS!$A$1:$C$342,3,0)</f>
        <v>Especial y Turismo</v>
      </c>
      <c r="D1147" s="303">
        <v>3040020635</v>
      </c>
      <c r="E1147" s="309">
        <v>10</v>
      </c>
      <c r="F1147" s="309">
        <v>11</v>
      </c>
      <c r="G1147" s="309">
        <v>2020</v>
      </c>
      <c r="H1147" s="309" t="s">
        <v>979</v>
      </c>
      <c r="I1147" s="328"/>
      <c r="J1147" s="299"/>
      <c r="K1147" s="299" t="str">
        <f>VLOOKUP(A1147,EMPRESAS!$A$1:$I$342,9,0)</f>
        <v>AMAZONAS</v>
      </c>
      <c r="L1147" s="299" t="str">
        <f>VLOOKUP(A1147,EMPRESAS!$A$1:$J$342,10,0)</f>
        <v>RIO AMAZONAS EN PUERTOS COLOMBIANOS</v>
      </c>
      <c r="M1147" s="2"/>
      <c r="N1147" s="2"/>
      <c r="O1147" s="2"/>
      <c r="P1147" s="2"/>
      <c r="Q1147" s="2"/>
      <c r="R1147" s="2"/>
      <c r="S1147" s="2"/>
      <c r="T1147" s="2"/>
      <c r="U1147" s="2"/>
    </row>
    <row r="1148" spans="1:21">
      <c r="A1148" s="332">
        <v>8220065602</v>
      </c>
      <c r="B1148" s="306" t="str">
        <f>VLOOKUP(A1148,EMPRESAS!$A$1:$B$342,2,0)</f>
        <v>CELUTAXI CITY S.A.S.</v>
      </c>
      <c r="C1148" s="306" t="str">
        <f>VLOOKUP(A1148,EMPRESAS!$A$1:$C$342,3,0)</f>
        <v>Especial</v>
      </c>
      <c r="D1148" s="27">
        <v>3040025865</v>
      </c>
      <c r="E1148" s="321">
        <v>1</v>
      </c>
      <c r="F1148" s="321">
        <v>12</v>
      </c>
      <c r="G1148" s="321">
        <v>2020</v>
      </c>
      <c r="H1148" s="321" t="s">
        <v>977</v>
      </c>
      <c r="I1148" s="328" t="s">
        <v>25</v>
      </c>
      <c r="J1148" s="299"/>
      <c r="K1148" s="299" t="str">
        <f>VLOOKUP(A1148,EMPRESAS!$A$1:$I$342,9,0)</f>
        <v>META</v>
      </c>
      <c r="L1148" s="299" t="str">
        <f>VLOOKUP(A1148,EMPRESAS!$A$1:$J$342,10,0)</f>
        <v>RIO META Y SUS AFLUENTES</v>
      </c>
      <c r="M1148" s="2"/>
      <c r="N1148" s="2"/>
      <c r="O1148" s="2"/>
      <c r="P1148" s="2"/>
      <c r="Q1148" s="2"/>
      <c r="R1148" s="2"/>
      <c r="S1148" s="2"/>
      <c r="T1148" s="2"/>
      <c r="U1148" s="2"/>
    </row>
    <row r="1149" spans="1:21">
      <c r="A1149" s="332">
        <v>8220065602</v>
      </c>
      <c r="B1149" s="306" t="str">
        <f>VLOOKUP(A1149,EMPRESAS!$A$1:$B$342,2,0)</f>
        <v>CELUTAXI CITY S.A.S.</v>
      </c>
      <c r="C1149" s="306" t="str">
        <f>VLOOKUP(A1149,EMPRESAS!$A$1:$C$342,3,0)</f>
        <v>Especial</v>
      </c>
      <c r="D1149" s="303">
        <v>3040025865</v>
      </c>
      <c r="E1149" s="309">
        <v>1</v>
      </c>
      <c r="F1149" s="309">
        <v>12</v>
      </c>
      <c r="G1149" s="309">
        <v>2020</v>
      </c>
      <c r="H1149" s="309" t="s">
        <v>979</v>
      </c>
      <c r="I1149" s="328" t="s">
        <v>25</v>
      </c>
      <c r="J1149" s="299"/>
      <c r="K1149" s="299" t="str">
        <f>VLOOKUP(A1149,EMPRESAS!$A$1:$I$342,9,0)</f>
        <v>META</v>
      </c>
      <c r="L1149" s="299" t="str">
        <f>VLOOKUP(A1149,EMPRESAS!$A$1:$J$342,10,0)</f>
        <v>RIO META Y SUS AFLUENTES</v>
      </c>
      <c r="M1149" s="2"/>
      <c r="N1149" s="2"/>
      <c r="O1149" s="2"/>
      <c r="P1149" s="2"/>
      <c r="Q1149" s="2"/>
      <c r="R1149" s="2"/>
      <c r="S1149" s="2"/>
      <c r="T1149" s="2"/>
      <c r="U1149" s="2"/>
    </row>
    <row r="1150" spans="1:21">
      <c r="A1150" s="332">
        <v>9013819631</v>
      </c>
      <c r="B1150" s="306" t="str">
        <f>VLOOKUP(A1150,EMPRESAS!$A$1:$B$342,2,0)</f>
        <v>KEY JULIETH S.A.S.</v>
      </c>
      <c r="C1150" s="306" t="str">
        <f>VLOOKUP(A1150,EMPRESAS!$A$1:$C$342,3,0)</f>
        <v>Especial</v>
      </c>
      <c r="D1150" s="27">
        <v>3040025855</v>
      </c>
      <c r="E1150" s="321">
        <v>1</v>
      </c>
      <c r="F1150" s="321">
        <v>12</v>
      </c>
      <c r="G1150" s="321">
        <v>2020</v>
      </c>
      <c r="H1150" s="321" t="s">
        <v>977</v>
      </c>
      <c r="I1150" s="328" t="s">
        <v>25</v>
      </c>
      <c r="J1150" s="299"/>
      <c r="K1150" s="299" t="str">
        <f>VLOOKUP(A1150,EMPRESAS!$A$1:$I$342,9,0)</f>
        <v>SAN JUAN</v>
      </c>
      <c r="L1150" s="299" t="str">
        <f>VLOOKUP(A1150,EMPRESAS!$A$1:$J$342,10,0)</f>
        <v>RIO SAN JUAN Y SUS AFLUENTES</v>
      </c>
      <c r="M1150" s="2"/>
      <c r="N1150" s="2"/>
      <c r="O1150" s="2"/>
      <c r="P1150" s="2"/>
      <c r="Q1150" s="2"/>
      <c r="R1150" s="2"/>
      <c r="S1150" s="2"/>
      <c r="T1150" s="2"/>
      <c r="U1150" s="2"/>
    </row>
    <row r="1151" spans="1:21">
      <c r="A1151" s="332">
        <v>9013819631</v>
      </c>
      <c r="B1151" s="306" t="str">
        <f>VLOOKUP(A1151,EMPRESAS!$A$1:$B$342,2,0)</f>
        <v>KEY JULIETH S.A.S.</v>
      </c>
      <c r="C1151" s="306" t="str">
        <f>VLOOKUP(A1151,EMPRESAS!$A$1:$C$342,3,0)</f>
        <v>Especial</v>
      </c>
      <c r="D1151" s="303">
        <v>3040025855</v>
      </c>
      <c r="E1151" s="309">
        <v>1</v>
      </c>
      <c r="F1151" s="309">
        <v>12</v>
      </c>
      <c r="G1151" s="309">
        <v>2020</v>
      </c>
      <c r="H1151" s="309" t="s">
        <v>979</v>
      </c>
      <c r="I1151" s="328" t="s">
        <v>25</v>
      </c>
      <c r="J1151" s="299"/>
      <c r="K1151" s="299" t="str">
        <f>VLOOKUP(A1151,EMPRESAS!$A$1:$I$342,9,0)</f>
        <v>SAN JUAN</v>
      </c>
      <c r="L1151" s="299" t="str">
        <f>VLOOKUP(A1151,EMPRESAS!$A$1:$J$342,10,0)</f>
        <v>RIO SAN JUAN Y SUS AFLUENTES</v>
      </c>
      <c r="M1151" s="2"/>
      <c r="N1151" s="2"/>
      <c r="O1151" s="2"/>
      <c r="P1151" s="2"/>
      <c r="Q1151" s="2"/>
      <c r="R1151" s="2"/>
      <c r="S1151" s="2"/>
      <c r="T1151" s="2"/>
      <c r="U1151" s="2"/>
    </row>
    <row r="1152" spans="1:21">
      <c r="A1152" s="332">
        <v>9013819631</v>
      </c>
      <c r="B1152" s="306" t="str">
        <f>VLOOKUP(A1152,EMPRESAS!$A$1:$B$342,2,0)</f>
        <v>KEY JULIETH S.A.S.</v>
      </c>
      <c r="C1152" s="306" t="str">
        <f>VLOOKUP(A1152,EMPRESAS!$A$1:$C$342,3,0)</f>
        <v>Especial</v>
      </c>
      <c r="D1152" s="27">
        <v>3040012135</v>
      </c>
      <c r="E1152" s="321">
        <v>24</v>
      </c>
      <c r="F1152" s="321">
        <v>3</v>
      </c>
      <c r="G1152" s="321">
        <v>2021</v>
      </c>
      <c r="H1152" s="321" t="s">
        <v>986</v>
      </c>
      <c r="I1152" s="64"/>
      <c r="J1152" s="299"/>
      <c r="K1152" s="299" t="str">
        <f>VLOOKUP(A1152,EMPRESAS!$A$1:$I$342,9,0)</f>
        <v>SAN JUAN</v>
      </c>
      <c r="L1152" s="299" t="str">
        <f>VLOOKUP(A1152,EMPRESAS!$A$1:$J$342,10,0)</f>
        <v>RIO SAN JUAN Y SUS AFLUENTES</v>
      </c>
      <c r="M1152" s="2"/>
      <c r="N1152" s="2"/>
      <c r="O1152" s="2"/>
      <c r="P1152" s="2"/>
      <c r="Q1152" s="2"/>
      <c r="R1152" s="2"/>
      <c r="S1152" s="2"/>
      <c r="T1152" s="2"/>
      <c r="U1152" s="2"/>
    </row>
    <row r="1153" spans="1:21">
      <c r="A1153" s="299">
        <v>9013809563</v>
      </c>
      <c r="B1153" s="306" t="str">
        <f>VLOOKUP(A1153,EMPRESAS!$A$1:$B$342,2,0)</f>
        <v>NAUTICA GUATAPE S.A.S.</v>
      </c>
      <c r="C1153" s="306" t="str">
        <f>VLOOKUP(A1153,EMPRESAS!$A$1:$C$342,3,0)</f>
        <v>Especial y Turismo</v>
      </c>
      <c r="D1153" s="5">
        <v>3040006865</v>
      </c>
      <c r="E1153" s="299">
        <v>22</v>
      </c>
      <c r="F1153" s="299">
        <v>2</v>
      </c>
      <c r="G1153" s="299">
        <v>2021</v>
      </c>
      <c r="H1153" s="299" t="s">
        <v>977</v>
      </c>
      <c r="I1153" s="299" t="s">
        <v>56</v>
      </c>
      <c r="J1153" s="299"/>
      <c r="K1153" s="299" t="str">
        <f>VLOOKUP(A1153,EMPRESAS!$A$1:$I$342,9,0)</f>
        <v>EMBALSE EL PEÑOL - GUATAPE</v>
      </c>
      <c r="L1153" s="299" t="str">
        <f>VLOOKUP(A1153,EMPRESAS!$A$1:$J$342,10,0)</f>
        <v>EMBALSE EL PEÑOL - GUATAPE MALECON DE GUATAPE - SITIOS DE INTERES TURISTICO DEL EMBALSE EL PEÑOL - GUATAPE Y VSA</v>
      </c>
      <c r="M1153" s="2"/>
      <c r="N1153" s="2"/>
      <c r="O1153" s="2"/>
      <c r="P1153" s="2"/>
      <c r="Q1153" s="2"/>
      <c r="R1153" s="2"/>
      <c r="S1153" s="2"/>
      <c r="T1153" s="2"/>
      <c r="U1153" s="2"/>
    </row>
    <row r="1154" spans="1:21">
      <c r="A1154" s="299">
        <v>9013809563</v>
      </c>
      <c r="B1154" s="306" t="str">
        <f>VLOOKUP(A1154,EMPRESAS!$A$1:$B$342,2,0)</f>
        <v>NAUTICA GUATAPE S.A.S.</v>
      </c>
      <c r="C1154" s="306" t="str">
        <f>VLOOKUP(A1154,EMPRESAS!$A$1:$C$342,3,0)</f>
        <v>Especial y Turismo</v>
      </c>
      <c r="D1154" s="303">
        <v>3040006865</v>
      </c>
      <c r="E1154" s="431">
        <v>22</v>
      </c>
      <c r="F1154" s="431">
        <v>2</v>
      </c>
      <c r="G1154" s="431">
        <v>2021</v>
      </c>
      <c r="H1154" s="431" t="s">
        <v>979</v>
      </c>
      <c r="I1154" s="299"/>
      <c r="J1154" s="299"/>
      <c r="K1154" s="299" t="str">
        <f>VLOOKUP(A1154,EMPRESAS!$A$1:$I$342,9,0)</f>
        <v>EMBALSE EL PEÑOL - GUATAPE</v>
      </c>
      <c r="L1154" s="299" t="str">
        <f>VLOOKUP(A1154,EMPRESAS!$A$1:$J$342,10,0)</f>
        <v>EMBALSE EL PEÑOL - GUATAPE MALECON DE GUATAPE - SITIOS DE INTERES TURISTICO DEL EMBALSE EL PEÑOL - GUATAPE Y VSA</v>
      </c>
      <c r="M1154" s="2"/>
      <c r="N1154" s="2"/>
      <c r="O1154" s="2"/>
      <c r="P1154" s="2"/>
      <c r="Q1154" s="2"/>
      <c r="R1154" s="2"/>
      <c r="S1154" s="2"/>
      <c r="T1154" s="2"/>
      <c r="U1154" s="2"/>
    </row>
    <row r="1155" spans="1:21">
      <c r="A1155" s="299">
        <v>9013809563</v>
      </c>
      <c r="B1155" s="306" t="str">
        <f>VLOOKUP(A1155,EMPRESAS!$A$1:$B$342,2,0)</f>
        <v>NAUTICA GUATAPE S.A.S.</v>
      </c>
      <c r="C1155" s="306" t="str">
        <f>VLOOKUP(A1155,EMPRESAS!$A$1:$C$342,3,0)</f>
        <v>Especial y Turismo</v>
      </c>
      <c r="D1155" s="5">
        <v>3040020095</v>
      </c>
      <c r="E1155" s="299">
        <v>13</v>
      </c>
      <c r="F1155" s="299">
        <v>5</v>
      </c>
      <c r="G1155" s="299">
        <v>2021</v>
      </c>
      <c r="H1155" s="299" t="s">
        <v>986</v>
      </c>
      <c r="I1155" s="299"/>
      <c r="J1155" s="299"/>
      <c r="K1155" s="299" t="str">
        <f>VLOOKUP(A1155,EMPRESAS!$A$1:$I$342,9,0)</f>
        <v>EMBALSE EL PEÑOL - GUATAPE</v>
      </c>
      <c r="L1155" s="299" t="str">
        <f>VLOOKUP(A1155,EMPRESAS!$A$1:$J$342,10,0)</f>
        <v>EMBALSE EL PEÑOL - GUATAPE MALECON DE GUATAPE - SITIOS DE INTERES TURISTICO DEL EMBALSE EL PEÑOL - GUATAPE Y VSA</v>
      </c>
      <c r="M1155" s="2"/>
      <c r="N1155" s="2"/>
      <c r="O1155" s="2"/>
      <c r="P1155" s="2"/>
      <c r="Q1155" s="2"/>
      <c r="R1155" s="2"/>
      <c r="S1155" s="2"/>
      <c r="T1155" s="2"/>
      <c r="U1155" s="2"/>
    </row>
    <row r="1156" spans="1:21">
      <c r="A1156" s="299">
        <v>9013809563</v>
      </c>
      <c r="B1156" s="306" t="str">
        <f>VLOOKUP(A1156,EMPRESAS!$A$1:$B$342,2,0)</f>
        <v>NAUTICA GUATAPE S.A.S.</v>
      </c>
      <c r="C1156" s="306" t="str">
        <f>VLOOKUP(A1156,EMPRESAS!$A$1:$C$342,3,0)</f>
        <v>Especial y Turismo</v>
      </c>
      <c r="D1156" s="478">
        <v>3040036805</v>
      </c>
      <c r="E1156" s="299">
        <v>24</v>
      </c>
      <c r="F1156" s="299">
        <v>8</v>
      </c>
      <c r="G1156" s="299">
        <v>2021</v>
      </c>
      <c r="H1156" s="299" t="s">
        <v>986</v>
      </c>
      <c r="I1156" s="299"/>
      <c r="J1156" s="299"/>
      <c r="K1156" s="299" t="str">
        <f>VLOOKUP(A1156,EMPRESAS!$A$1:$I$342,9,0)</f>
        <v>EMBALSE EL PEÑOL - GUATAPE</v>
      </c>
      <c r="L1156" s="299" t="str">
        <f>VLOOKUP(A1156,EMPRESAS!$A$1:$J$342,10,0)</f>
        <v>EMBALSE EL PEÑOL - GUATAPE MALECON DE GUATAPE - SITIOS DE INTERES TURISTICO DEL EMBALSE EL PEÑOL - GUATAPE Y VSA</v>
      </c>
      <c r="M1156" s="2"/>
      <c r="N1156" s="2"/>
      <c r="O1156" s="2"/>
      <c r="P1156" s="2"/>
      <c r="Q1156" s="2"/>
      <c r="R1156" s="2"/>
      <c r="S1156" s="2"/>
      <c r="T1156" s="2"/>
      <c r="U1156" s="2"/>
    </row>
    <row r="1157" spans="1:21">
      <c r="A1157" s="299">
        <v>9013809563</v>
      </c>
      <c r="B1157" s="488" t="str">
        <f>VLOOKUP(A1157,EMPRESAS!$A$1:$B$342,2,0)</f>
        <v>NAUTICA GUATAPE S.A.S.</v>
      </c>
      <c r="C1157" s="488" t="str">
        <f>VLOOKUP(A1157,EMPRESAS!$A$1:$C$342,3,0)</f>
        <v>Especial y Turismo</v>
      </c>
      <c r="D1157" s="478">
        <v>3040054645</v>
      </c>
      <c r="E1157" s="299">
        <v>16</v>
      </c>
      <c r="F1157" s="299">
        <v>11</v>
      </c>
      <c r="G1157" s="299">
        <v>2021</v>
      </c>
      <c r="H1157" s="299" t="s">
        <v>986</v>
      </c>
      <c r="I1157" s="299"/>
      <c r="J1157" s="299"/>
      <c r="K1157" s="299" t="str">
        <f>VLOOKUP(A1157,EMPRESAS!$A$1:$I$342,9,0)</f>
        <v>EMBALSE EL PEÑOL - GUATAPE</v>
      </c>
      <c r="L1157" s="299" t="str">
        <f>VLOOKUP(A1157,EMPRESAS!$A$1:$J$342,10,0)</f>
        <v>EMBALSE EL PEÑOL - GUATAPE MALECON DE GUATAPE - SITIOS DE INTERES TURISTICO DEL EMBALSE EL PEÑOL - GUATAPE Y VSA</v>
      </c>
      <c r="M1157" s="2"/>
      <c r="N1157" s="2"/>
      <c r="O1157" s="2"/>
      <c r="P1157" s="2"/>
      <c r="Q1157" s="2"/>
      <c r="R1157" s="2"/>
      <c r="S1157" s="2"/>
      <c r="T1157" s="2"/>
      <c r="U1157" s="2"/>
    </row>
    <row r="1158" spans="1:21">
      <c r="A1158" s="216">
        <v>9013788512</v>
      </c>
      <c r="B1158" s="306" t="str">
        <f>VLOOKUP(A1158,EMPRESAS!$A$1:$B$342,2,0)</f>
        <v>TRASPORTE FLUVIAL ESPECIAL Y DE TURISMO DEL CHOCO S.A.S.</v>
      </c>
      <c r="C1158" s="306" t="str">
        <f>VLOOKUP(A1158,EMPRESAS!$A$1:$C$342,3,0)</f>
        <v>Pasajeros</v>
      </c>
      <c r="D1158" s="437">
        <v>3040004275</v>
      </c>
      <c r="E1158" s="299">
        <v>4</v>
      </c>
      <c r="F1158" s="299">
        <v>2</v>
      </c>
      <c r="G1158" s="299">
        <v>2021</v>
      </c>
      <c r="H1158" s="299" t="s">
        <v>977</v>
      </c>
      <c r="I1158" s="299"/>
      <c r="J1158" s="299"/>
      <c r="K1158" s="299">
        <f>VLOOKUP(A1158,EMPRESAS!$A$1:$I$342,9,0)</f>
        <v>0</v>
      </c>
      <c r="L1158" s="299">
        <f>VLOOKUP(A1158,EMPRESAS!$A$1:$J$342,10,0)</f>
        <v>0</v>
      </c>
      <c r="M1158" s="2"/>
      <c r="N1158" s="2"/>
      <c r="O1158" s="2"/>
      <c r="P1158" s="2"/>
      <c r="Q1158" s="2"/>
      <c r="R1158" s="2"/>
      <c r="S1158" s="2"/>
      <c r="T1158" s="2"/>
      <c r="U1158" s="2"/>
    </row>
    <row r="1159" spans="1:21">
      <c r="A1159" s="216" t="s">
        <v>901</v>
      </c>
      <c r="B1159" s="306" t="str">
        <f>VLOOKUP(A1159,EMPRESAS!$A$1:$B$342,2,0)</f>
        <v>TRASPORTE FLUVIAL ESPECIAL Y DE TURISMO DEL CHOCO S.A.S.</v>
      </c>
      <c r="C1159" s="306" t="str">
        <f>VLOOKUP(A1159,EMPRESAS!$A$1:$C$342,3,0)</f>
        <v>Especial y Turismo</v>
      </c>
      <c r="D1159" s="5">
        <v>3040004285</v>
      </c>
      <c r="E1159" s="299">
        <v>4</v>
      </c>
      <c r="F1159" s="299">
        <v>2</v>
      </c>
      <c r="G1159" s="299">
        <v>2021</v>
      </c>
      <c r="H1159" s="299" t="s">
        <v>977</v>
      </c>
      <c r="I1159" s="299"/>
      <c r="J1159" s="299"/>
      <c r="K1159" s="299" t="str">
        <f>VLOOKUP(A1159,EMPRESAS!$A$1:$I$342,9,0)</f>
        <v>QUITO</v>
      </c>
      <c r="L1159" s="299" t="str">
        <f>VLOOKUP(A1159,EMPRESAS!$A$1:$J$342,10,0)</f>
        <v>RIOS: QUITO, ATRATO Y SUS AFLUENTES HASTA TURBO HACIENDO TRANSITO POR BAHIA COLOMBIA</v>
      </c>
      <c r="M1159" s="2"/>
      <c r="N1159" s="2"/>
      <c r="O1159" s="2"/>
      <c r="P1159" s="2"/>
      <c r="Q1159" s="2"/>
      <c r="R1159" s="2"/>
      <c r="S1159" s="2"/>
      <c r="T1159" s="2"/>
      <c r="U1159" s="2"/>
    </row>
    <row r="1160" spans="1:21">
      <c r="A1160" s="216" t="s">
        <v>901</v>
      </c>
      <c r="B1160" s="306" t="str">
        <f>VLOOKUP(A1160,EMPRESAS!$A$1:$B$342,2,0)</f>
        <v>TRASPORTE FLUVIAL ESPECIAL Y DE TURISMO DEL CHOCO S.A.S.</v>
      </c>
      <c r="C1160" s="306" t="str">
        <f>VLOOKUP(A1160,EMPRESAS!$A$1:$C$342,3,0)</f>
        <v>Especial y Turismo</v>
      </c>
      <c r="D1160" s="430">
        <v>3040004285</v>
      </c>
      <c r="E1160" s="431">
        <v>4</v>
      </c>
      <c r="F1160" s="431">
        <v>2</v>
      </c>
      <c r="G1160" s="431">
        <v>2021</v>
      </c>
      <c r="H1160" s="431" t="s">
        <v>979</v>
      </c>
      <c r="I1160" s="299"/>
      <c r="J1160" s="299"/>
      <c r="K1160" s="299" t="str">
        <f>VLOOKUP(A1160,EMPRESAS!$A$1:$I$342,9,0)</f>
        <v>QUITO</v>
      </c>
      <c r="L1160" s="299" t="str">
        <f>VLOOKUP(A1160,EMPRESAS!$A$1:$J$342,10,0)</f>
        <v>RIOS: QUITO, ATRATO Y SUS AFLUENTES HASTA TURBO HACIENDO TRANSITO POR BAHIA COLOMBIA</v>
      </c>
      <c r="M1160" s="2"/>
      <c r="N1160" s="2"/>
      <c r="O1160" s="2"/>
      <c r="P1160" s="2"/>
      <c r="Q1160" s="2"/>
      <c r="R1160" s="2"/>
      <c r="S1160" s="2"/>
      <c r="T1160" s="2"/>
      <c r="U1160" s="2"/>
    </row>
    <row r="1161" spans="1:21" ht="15">
      <c r="A1161" s="216">
        <v>9013738899</v>
      </c>
      <c r="B1161" s="306" t="str">
        <f>VLOOKUP(A1161,EMPRESAS!$A$1:$B$342,2,0)</f>
        <v>TRANSPORTE LUZ DEL SAN JUAN S.A.S. – TRANSLUZ</v>
      </c>
      <c r="C1161" s="306" t="str">
        <f>VLOOKUP(A1161,EMPRESAS!$A$1:$C$342,3,0)</f>
        <v>Especial y Turismo</v>
      </c>
      <c r="D1161" s="558">
        <v>3040005305</v>
      </c>
      <c r="E1161" s="559">
        <v>11</v>
      </c>
      <c r="F1161" s="559">
        <v>2</v>
      </c>
      <c r="G1161" s="559">
        <v>2021</v>
      </c>
      <c r="H1161" s="559" t="s">
        <v>977</v>
      </c>
      <c r="I1161" s="299"/>
      <c r="J1161" s="299"/>
      <c r="K1161" s="299" t="str">
        <f>VLOOKUP(A1161,EMPRESAS!$A$1:$I$342,9,0)</f>
        <v>SAN JUAN</v>
      </c>
      <c r="L1161" s="299" t="str">
        <f>VLOOKUP(A1161,EMPRESAS!$A$1:$J$342,10,0)</f>
        <v>RIO SAN JUAN Y SUS AFLUENTES SECTOR ISTMINA - SIPI RECORRIDOS TURISTICOS ISTMINA - SIPI - CASCADA LAS PIEDRAS Y DEMAS SITIOS TURISTICOS DEL SECTOR Y VSA</v>
      </c>
      <c r="N1161" s="2"/>
      <c r="O1161" s="2"/>
      <c r="P1161" s="2"/>
      <c r="Q1161" s="2"/>
      <c r="R1161" s="2"/>
      <c r="S1161" s="2"/>
      <c r="T1161" s="2"/>
      <c r="U1161" s="2"/>
    </row>
    <row r="1162" spans="1:21" ht="15">
      <c r="A1162" s="216">
        <v>9013738899</v>
      </c>
      <c r="B1162" s="488" t="str">
        <f>VLOOKUP(A1162,EMPRESAS!$A$1:$B$342,2,0)</f>
        <v>TRANSPORTE LUZ DEL SAN JUAN S.A.S. – TRANSLUZ</v>
      </c>
      <c r="C1162" s="488" t="str">
        <f>VLOOKUP(A1162,EMPRESAS!$A$1:$C$342,3,0)</f>
        <v>Especial y Turismo</v>
      </c>
      <c r="D1162" s="560">
        <v>3040005305</v>
      </c>
      <c r="E1162" s="561">
        <v>11</v>
      </c>
      <c r="F1162" s="561">
        <v>2</v>
      </c>
      <c r="G1162" s="561">
        <v>2021</v>
      </c>
      <c r="H1162" s="561" t="s">
        <v>979</v>
      </c>
      <c r="I1162" s="299"/>
      <c r="J1162" s="299"/>
      <c r="K1162" s="299" t="str">
        <f>VLOOKUP(A1162,EMPRESAS!$A$1:$I$342,9,0)</f>
        <v>SAN JUAN</v>
      </c>
      <c r="L1162" s="299" t="str">
        <f>VLOOKUP(A1162,EMPRESAS!$A$1:$J$342,10,0)</f>
        <v>RIO SAN JUAN Y SUS AFLUENTES SECTOR ISTMINA - SIPI RECORRIDOS TURISTICOS ISTMINA - SIPI - CASCADA LAS PIEDRAS Y DEMAS SITIOS TURISTICOS DEL SECTOR Y VSA</v>
      </c>
      <c r="N1162" s="2"/>
      <c r="O1162" s="2"/>
      <c r="P1162" s="2"/>
      <c r="Q1162" s="2"/>
      <c r="R1162" s="2"/>
      <c r="S1162" s="2"/>
      <c r="T1162" s="2"/>
      <c r="U1162" s="2"/>
    </row>
    <row r="1163" spans="1:21" ht="15">
      <c r="A1163" s="567">
        <v>9012033449</v>
      </c>
      <c r="B1163" s="542" t="str">
        <f>VLOOKUP(A1163,EMPRESAS!$A$1:$B$342,2,0)</f>
        <v>SOCIEDAD DE TRANSPORTADORES Y LOGÍSTICA NACIONAL S.A.S. - SOTRANSLOGI S.A.S.</v>
      </c>
      <c r="C1163" s="542" t="str">
        <f>VLOOKUP(A1163,EMPRESAS!$A$1:$C$342,3,0)</f>
        <v>Especial</v>
      </c>
      <c r="D1163" s="558">
        <v>3040006895</v>
      </c>
      <c r="E1163" s="559">
        <v>22</v>
      </c>
      <c r="F1163" s="559">
        <v>2</v>
      </c>
      <c r="G1163" s="559">
        <v>2021</v>
      </c>
      <c r="H1163" s="559" t="s">
        <v>977</v>
      </c>
      <c r="I1163" s="299"/>
      <c r="J1163" s="299"/>
      <c r="K1163" s="299" t="str">
        <f>VLOOKUP(A1163,EMPRESAS!$A$1:$I$342,9,0)</f>
        <v>NECHI</v>
      </c>
      <c r="L1163" s="299" t="str">
        <f>VLOOKUP(A1163,EMPRESAS!$A$1:$J$342,10,0)</f>
        <v>RIOS: NECHI, TIGUI, CAUCA Y SUS AFLUENTES EN EL SECTOR ZARAGOZA EN EL RIO NECHI HASTA GUARANDA EN EL RIO CAUCA</v>
      </c>
      <c r="N1163" s="2"/>
      <c r="O1163" s="2"/>
      <c r="P1163" s="2"/>
      <c r="Q1163" s="2"/>
      <c r="R1163" s="2"/>
      <c r="S1163" s="2"/>
      <c r="T1163" s="2"/>
      <c r="U1163" s="2"/>
    </row>
    <row r="1164" spans="1:21" ht="15">
      <c r="A1164" s="567">
        <v>9012033449</v>
      </c>
      <c r="B1164" s="488" t="str">
        <f>VLOOKUP(A1164,EMPRESAS!$A$1:$B$342,2,0)</f>
        <v>SOCIEDAD DE TRANSPORTADORES Y LOGÍSTICA NACIONAL S.A.S. - SOTRANSLOGI S.A.S.</v>
      </c>
      <c r="C1164" s="488" t="str">
        <f>VLOOKUP(A1164,EMPRESAS!$A$1:$C$342,3,0)</f>
        <v>Especial</v>
      </c>
      <c r="D1164" s="560">
        <v>3040006895</v>
      </c>
      <c r="E1164" s="561">
        <v>22</v>
      </c>
      <c r="F1164" s="561">
        <v>2</v>
      </c>
      <c r="G1164" s="561">
        <v>2021</v>
      </c>
      <c r="H1164" s="561" t="s">
        <v>979</v>
      </c>
      <c r="I1164" s="299"/>
      <c r="J1164" s="299"/>
      <c r="K1164" s="299" t="str">
        <f>VLOOKUP(A1164,EMPRESAS!$A$1:$I$342,9,0)</f>
        <v>NECHI</v>
      </c>
      <c r="L1164" s="299" t="str">
        <f>VLOOKUP(A1164,EMPRESAS!$A$1:$J$342,10,0)</f>
        <v>RIOS: NECHI, TIGUI, CAUCA Y SUS AFLUENTES EN EL SECTOR ZARAGOZA EN EL RIO NECHI HASTA GUARANDA EN EL RIO CAUCA</v>
      </c>
      <c r="N1164" s="2"/>
      <c r="O1164" s="2"/>
      <c r="P1164" s="2"/>
      <c r="Q1164" s="2"/>
      <c r="R1164" s="2"/>
      <c r="S1164" s="2"/>
      <c r="T1164" s="2"/>
      <c r="U1164" s="2"/>
    </row>
    <row r="1165" spans="1:21">
      <c r="A1165" s="216">
        <v>9013431213</v>
      </c>
      <c r="B1165" s="306" t="str">
        <f>VLOOKUP(A1165,EMPRESAS!$A$1:$B$342,2,0)</f>
        <v>AQUAVENTURE S.A.S.</v>
      </c>
      <c r="C1165" s="306" t="str">
        <f>VLOOKUP(A1165,EMPRESAS!$A$1:$C$342,3,0)</f>
        <v>Especial y Turismo</v>
      </c>
      <c r="D1165" s="518">
        <v>3040011795</v>
      </c>
      <c r="E1165" s="519">
        <v>23</v>
      </c>
      <c r="F1165" s="519">
        <v>3</v>
      </c>
      <c r="G1165" s="519">
        <v>2021</v>
      </c>
      <c r="H1165" s="519" t="s">
        <v>977</v>
      </c>
      <c r="I1165" s="299"/>
      <c r="J1165" s="299"/>
      <c r="K1165" s="299" t="str">
        <f>VLOOKUP(A1165,EMPRESAS!$A$1:$I$342,9,0)</f>
        <v>LAGO DE TOTA</v>
      </c>
      <c r="L1165" s="299" t="str">
        <f>VLOOKUP(A1165,EMPRESAS!$A$1:$J$342,10,0)</f>
        <v>LAGO DE TOTA Y DEMAS SITIOS TURISTICOS</v>
      </c>
      <c r="N1165" s="2"/>
      <c r="O1165" s="2"/>
      <c r="P1165" s="2"/>
      <c r="Q1165" s="2"/>
      <c r="R1165" s="2"/>
      <c r="S1165" s="2"/>
      <c r="T1165" s="2"/>
      <c r="U1165" s="2"/>
    </row>
    <row r="1166" spans="1:21">
      <c r="A1166" s="216">
        <v>9013431213</v>
      </c>
      <c r="B1166" s="488" t="str">
        <f>VLOOKUP(A1166,EMPRESAS!$A$1:$B$342,2,0)</f>
        <v>AQUAVENTURE S.A.S.</v>
      </c>
      <c r="C1166" s="488" t="str">
        <f>VLOOKUP(A1166,EMPRESAS!$A$1:$C$342,3,0)</f>
        <v>Especial y Turismo</v>
      </c>
      <c r="D1166" s="430">
        <v>3040011795</v>
      </c>
      <c r="E1166" s="431">
        <v>23</v>
      </c>
      <c r="F1166" s="431">
        <v>3</v>
      </c>
      <c r="G1166" s="431">
        <v>2021</v>
      </c>
      <c r="H1166" s="431" t="s">
        <v>979</v>
      </c>
      <c r="I1166" s="299"/>
      <c r="J1166" s="299"/>
      <c r="K1166" s="299" t="str">
        <f>VLOOKUP(A1166,EMPRESAS!$A$1:$I$342,9,0)</f>
        <v>LAGO DE TOTA</v>
      </c>
      <c r="L1166" s="299" t="str">
        <f>VLOOKUP(A1166,EMPRESAS!$A$1:$J$342,10,0)</f>
        <v>LAGO DE TOTA Y DEMAS SITIOS TURISTICOS</v>
      </c>
      <c r="N1166" s="2"/>
      <c r="O1166" s="2"/>
      <c r="P1166" s="2"/>
      <c r="Q1166" s="2"/>
      <c r="R1166" s="2"/>
      <c r="S1166" s="2"/>
      <c r="T1166" s="2"/>
      <c r="U1166" s="2"/>
    </row>
    <row r="1167" spans="1:21">
      <c r="A1167" s="207">
        <v>9014445051</v>
      </c>
      <c r="B1167" s="306" t="str">
        <f>VLOOKUP(A1167,EMPRESAS!$A$1:$B$342,2,0)</f>
        <v>JJ NAUTICA S.A.S.</v>
      </c>
      <c r="C1167" s="306" t="str">
        <f>VLOOKUP(A1167,EMPRESAS!$A$1:$C$342,3,0)</f>
        <v>Especial y Turismo</v>
      </c>
      <c r="D1167" s="481">
        <v>3040012695</v>
      </c>
      <c r="E1167" s="464">
        <v>26</v>
      </c>
      <c r="F1167" s="464">
        <v>3</v>
      </c>
      <c r="G1167" s="464">
        <v>2021</v>
      </c>
      <c r="H1167" s="464" t="s">
        <v>977</v>
      </c>
      <c r="I1167" s="299"/>
      <c r="J1167" s="299"/>
      <c r="K1167" s="299" t="str">
        <f>VLOOKUP(A1167,EMPRESAS!$A$1:$I$342,9,0)</f>
        <v>EMBALSE EL PEÑOL - GUATAPE</v>
      </c>
      <c r="L1167" s="299" t="str">
        <f>VLOOKUP(A1167,EMPRESAS!$A$1:$J$342,10,0)</f>
        <v>EMBALSE EL PEÑOL - GUATAPE MALECON DE GUATAPE - SITIOS DE INTERES TURISTICO DEL EMBALSE EL PEÑOL - GUATAPE Y VSA</v>
      </c>
      <c r="N1167" s="2"/>
      <c r="O1167" s="2"/>
      <c r="P1167" s="2"/>
      <c r="Q1167" s="2"/>
      <c r="R1167" s="2"/>
      <c r="S1167" s="2"/>
      <c r="T1167" s="2"/>
      <c r="U1167" s="2"/>
    </row>
    <row r="1168" spans="1:21">
      <c r="A1168" s="207">
        <v>9014445051</v>
      </c>
      <c r="B1168" s="306" t="str">
        <f>VLOOKUP(A1168,EMPRESAS!$A$1:$B$342,2,0)</f>
        <v>JJ NAUTICA S.A.S.</v>
      </c>
      <c r="C1168" s="306" t="str">
        <f>VLOOKUP(A1168,EMPRESAS!$A$1:$C$342,3,0)</f>
        <v>Especial y Turismo</v>
      </c>
      <c r="D1168" s="303">
        <v>3040012695</v>
      </c>
      <c r="E1168" s="431">
        <v>26</v>
      </c>
      <c r="F1168" s="431">
        <v>3</v>
      </c>
      <c r="G1168" s="431">
        <v>2021</v>
      </c>
      <c r="H1168" s="431" t="s">
        <v>979</v>
      </c>
      <c r="I1168" s="299"/>
      <c r="J1168" s="299"/>
      <c r="K1168" s="299" t="str">
        <f>VLOOKUP(A1168,EMPRESAS!$A$1:$I$342,9,0)</f>
        <v>EMBALSE EL PEÑOL - GUATAPE</v>
      </c>
      <c r="L1168" s="299" t="str">
        <f>VLOOKUP(A1168,EMPRESAS!$A$1:$J$342,10,0)</f>
        <v>EMBALSE EL PEÑOL - GUATAPE MALECON DE GUATAPE - SITIOS DE INTERES TURISTICO DEL EMBALSE EL PEÑOL - GUATAPE Y VSA</v>
      </c>
      <c r="N1168" s="2"/>
      <c r="O1168" s="2"/>
      <c r="P1168" s="2"/>
      <c r="Q1168" s="2"/>
      <c r="R1168" s="2"/>
      <c r="S1168" s="2"/>
      <c r="T1168" s="2"/>
      <c r="U1168" s="2"/>
    </row>
    <row r="1169" spans="1:21">
      <c r="A1169" s="207">
        <v>9013480153</v>
      </c>
      <c r="B1169" s="306" t="str">
        <f>VLOOKUP(A1169,EMPRESAS!$A$1:$B$342,2,0)</f>
        <v>GUATAPE AVENTURA S.A.S.</v>
      </c>
      <c r="C1169" s="306" t="str">
        <f>VLOOKUP(A1169,EMPRESAS!$A$1:$C$342,3,0)</f>
        <v>Especial y Turismo</v>
      </c>
      <c r="D1169" s="502">
        <v>3040014315</v>
      </c>
      <c r="E1169" s="519">
        <v>6</v>
      </c>
      <c r="F1169" s="519">
        <v>4</v>
      </c>
      <c r="G1169" s="519">
        <v>2021</v>
      </c>
      <c r="H1169" s="519" t="s">
        <v>977</v>
      </c>
      <c r="I1169" s="299"/>
      <c r="J1169" s="299"/>
      <c r="K1169" s="299" t="str">
        <f>VLOOKUP(A1169,EMPRESAS!$A$1:$I$342,9,0)</f>
        <v>EMBALSE EL PEÑOL - GUATAPE</v>
      </c>
      <c r="L1169" s="299" t="str">
        <f>VLOOKUP(A1169,EMPRESAS!$A$1:$J$342,10,0)</f>
        <v>EMBALSE EL PEÑOL - GUATAPE MALECON DE GUATAPE Y/O EL PEÑOL - SITIOS DE INTERES TURISTICO DEL EMBALSE EL PEÑOL - GUATAPE Y VSA / VEREDA LA PIEDRA - SITIOS DE INTERES TURISTICO EN EL EMBALSE  EL PEÑOL - GUATAPE Y VSA.</v>
      </c>
      <c r="N1169" s="2"/>
      <c r="O1169" s="2"/>
      <c r="P1169" s="2"/>
      <c r="Q1169" s="2"/>
      <c r="R1169" s="2"/>
      <c r="S1169" s="2"/>
      <c r="T1169" s="2"/>
      <c r="U1169" s="2"/>
    </row>
    <row r="1170" spans="1:21">
      <c r="A1170" s="207">
        <v>9013480153</v>
      </c>
      <c r="B1170" s="306" t="str">
        <f>VLOOKUP(A1170,EMPRESAS!$A$1:$B$342,2,0)</f>
        <v>GUATAPE AVENTURA S.A.S.</v>
      </c>
      <c r="C1170" s="306" t="str">
        <f>VLOOKUP(A1170,EMPRESAS!$A$1:$C$342,3,0)</f>
        <v>Especial y Turismo</v>
      </c>
      <c r="D1170" s="303">
        <v>3040014315</v>
      </c>
      <c r="E1170" s="431">
        <v>6</v>
      </c>
      <c r="F1170" s="431">
        <v>4</v>
      </c>
      <c r="G1170" s="431">
        <v>2021</v>
      </c>
      <c r="H1170" s="431" t="s">
        <v>979</v>
      </c>
      <c r="I1170" s="299"/>
      <c r="J1170" s="299"/>
      <c r="K1170" s="299" t="str">
        <f>VLOOKUP(A1170,EMPRESAS!$A$1:$I$342,9,0)</f>
        <v>EMBALSE EL PEÑOL - GUATAPE</v>
      </c>
      <c r="L1170" s="299" t="str">
        <f>VLOOKUP(A1170,EMPRESAS!$A$1:$J$342,10,0)</f>
        <v>EMBALSE EL PEÑOL - GUATAPE MALECON DE GUATAPE Y/O EL PEÑOL - SITIOS DE INTERES TURISTICO DEL EMBALSE EL PEÑOL - GUATAPE Y VSA / VEREDA LA PIEDRA - SITIOS DE INTERES TURISTICO EN EL EMBALSE  EL PEÑOL - GUATAPE Y VSA.</v>
      </c>
      <c r="N1170" s="2"/>
      <c r="O1170" s="2"/>
      <c r="P1170" s="2"/>
      <c r="Q1170" s="2"/>
      <c r="R1170" s="2"/>
      <c r="S1170" s="2"/>
      <c r="T1170" s="2"/>
      <c r="U1170" s="2"/>
    </row>
    <row r="1171" spans="1:21">
      <c r="A1171" s="207">
        <v>9013480153</v>
      </c>
      <c r="B1171" s="306" t="str">
        <f>VLOOKUP(A1171,EMPRESAS!$A$1:$B$342,2,0)</f>
        <v>GUATAPE AVENTURA S.A.S.</v>
      </c>
      <c r="C1171" s="306" t="str">
        <f>VLOOKUP(A1171,EMPRESAS!$A$1:$C$342,3,0)</f>
        <v>Especial y Turismo</v>
      </c>
      <c r="D1171" s="502">
        <v>3040038905</v>
      </c>
      <c r="E1171" s="519">
        <v>3</v>
      </c>
      <c r="F1171" s="519">
        <v>9</v>
      </c>
      <c r="G1171" s="519">
        <v>2021</v>
      </c>
      <c r="H1171" s="519" t="s">
        <v>986</v>
      </c>
      <c r="I1171" s="299"/>
      <c r="J1171" s="299"/>
      <c r="K1171" s="299" t="str">
        <f>VLOOKUP(A1171,EMPRESAS!$A$1:$I$342,9,0)</f>
        <v>EMBALSE EL PEÑOL - GUATAPE</v>
      </c>
      <c r="L1171" s="299" t="str">
        <f>VLOOKUP(A1171,EMPRESAS!$A$1:$J$342,10,0)</f>
        <v>EMBALSE EL PEÑOL - GUATAPE MALECON DE GUATAPE Y/O EL PEÑOL - SITIOS DE INTERES TURISTICO DEL EMBALSE EL PEÑOL - GUATAPE Y VSA / VEREDA LA PIEDRA - SITIOS DE INTERES TURISTICO EN EL EMBALSE  EL PEÑOL - GUATAPE Y VSA.</v>
      </c>
      <c r="N1171" s="2"/>
      <c r="O1171" s="2"/>
      <c r="P1171" s="2"/>
      <c r="Q1171" s="2"/>
      <c r="R1171" s="2"/>
      <c r="S1171" s="2"/>
      <c r="T1171" s="2"/>
      <c r="U1171" s="2"/>
    </row>
    <row r="1172" spans="1:21">
      <c r="A1172" s="207"/>
      <c r="B1172" s="306" t="e">
        <f>VLOOKUP(A1172,EMPRESAS!$A$1:$B$342,2,0)</f>
        <v>#N/A</v>
      </c>
      <c r="C1172" s="306" t="e">
        <f>VLOOKUP(A1172,EMPRESAS!$A$1:$C$342,3,0)</f>
        <v>#N/A</v>
      </c>
      <c r="D1172" s="502"/>
      <c r="E1172" s="519"/>
      <c r="F1172" s="519"/>
      <c r="G1172" s="519"/>
      <c r="H1172" s="519" t="s">
        <v>986</v>
      </c>
      <c r="I1172" s="299"/>
      <c r="J1172" s="299"/>
      <c r="K1172" s="299" t="e">
        <f>VLOOKUP(A1172,EMPRESAS!$A$1:$I$342,9,0)</f>
        <v>#N/A</v>
      </c>
      <c r="L1172" s="299" t="e">
        <f>VLOOKUP(A1172,EMPRESAS!$A$1:$J$342,10,0)</f>
        <v>#N/A</v>
      </c>
      <c r="N1172" s="2"/>
      <c r="O1172" s="2"/>
      <c r="P1172" s="2"/>
      <c r="Q1172" s="2"/>
      <c r="R1172" s="2"/>
      <c r="S1172" s="2"/>
      <c r="T1172" s="2"/>
      <c r="U1172" s="2"/>
    </row>
    <row r="1173" spans="1:21" ht="15.6">
      <c r="A1173" s="477">
        <v>9013723578</v>
      </c>
      <c r="B1173" s="306" t="str">
        <f>VLOOKUP(A1173,EMPRESAS!$A$1:$B$342,2,0)</f>
        <v>GUATAPE TRANSPORT S.A.S.</v>
      </c>
      <c r="C1173" s="306" t="str">
        <f>VLOOKUP(A1173,EMPRESAS!$A$1:$C$342,3,0)</f>
        <v>Especial y Turismo</v>
      </c>
      <c r="D1173" s="502">
        <v>3040023095</v>
      </c>
      <c r="E1173" s="519">
        <v>6</v>
      </c>
      <c r="F1173" s="519">
        <v>4</v>
      </c>
      <c r="G1173" s="519">
        <v>2021</v>
      </c>
      <c r="H1173" s="519" t="s">
        <v>977</v>
      </c>
      <c r="I1173" s="299"/>
      <c r="J1173" s="299"/>
      <c r="K1173" s="299" t="str">
        <f>VLOOKUP(A1173,EMPRESAS!$A$1:$I$342,9,0)</f>
        <v>EMBALSE EL PEÑOL - GUATAPE</v>
      </c>
      <c r="L1173" s="299" t="str">
        <f>VLOOKUP(A1173,EMPRESAS!$A$1:$J$342,10,0)</f>
        <v>EMBALSE EL PEÑOL - GUATAPE</v>
      </c>
      <c r="N1173" s="2"/>
      <c r="O1173" s="2"/>
      <c r="P1173" s="2"/>
      <c r="Q1173" s="2"/>
      <c r="R1173" s="2"/>
      <c r="S1173" s="2"/>
      <c r="T1173" s="2"/>
      <c r="U1173" s="2"/>
    </row>
    <row r="1174" spans="1:21" ht="15.6">
      <c r="A1174" s="477">
        <v>9013723578</v>
      </c>
      <c r="B1174" s="306" t="str">
        <f>VLOOKUP(A1174,EMPRESAS!$A$1:$B$342,2,0)</f>
        <v>GUATAPE TRANSPORT S.A.S.</v>
      </c>
      <c r="C1174" s="306" t="str">
        <f>VLOOKUP(A1174,EMPRESAS!$A$1:$C$342,3,0)</f>
        <v>Especial y Turismo</v>
      </c>
      <c r="D1174" s="303">
        <v>3040023095</v>
      </c>
      <c r="E1174" s="431">
        <v>6</v>
      </c>
      <c r="F1174" s="431">
        <v>4</v>
      </c>
      <c r="G1174" s="431">
        <v>2021</v>
      </c>
      <c r="H1174" s="431" t="s">
        <v>979</v>
      </c>
      <c r="I1174" s="299"/>
      <c r="J1174" s="299"/>
      <c r="K1174" s="299" t="str">
        <f>VLOOKUP(A1174,EMPRESAS!$A$1:$I$342,9,0)</f>
        <v>EMBALSE EL PEÑOL - GUATAPE</v>
      </c>
      <c r="L1174" s="299" t="str">
        <f>VLOOKUP(A1174,EMPRESAS!$A$1:$J$342,10,0)</f>
        <v>EMBALSE EL PEÑOL - GUATAPE</v>
      </c>
      <c r="N1174" s="2"/>
      <c r="O1174" s="2"/>
      <c r="P1174" s="2"/>
      <c r="Q1174" s="2"/>
      <c r="R1174" s="2"/>
      <c r="S1174" s="2"/>
      <c r="T1174" s="2"/>
      <c r="U1174" s="2"/>
    </row>
    <row r="1175" spans="1:21">
      <c r="A1175">
        <v>9014394891</v>
      </c>
      <c r="B1175" s="306" t="str">
        <f>VLOOKUP(A1175,EMPRESAS!$A$1:$B$342,2,0)</f>
        <v>AQUATOUR GUATAPE S.A.S.</v>
      </c>
      <c r="C1175" s="306" t="str">
        <f>VLOOKUP(A1175,EMPRESAS!$A$1:$C$342,3,0)</f>
        <v>Especial y Turismo</v>
      </c>
      <c r="D1175" s="5">
        <v>3040019895</v>
      </c>
      <c r="E1175" s="299">
        <v>11</v>
      </c>
      <c r="F1175" s="299">
        <v>5</v>
      </c>
      <c r="G1175" s="299">
        <v>2021</v>
      </c>
      <c r="H1175" s="299" t="s">
        <v>977</v>
      </c>
      <c r="I1175" s="299"/>
      <c r="J1175" s="299"/>
      <c r="K1175" s="299" t="str">
        <f>VLOOKUP(A1175,EMPRESAS!$A$1:$I$342,9,0)</f>
        <v>EMBALSE EL PEÑOL - GUATAPE</v>
      </c>
      <c r="L1175" s="299" t="str">
        <f>VLOOKUP(A1175,EMPRESAS!$A$1:$J$342,10,0)</f>
        <v>EMBALSE EL PEÑOL - GUATAPE MALECON DE GUATAPE - SITIOS DE INTERES TURISTICO DEL EMBALSE EL PEÑOL - GUATAPE Y VSA</v>
      </c>
      <c r="N1175" s="2"/>
      <c r="O1175" s="2"/>
      <c r="P1175" s="2"/>
      <c r="Q1175" s="2"/>
      <c r="R1175" s="2"/>
      <c r="S1175" s="2"/>
      <c r="T1175" s="2"/>
      <c r="U1175" s="2"/>
    </row>
    <row r="1176" spans="1:21">
      <c r="A1176">
        <v>9014394891</v>
      </c>
      <c r="B1176" s="306" t="str">
        <f>VLOOKUP(A1176,EMPRESAS!$A$1:$B$342,2,0)</f>
        <v>AQUATOUR GUATAPE S.A.S.</v>
      </c>
      <c r="C1176" s="306" t="str">
        <f>VLOOKUP(A1176,EMPRESAS!$A$1:$C$342,3,0)</f>
        <v>Especial y Turismo</v>
      </c>
      <c r="D1176" s="303">
        <v>3040019895</v>
      </c>
      <c r="E1176" s="431">
        <v>11</v>
      </c>
      <c r="F1176" s="431">
        <v>5</v>
      </c>
      <c r="G1176" s="431">
        <v>2021</v>
      </c>
      <c r="H1176" s="431" t="s">
        <v>979</v>
      </c>
      <c r="I1176" s="299"/>
      <c r="J1176" s="299"/>
      <c r="K1176" s="299" t="str">
        <f>VLOOKUP(A1176,EMPRESAS!$A$1:$I$342,9,0)</f>
        <v>EMBALSE EL PEÑOL - GUATAPE</v>
      </c>
      <c r="L1176" s="299" t="str">
        <f>VLOOKUP(A1176,EMPRESAS!$A$1:$J$342,10,0)</f>
        <v>EMBALSE EL PEÑOL - GUATAPE MALECON DE GUATAPE - SITIOS DE INTERES TURISTICO DEL EMBALSE EL PEÑOL - GUATAPE Y VSA</v>
      </c>
      <c r="N1176" s="2"/>
      <c r="O1176" s="2"/>
      <c r="P1176" s="2"/>
      <c r="Q1176" s="2"/>
      <c r="R1176" s="2"/>
      <c r="S1176" s="2"/>
      <c r="T1176" s="2"/>
      <c r="U1176" s="2"/>
    </row>
    <row r="1177" spans="1:21">
      <c r="A1177">
        <v>9014394891</v>
      </c>
      <c r="B1177" s="306" t="str">
        <f>VLOOKUP(A1177,EMPRESAS!$A$1:$B$342,2,0)</f>
        <v>AQUATOUR GUATAPE S.A.S.</v>
      </c>
      <c r="C1177" s="306" t="str">
        <f>VLOOKUP(A1177,EMPRESAS!$A$1:$C$342,3,0)</f>
        <v>Especial y Turismo</v>
      </c>
      <c r="D1177" s="303">
        <v>3040037185</v>
      </c>
      <c r="E1177" s="431">
        <v>25</v>
      </c>
      <c r="F1177" s="431">
        <v>8</v>
      </c>
      <c r="G1177" s="431">
        <v>2021</v>
      </c>
      <c r="H1177" s="431" t="s">
        <v>986</v>
      </c>
      <c r="I1177" s="299"/>
      <c r="J1177" s="299"/>
      <c r="K1177" s="299" t="str">
        <f>VLOOKUP(A1177,EMPRESAS!$A$1:$I$342,9,0)</f>
        <v>EMBALSE EL PEÑOL - GUATAPE</v>
      </c>
      <c r="L1177" s="299" t="str">
        <f>VLOOKUP(A1177,EMPRESAS!$A$1:$J$342,10,0)</f>
        <v>EMBALSE EL PEÑOL - GUATAPE MALECON DE GUATAPE - SITIOS DE INTERES TURISTICO DEL EMBALSE EL PEÑOL - GUATAPE Y VSA</v>
      </c>
      <c r="N1177" s="2"/>
      <c r="O1177" s="2"/>
      <c r="P1177" s="2"/>
      <c r="Q1177" s="2"/>
      <c r="R1177" s="2"/>
      <c r="S1177" s="2"/>
      <c r="T1177" s="2"/>
      <c r="U1177" s="2"/>
    </row>
    <row r="1178" spans="1:21">
      <c r="A1178" s="299">
        <v>9003002134</v>
      </c>
      <c r="B1178" s="306" t="str">
        <f>VLOOKUP(A1178,EMPRESAS!$A$1:$B$342,2,0)</f>
        <v>COOPERATIVA MULTIACTIVA EMPRESA COMUNITARIA DE PRESTACIÓN DE SERVICIOS Y COMERCIAL - ECOOTRANSVIAS LTDA</v>
      </c>
      <c r="C1178" s="306" t="str">
        <f>VLOOKUP(A1178,EMPRESAS!$A$1:$C$342,3,0)</f>
        <v>Pasajeros</v>
      </c>
      <c r="D1178" s="5">
        <v>3040019915</v>
      </c>
      <c r="E1178" s="299">
        <v>11</v>
      </c>
      <c r="F1178" s="299">
        <v>5</v>
      </c>
      <c r="G1178" s="299">
        <v>2021</v>
      </c>
      <c r="H1178" s="299" t="s">
        <v>977</v>
      </c>
      <c r="I1178" s="299"/>
      <c r="J1178" s="299"/>
      <c r="K1178" s="299" t="str">
        <f>VLOOKUP(A1178,EMPRESAS!$A$1:$I$342,9,0)</f>
        <v>PUTUMAYO</v>
      </c>
      <c r="L1178" s="299" t="str">
        <f>VLOOKUP(A1178,EMPRESAS!$A$1:$J$342,10,0)</f>
        <v>RIO PUTUMAYO EN EL SECTOR PUERRTO HONG KONG - PUERTO VEGA EN EL MUNICIPIO DE PUERTO ASIS</v>
      </c>
      <c r="N1178" s="2"/>
      <c r="O1178" s="2"/>
      <c r="P1178" s="2"/>
      <c r="Q1178" s="2"/>
      <c r="R1178" s="2"/>
      <c r="S1178" s="2"/>
      <c r="T1178" s="2"/>
      <c r="U1178" s="2"/>
    </row>
    <row r="1179" spans="1:21">
      <c r="A1179" s="299">
        <v>9003002134</v>
      </c>
      <c r="B1179" s="306" t="str">
        <f>VLOOKUP(A1179,EMPRESAS!$A$1:$B$342,2,0)</f>
        <v>COOPERATIVA MULTIACTIVA EMPRESA COMUNITARIA DE PRESTACIÓN DE SERVICIOS Y COMERCIAL - ECOOTRANSVIAS LTDA</v>
      </c>
      <c r="C1179" s="306" t="str">
        <f>VLOOKUP(A1179,EMPRESAS!$A$1:$C$342,3,0)</f>
        <v>Pasajeros</v>
      </c>
      <c r="D1179" s="303">
        <v>3040021725</v>
      </c>
      <c r="E1179" s="431">
        <v>26</v>
      </c>
      <c r="F1179" s="431">
        <v>5</v>
      </c>
      <c r="G1179" s="431">
        <v>2021</v>
      </c>
      <c r="H1179" s="431" t="s">
        <v>979</v>
      </c>
      <c r="I1179" s="299"/>
      <c r="J1179" s="299"/>
      <c r="K1179" s="299" t="str">
        <f>VLOOKUP(A1179,EMPRESAS!$A$1:$I$342,9,0)</f>
        <v>PUTUMAYO</v>
      </c>
      <c r="L1179" s="299" t="str">
        <f>VLOOKUP(A1179,EMPRESAS!$A$1:$J$342,10,0)</f>
        <v>RIO PUTUMAYO EN EL SECTOR PUERRTO HONG KONG - PUERTO VEGA EN EL MUNICIPIO DE PUERTO ASIS</v>
      </c>
    </row>
    <row r="1180" spans="1:21">
      <c r="A1180" s="332">
        <v>9014565132</v>
      </c>
      <c r="B1180" s="306" t="str">
        <f>VLOOKUP(A1180,EMPRESAS!$A$1:$B$342,2,0)</f>
        <v>IBIZA GUATAPE S.A.S.</v>
      </c>
      <c r="C1180" s="306" t="str">
        <f>VLOOKUP(A1180,EMPRESAS!$A$1:$C$342,3,0)</f>
        <v>Especial y Turismo</v>
      </c>
      <c r="D1180" s="5">
        <v>3040019885</v>
      </c>
      <c r="E1180" s="299">
        <v>11</v>
      </c>
      <c r="F1180" s="299">
        <v>5</v>
      </c>
      <c r="G1180" s="299">
        <v>2021</v>
      </c>
      <c r="H1180" s="299" t="s">
        <v>977</v>
      </c>
      <c r="I1180" s="299"/>
      <c r="J1180" s="299"/>
      <c r="K1180" s="299" t="str">
        <f>VLOOKUP(A1180,EMPRESAS!$A$1:$I$342,9,0)</f>
        <v>EMBALSE EL PEÑOL - GUATAPE</v>
      </c>
      <c r="L1180" s="299" t="str">
        <f>VLOOKUP(A1180,EMPRESAS!$A$1:$J$342,10,0)</f>
        <v>EMBALSE EL PEÑOL - GUATAPE MALECON DE GUATAPE - SITIOS DE INTERES TURISTICO DEL EMBALSE EL PEÑOL - GUATAPE Y VSA</v>
      </c>
    </row>
    <row r="1181" spans="1:21">
      <c r="A1181" s="332">
        <v>9014565132</v>
      </c>
      <c r="B1181" s="306" t="str">
        <f>VLOOKUP(A1181,EMPRESAS!$A$1:$B$342,2,0)</f>
        <v>IBIZA GUATAPE S.A.S.</v>
      </c>
      <c r="C1181" s="306" t="str">
        <f>VLOOKUP(A1181,EMPRESAS!$A$1:$C$342,3,0)</f>
        <v>Especial y Turismo</v>
      </c>
      <c r="D1181" s="303">
        <v>3040019885</v>
      </c>
      <c r="E1181" s="431">
        <v>11</v>
      </c>
      <c r="F1181" s="431">
        <v>5</v>
      </c>
      <c r="G1181" s="431">
        <v>2021</v>
      </c>
      <c r="H1181" s="431" t="s">
        <v>979</v>
      </c>
      <c r="I1181" s="299"/>
      <c r="J1181" s="299"/>
      <c r="K1181" s="299" t="str">
        <f>VLOOKUP(A1181,EMPRESAS!$A$1:$I$342,9,0)</f>
        <v>EMBALSE EL PEÑOL - GUATAPE</v>
      </c>
      <c r="L1181" s="299" t="str">
        <f>VLOOKUP(A1181,EMPRESAS!$A$1:$J$342,10,0)</f>
        <v>EMBALSE EL PEÑOL - GUATAPE MALECON DE GUATAPE - SITIOS DE INTERES TURISTICO DEL EMBALSE EL PEÑOL - GUATAPE Y VSA</v>
      </c>
    </row>
    <row r="1182" spans="1:21">
      <c r="A1182" s="332">
        <v>9014565132</v>
      </c>
      <c r="B1182" s="306" t="str">
        <f>VLOOKUP(A1182,EMPRESAS!$A$1:$B$342,2,0)</f>
        <v>IBIZA GUATAPE S.A.S.</v>
      </c>
      <c r="C1182" s="306" t="str">
        <f>VLOOKUP(A1182,EMPRESAS!$A$1:$C$342,3,0)</f>
        <v>Especial y Turismo</v>
      </c>
      <c r="D1182" s="303">
        <v>3040036815</v>
      </c>
      <c r="E1182" s="464">
        <v>24</v>
      </c>
      <c r="F1182" s="464">
        <v>8</v>
      </c>
      <c r="G1182" s="464">
        <v>2021</v>
      </c>
      <c r="H1182" s="464" t="s">
        <v>986</v>
      </c>
      <c r="I1182" s="299"/>
      <c r="J1182" s="299"/>
      <c r="K1182" s="299" t="str">
        <f>VLOOKUP(A1182,EMPRESAS!$A$1:$I$342,9,0)</f>
        <v>EMBALSE EL PEÑOL - GUATAPE</v>
      </c>
      <c r="L1182" s="299" t="str">
        <f>VLOOKUP(A1182,EMPRESAS!$A$1:$J$342,10,0)</f>
        <v>EMBALSE EL PEÑOL - GUATAPE MALECON DE GUATAPE - SITIOS DE INTERES TURISTICO DEL EMBALSE EL PEÑOL - GUATAPE Y VSA</v>
      </c>
    </row>
    <row r="1183" spans="1:21">
      <c r="A1183" s="332"/>
      <c r="B1183" s="306" t="e">
        <f>VLOOKUP(A1183,EMPRESAS!$A$1:$B$342,2,0)</f>
        <v>#N/A</v>
      </c>
      <c r="C1183" s="306" t="e">
        <f>VLOOKUP(A1183,EMPRESAS!$A$1:$C$342,3,0)</f>
        <v>#N/A</v>
      </c>
      <c r="D1183" s="437">
        <v>3040057685</v>
      </c>
      <c r="E1183" s="464">
        <v>1</v>
      </c>
      <c r="F1183" s="464">
        <v>12</v>
      </c>
      <c r="G1183" s="464">
        <v>2021</v>
      </c>
      <c r="H1183" s="464" t="s">
        <v>986</v>
      </c>
      <c r="I1183" s="299"/>
      <c r="J1183" s="299"/>
      <c r="K1183" s="299" t="e">
        <f>VLOOKUP(A1183,EMPRESAS!$A$1:$I$342,9,0)</f>
        <v>#N/A</v>
      </c>
      <c r="L1183" s="299" t="e">
        <f>VLOOKUP(A1183,EMPRESAS!$A$1:$J$342,10,0)</f>
        <v>#N/A</v>
      </c>
    </row>
    <row r="1184" spans="1:21">
      <c r="A1184">
        <v>9005497830</v>
      </c>
      <c r="B1184" s="306" t="str">
        <f>VLOOKUP(A1184,EMPRESAS!$A$1:$B$342,2,0)</f>
        <v>TRANSPORTES ESPECIALES A&amp;S S.A.S - TRANES S.A.S.</v>
      </c>
      <c r="C1184" s="306" t="str">
        <f>VLOOKUP(A1184,EMPRESAS!$A$1:$C$342,3,0)</f>
        <v>Especial</v>
      </c>
      <c r="D1184" s="5">
        <v>3040027515</v>
      </c>
      <c r="E1184" s="299">
        <v>2</v>
      </c>
      <c r="F1184" s="299">
        <v>7</v>
      </c>
      <c r="G1184" s="299">
        <v>2021</v>
      </c>
      <c r="H1184" s="299" t="s">
        <v>977</v>
      </c>
      <c r="I1184" s="299"/>
      <c r="J1184" s="299"/>
      <c r="K1184" s="299" t="str">
        <f>VLOOKUP(A1184,EMPRESAS!$A$1:$I$342,9,0)</f>
        <v xml:space="preserve">MAGDALENA </v>
      </c>
      <c r="L1184" s="299" t="str">
        <f>VLOOKUP(A1184,EMPRESAS!$A$1:$J$342,10,0)</f>
        <v>RIO MAGDALENA Y SUS AFLUENTES  DESDE PUERTO SALGAR HASTA BARRANQUILLA Y EL CANAL DEL DIQUE HASTA BAHIA DE CARTAGENA</v>
      </c>
    </row>
    <row r="1185" spans="1:12">
      <c r="A1185">
        <v>9005497830</v>
      </c>
      <c r="B1185" s="306" t="str">
        <f>VLOOKUP(A1185,EMPRESAS!$A$1:$B$342,2,0)</f>
        <v>TRANSPORTES ESPECIALES A&amp;S S.A.S - TRANES S.A.S.</v>
      </c>
      <c r="C1185" s="306" t="str">
        <f>VLOOKUP(A1185,EMPRESAS!$A$1:$C$342,3,0)</f>
        <v>Especial</v>
      </c>
      <c r="D1185" s="303">
        <v>3040027515</v>
      </c>
      <c r="E1185" s="431">
        <v>2</v>
      </c>
      <c r="F1185" s="431">
        <v>7</v>
      </c>
      <c r="G1185" s="431">
        <v>2021</v>
      </c>
      <c r="H1185" s="431" t="s">
        <v>979</v>
      </c>
      <c r="I1185" s="299"/>
      <c r="J1185" s="299"/>
      <c r="K1185" s="299" t="str">
        <f>VLOOKUP(A1185,EMPRESAS!$A$1:$I$342,9,0)</f>
        <v xml:space="preserve">MAGDALENA </v>
      </c>
      <c r="L1185" s="299" t="str">
        <f>VLOOKUP(A1185,EMPRESAS!$A$1:$J$342,10,0)</f>
        <v>RIO MAGDALENA Y SUS AFLUENTES  DESDE PUERTO SALGAR HASTA BARRANQUILLA Y EL CANAL DEL DIQUE HASTA BAHIA DE CARTAGENA</v>
      </c>
    </row>
    <row r="1186" spans="1:12">
      <c r="A1186" s="84">
        <v>9014915384</v>
      </c>
      <c r="B1186" s="306" t="str">
        <f>VLOOKUP(A1186,EMPRESAS!$A$1:$B$342,2,0)</f>
        <v>VIP GUATAPE S.A.S. "VIP GUATAPE"</v>
      </c>
      <c r="C1186" s="306" t="str">
        <f>VLOOKUP(A1186,EMPRESAS!$A$1:$C$342,3,0)</f>
        <v>Especial y Turismo</v>
      </c>
      <c r="D1186" s="5">
        <v>3040034265</v>
      </c>
      <c r="E1186" s="299">
        <v>5</v>
      </c>
      <c r="F1186" s="299">
        <v>8</v>
      </c>
      <c r="G1186" s="299">
        <v>2021</v>
      </c>
      <c r="H1186" s="299" t="s">
        <v>977</v>
      </c>
      <c r="I1186" s="299"/>
      <c r="J1186" s="299"/>
      <c r="K1186" s="299" t="str">
        <f>VLOOKUP(A1186,EMPRESAS!$A$1:$I$342,9,0)</f>
        <v>EMBALSE EL PEÑOL - GUATAPE</v>
      </c>
      <c r="L1186" s="299" t="str">
        <f>VLOOKUP(A1186,EMPRESAS!$A$1:$J$342,10,0)</f>
        <v>EMBALSE EL PEÑOL - GUATAPE MALECON DE GUATAPE - SITIOS DE INTERES TURISTICO DEL EMBALSE EL PEÑOL - GUATAPE Y VSA</v>
      </c>
    </row>
    <row r="1187" spans="1:12">
      <c r="A1187" s="84">
        <v>9014915384</v>
      </c>
      <c r="B1187" s="306" t="str">
        <f>VLOOKUP(A1187,EMPRESAS!$A$1:$B$342,2,0)</f>
        <v>VIP GUATAPE S.A.S. "VIP GUATAPE"</v>
      </c>
      <c r="C1187" s="306" t="str">
        <f>VLOOKUP(A1187,EMPRESAS!$A$1:$C$342,3,0)</f>
        <v>Especial y Turismo</v>
      </c>
      <c r="D1187" s="303">
        <v>3040034265</v>
      </c>
      <c r="E1187" s="431">
        <v>5</v>
      </c>
      <c r="F1187" s="431">
        <v>8</v>
      </c>
      <c r="G1187" s="431">
        <v>2021</v>
      </c>
      <c r="H1187" s="431" t="s">
        <v>979</v>
      </c>
      <c r="I1187" s="299"/>
      <c r="J1187" s="299"/>
      <c r="K1187" s="299" t="str">
        <f>VLOOKUP(A1187,EMPRESAS!$A$1:$I$342,9,0)</f>
        <v>EMBALSE EL PEÑOL - GUATAPE</v>
      </c>
      <c r="L1187" s="299" t="str">
        <f>VLOOKUP(A1187,EMPRESAS!$A$1:$J$342,10,0)</f>
        <v>EMBALSE EL PEÑOL - GUATAPE MALECON DE GUATAPE - SITIOS DE INTERES TURISTICO DEL EMBALSE EL PEÑOL - GUATAPE Y VSA</v>
      </c>
    </row>
    <row r="1188" spans="1:12">
      <c r="A1188" s="84">
        <v>9014254844</v>
      </c>
      <c r="B1188" s="306" t="str">
        <f>VLOOKUP(A1188,EMPRESAS!$A$1:$B$342,2,0)</f>
        <v>THE BEST GUATAPE TOURS S.A.S.</v>
      </c>
      <c r="C1188" s="306" t="str">
        <f>VLOOKUP(A1188,EMPRESAS!$A$1:$C$342,3,0)</f>
        <v>Especial y Turismo</v>
      </c>
      <c r="D1188" s="5">
        <v>3040034255</v>
      </c>
      <c r="E1188" s="299">
        <v>5</v>
      </c>
      <c r="F1188" s="299">
        <v>8</v>
      </c>
      <c r="G1188" s="299">
        <v>2021</v>
      </c>
      <c r="H1188" s="299" t="s">
        <v>977</v>
      </c>
      <c r="I1188" s="299"/>
      <c r="J1188" s="299"/>
      <c r="K1188" s="299" t="str">
        <f>VLOOKUP(A1188,EMPRESAS!$A$1:$I$342,9,0)</f>
        <v>EMBALSE EL PEÑOL - GUATAPE</v>
      </c>
      <c r="L1188" s="299" t="str">
        <f>VLOOKUP(A1188,EMPRESAS!$A$1:$J$342,10,0)</f>
        <v>EMBALSE EL PEÑOL - GUATAPE MUELLE DEL HOTEL ATMA ECO VILLAS - SITIOS DE INTERES TURISTICO EN EL EMBALSE EL PEÑOL - GUATAPE Y VSA</v>
      </c>
    </row>
    <row r="1189" spans="1:12" ht="15">
      <c r="A1189" s="84">
        <v>9014254844</v>
      </c>
      <c r="B1189" s="306" t="str">
        <f>VLOOKUP(A1189,EMPRESAS!$A$1:$B$342,2,0)</f>
        <v>THE BEST GUATAPE TOURS S.A.S.</v>
      </c>
      <c r="C1189" s="306" t="str">
        <f>VLOOKUP(A1189,EMPRESAS!$A$1:$C$342,3,0)</f>
        <v>Especial y Turismo</v>
      </c>
      <c r="D1189" s="430">
        <v>3040034255</v>
      </c>
      <c r="E1189" s="431">
        <v>5</v>
      </c>
      <c r="F1189" s="431">
        <v>8</v>
      </c>
      <c r="G1189" s="431">
        <v>2021</v>
      </c>
      <c r="H1189" s="431" t="s">
        <v>979</v>
      </c>
      <c r="I1189" s="299"/>
      <c r="J1189" s="299"/>
      <c r="K1189" s="299" t="str">
        <f>VLOOKUP(A1189,EMPRESAS!$A$1:$I$342,9,0)</f>
        <v>EMBALSE EL PEÑOL - GUATAPE</v>
      </c>
      <c r="L1189" s="299" t="str">
        <f>VLOOKUP(A1189,EMPRESAS!$A$1:$J$342,10,0)</f>
        <v>EMBALSE EL PEÑOL - GUATAPE MUELLE DEL HOTEL ATMA ECO VILLAS - SITIOS DE INTERES TURISTICO EN EL EMBALSE EL PEÑOL - GUATAPE Y VSA</v>
      </c>
    </row>
    <row r="1190" spans="1:12">
      <c r="A1190" s="332">
        <v>164510612</v>
      </c>
      <c r="B1190" s="306" t="str">
        <f>VLOOKUP(A1190,EMPRESAS!$A$1:$B$342,2,0)</f>
        <v>ECHEVERRY RAMIREZ CESAR AUGUSTO</v>
      </c>
      <c r="C1190" s="306" t="str">
        <f>VLOOKUP(A1190,EMPRESAS!$A$1:$C$342,3,0)</f>
        <v>Turismo</v>
      </c>
      <c r="D1190" s="5">
        <v>3040033445</v>
      </c>
      <c r="E1190" s="299">
        <v>2</v>
      </c>
      <c r="F1190" s="299">
        <v>8</v>
      </c>
      <c r="G1190" s="299">
        <v>2021</v>
      </c>
      <c r="H1190" s="299" t="s">
        <v>1020</v>
      </c>
      <c r="I1190" s="299"/>
      <c r="J1190" s="299"/>
      <c r="K1190" s="299" t="str">
        <f>VLOOKUP(A1190,EMPRESAS!$A$1:$I$342,9,0)</f>
        <v>EMBALSE DE CALIMA</v>
      </c>
      <c r="L1190" s="299" t="str">
        <f>VLOOKUP(A1190,EMPRESAS!$A$1:$J$342,10,0)</f>
        <v>EMBALSE DE CALIMA RECORRIDO ENTRADA 4 - PUERTO BUGA - ENTRADA 4</v>
      </c>
    </row>
    <row r="1191" spans="1:12">
      <c r="A1191" s="332">
        <v>164510612</v>
      </c>
      <c r="B1191" s="306" t="str">
        <f>VLOOKUP(A1191,EMPRESAS!$A$1:$B$342,2,0)</f>
        <v>ECHEVERRY RAMIREZ CESAR AUGUSTO</v>
      </c>
      <c r="C1191" s="306" t="str">
        <f>VLOOKUP(A1191,EMPRESAS!$A$1:$C$342,3,0)</f>
        <v>Turismo</v>
      </c>
      <c r="D1191" s="5">
        <v>3040033445</v>
      </c>
      <c r="E1191" s="299">
        <v>2</v>
      </c>
      <c r="F1191" s="299">
        <v>8</v>
      </c>
      <c r="G1191" s="299">
        <v>2021</v>
      </c>
      <c r="H1191" s="299" t="s">
        <v>977</v>
      </c>
      <c r="I1191" s="299"/>
      <c r="J1191" s="299"/>
      <c r="K1191" s="299" t="str">
        <f>VLOOKUP(A1191,EMPRESAS!$A$1:$I$342,9,0)</f>
        <v>EMBALSE DE CALIMA</v>
      </c>
      <c r="L1191" s="299" t="str">
        <f>VLOOKUP(A1191,EMPRESAS!$A$1:$J$342,10,0)</f>
        <v>EMBALSE DE CALIMA RECORRIDO ENTRADA 4 - PUERTO BUGA - ENTRADA 4</v>
      </c>
    </row>
    <row r="1192" spans="1:12" ht="15">
      <c r="A1192" s="332">
        <v>164510612</v>
      </c>
      <c r="B1192" s="306" t="str">
        <f>VLOOKUP(A1192,EMPRESAS!$A$1:$B$342,2,0)</f>
        <v>ECHEVERRY RAMIREZ CESAR AUGUSTO</v>
      </c>
      <c r="C1192" s="306" t="str">
        <f>VLOOKUP(A1192,EMPRESAS!$A$1:$C$342,3,0)</f>
        <v>Turismo</v>
      </c>
      <c r="D1192" s="430">
        <v>3040033445</v>
      </c>
      <c r="E1192" s="431">
        <v>2</v>
      </c>
      <c r="F1192" s="431">
        <v>8</v>
      </c>
      <c r="G1192" s="431">
        <v>2021</v>
      </c>
      <c r="H1192" s="431" t="s">
        <v>979</v>
      </c>
      <c r="I1192" s="299"/>
      <c r="J1192" s="299"/>
      <c r="K1192" s="299" t="str">
        <f>VLOOKUP(A1192,EMPRESAS!$A$1:$I$342,9,0)</f>
        <v>EMBALSE DE CALIMA</v>
      </c>
      <c r="L1192" s="299" t="str">
        <f>VLOOKUP(A1192,EMPRESAS!$A$1:$J$342,10,0)</f>
        <v>EMBALSE DE CALIMA RECORRIDO ENTRADA 4 - PUERTO BUGA - ENTRADA 4</v>
      </c>
    </row>
    <row r="1193" spans="1:12" ht="15">
      <c r="A1193" s="556">
        <v>9013971974</v>
      </c>
      <c r="B1193" s="557" t="str">
        <f>VLOOKUP(A1193,EMPRESAS!$A$1:$B$342,2,0)</f>
        <v xml:space="preserve">NATIONAL ADVENTURE S.A.S. </v>
      </c>
      <c r="C1193" s="557" t="str">
        <f>VLOOKUP(A1193,EMPRESAS!$A$1:$C$342,3,0)</f>
        <v>Especial y Turismo</v>
      </c>
      <c r="D1193" s="552">
        <v>3040036795</v>
      </c>
      <c r="E1193" s="553">
        <v>24</v>
      </c>
      <c r="F1193" s="553">
        <v>8</v>
      </c>
      <c r="G1193" s="553">
        <v>2021</v>
      </c>
      <c r="H1193" s="553" t="s">
        <v>977</v>
      </c>
      <c r="I1193" s="299"/>
      <c r="J1193" s="299"/>
      <c r="K1193" s="299" t="str">
        <f>VLOOKUP(A1193,EMPRESAS!$A$1:$I$342,9,0)</f>
        <v>EMBALSE EL PEÑOL - GUATAPE</v>
      </c>
      <c r="L1193" s="299" t="str">
        <f>VLOOKUP(A1193,EMPRESAS!$A$1:$J$342,10,0)</f>
        <v>EMBALSE EL PEÑOL - GUATAPE: NARANJOS - SITIOS DE INTERES TURISTICO EN EL EMBALSE EL PEÑOL - GUATAPE Y VSA</v>
      </c>
    </row>
    <row r="1194" spans="1:12" ht="15">
      <c r="A1194" s="556">
        <v>9013971974</v>
      </c>
      <c r="B1194" s="557" t="str">
        <f>VLOOKUP(A1194,EMPRESAS!$A$1:$B$342,2,0)</f>
        <v xml:space="preserve">NATIONAL ADVENTURE S.A.S. </v>
      </c>
      <c r="C1194" s="557" t="str">
        <f>VLOOKUP(A1194,EMPRESAS!$A$1:$C$342,3,0)</f>
        <v>Especial y Turismo</v>
      </c>
      <c r="D1194" s="554">
        <v>3040036795</v>
      </c>
      <c r="E1194" s="555">
        <v>24</v>
      </c>
      <c r="F1194" s="555">
        <v>8</v>
      </c>
      <c r="G1194" s="555">
        <v>2021</v>
      </c>
      <c r="H1194" s="555" t="s">
        <v>979</v>
      </c>
      <c r="I1194" s="299"/>
      <c r="J1194" s="299"/>
      <c r="K1194" s="299" t="str">
        <f>VLOOKUP(A1194,EMPRESAS!$A$1:$I$342,9,0)</f>
        <v>EMBALSE EL PEÑOL - GUATAPE</v>
      </c>
      <c r="L1194" s="299" t="str">
        <f>VLOOKUP(A1194,EMPRESAS!$A$1:$J$342,10,0)</f>
        <v>EMBALSE EL PEÑOL - GUATAPE: NARANJOS - SITIOS DE INTERES TURISTICO EN EL EMBALSE EL PEÑOL - GUATAPE Y VSA</v>
      </c>
    </row>
    <row r="1195" spans="1:12" ht="15">
      <c r="A1195" s="84">
        <v>9014817997</v>
      </c>
      <c r="B1195" s="306" t="str">
        <f>VLOOKUP(A1195,EMPRESAS!$A$1:$B$342,2,0)</f>
        <v>PLAYA BRISAS DEL LAGO S.A.S.</v>
      </c>
      <c r="C1195" s="306" t="str">
        <f>VLOOKUP(A1195,EMPRESAS!$A$1:$C$342,3,0)</f>
        <v>Especial y Turismo</v>
      </c>
      <c r="D1195" s="5">
        <v>3040053155</v>
      </c>
      <c r="E1195" s="299">
        <v>8</v>
      </c>
      <c r="F1195" s="299">
        <v>11</v>
      </c>
      <c r="G1195" s="299">
        <v>2021</v>
      </c>
      <c r="H1195" s="299" t="s">
        <v>977</v>
      </c>
      <c r="I1195" s="299"/>
      <c r="J1195" s="299"/>
      <c r="K1195" s="299" t="str">
        <f>VLOOKUP(A1195,EMPRESAS!$A$1:$I$342,9,0)</f>
        <v>LAGO DE TOTA</v>
      </c>
      <c r="L1195" s="299" t="str">
        <f>VLOOKUP(A1195,EMPRESAS!$A$1:$J$342,10,0)</f>
        <v>LAGO DE TOTA - PLAYA BLANCA - SITIOS DE INTERES TURISTICO EN EL LAGO DE TOTA Y VICEVERSA</v>
      </c>
    </row>
    <row r="1196" spans="1:12" ht="15">
      <c r="A1196" s="84">
        <v>9014817997</v>
      </c>
      <c r="B1196" s="306" t="str">
        <f>VLOOKUP(A1196,EMPRESAS!$A$1:$B$342,2,0)</f>
        <v>PLAYA BRISAS DEL LAGO S.A.S.</v>
      </c>
      <c r="C1196" s="306" t="str">
        <f>VLOOKUP(A1196,EMPRESAS!$A$1:$C$342,3,0)</f>
        <v>Especial y Turismo</v>
      </c>
      <c r="D1196" s="430">
        <v>3040053155</v>
      </c>
      <c r="E1196" s="431">
        <v>8</v>
      </c>
      <c r="F1196" s="431">
        <v>11</v>
      </c>
      <c r="G1196" s="431">
        <v>2021</v>
      </c>
      <c r="H1196" s="431" t="s">
        <v>979</v>
      </c>
      <c r="I1196" s="299"/>
      <c r="J1196" s="299"/>
      <c r="K1196" s="299" t="str">
        <f>VLOOKUP(A1196,EMPRESAS!$A$1:$I$342,9,0)</f>
        <v>LAGO DE TOTA</v>
      </c>
      <c r="L1196" s="299" t="str">
        <f>VLOOKUP(A1196,EMPRESAS!$A$1:$J$342,10,0)</f>
        <v>LAGO DE TOTA - PLAYA BLANCA - SITIOS DE INTERES TURISTICO EN EL LAGO DE TOTA Y VICEVERSA</v>
      </c>
    </row>
    <row r="1197" spans="1:12" ht="15">
      <c r="A1197" s="207">
        <v>9014781981</v>
      </c>
      <c r="B1197" s="306" t="str">
        <f>VLOOKUP(A1197,EMPRESAS!$A$1:$B$342,2,0)</f>
        <v>ASOCIACIÓN DE TRANSPORTADORES DE MOTOR CANOA DE MORALITO "SOTRAMORALITO"</v>
      </c>
      <c r="C1197" s="306" t="str">
        <f>VLOOKUP(A1197,EMPRESAS!$A$1:$C$342,3,0)</f>
        <v>Mixto</v>
      </c>
      <c r="D1197" s="5">
        <v>3040056895</v>
      </c>
      <c r="E1197" s="299">
        <v>29</v>
      </c>
      <c r="F1197" s="299">
        <v>11</v>
      </c>
      <c r="G1197" s="299">
        <v>2021</v>
      </c>
      <c r="H1197" s="299" t="s">
        <v>977</v>
      </c>
      <c r="I1197" s="299"/>
      <c r="J1197" s="299"/>
      <c r="K1197" s="299" t="str">
        <f>VLOOKUP(A1197,EMPRESAS!$A$1:$I$342,9,0)</f>
        <v xml:space="preserve">MAGDALENA </v>
      </c>
      <c r="L1197" s="299" t="str">
        <f>VLOOKUP(A1197,EMPRESAS!$A$1:$J$342,10,0)</f>
        <v>RIO MAGDALENA SECTOR MORALES - SIMITI</v>
      </c>
    </row>
    <row r="1198" spans="1:12" ht="15">
      <c r="A1198" s="207">
        <v>9014781981</v>
      </c>
      <c r="B1198" s="306" t="str">
        <f>VLOOKUP(A1198,EMPRESAS!$A$1:$B$342,2,0)</f>
        <v>ASOCIACIÓN DE TRANSPORTADORES DE MOTOR CANOA DE MORALITO "SOTRAMORALITO"</v>
      </c>
      <c r="C1198" s="306" t="str">
        <f>VLOOKUP(A1198,EMPRESAS!$A$1:$C$342,3,0)</f>
        <v>Mixto</v>
      </c>
      <c r="D1198" s="430">
        <v>3040059685</v>
      </c>
      <c r="E1198" s="431">
        <v>10</v>
      </c>
      <c r="F1198" s="431">
        <v>12</v>
      </c>
      <c r="G1198" s="431">
        <v>2021</v>
      </c>
      <c r="H1198" s="431" t="s">
        <v>979</v>
      </c>
      <c r="I1198" s="299"/>
      <c r="J1198" s="299"/>
      <c r="K1198" s="299" t="str">
        <f>VLOOKUP(A1198,EMPRESAS!$A$1:$I$342,9,0)</f>
        <v xml:space="preserve">MAGDALENA </v>
      </c>
      <c r="L1198" s="299" t="str">
        <f>VLOOKUP(A1198,EMPRESAS!$A$1:$J$342,10,0)</f>
        <v>RIO MAGDALENA SECTOR MORALES - SIMITI</v>
      </c>
    </row>
    <row r="1199" spans="1:12">
      <c r="A1199" s="207">
        <v>9015008318</v>
      </c>
      <c r="B1199" s="306" t="str">
        <f>VLOOKUP(A1199,EMPRESAS!$A$1:$B$342,2,0)</f>
        <v>AVENTURAS NAUTICAS S.A.S.</v>
      </c>
      <c r="C1199" s="306" t="str">
        <f>VLOOKUP(A1199,EMPRESAS!$A$1:$C$342,3,0)</f>
        <v>Especial y Turismo</v>
      </c>
      <c r="D1199" s="5">
        <v>3040056905</v>
      </c>
      <c r="E1199" s="299">
        <v>29</v>
      </c>
      <c r="F1199" s="299">
        <v>11</v>
      </c>
      <c r="G1199" s="299">
        <v>2021</v>
      </c>
      <c r="H1199" s="299" t="s">
        <v>977</v>
      </c>
      <c r="I1199" s="299"/>
      <c r="J1199" s="299"/>
      <c r="K1199" s="299" t="str">
        <f>VLOOKUP(A1199,EMPRESAS!$A$1:$I$342,9,0)</f>
        <v>EMBALSE EL PEÑOL - GUATAPE</v>
      </c>
      <c r="L1199" s="299" t="str">
        <f>VLOOKUP(A1199,EMPRESAS!$A$1:$J$342,10,0)</f>
        <v>EMBALSE EL PEÑOL - GUATAPE MALECON DE GUATAPE - SITIOS DE INTERES TURISTICO DEL EMBALSE EL PEÑOL - GUATAPE  Y VSA</v>
      </c>
    </row>
    <row r="1200" spans="1:12" ht="15">
      <c r="A1200" s="207">
        <v>9015008318</v>
      </c>
      <c r="B1200" s="306" t="str">
        <f>VLOOKUP(A1200,EMPRESAS!$A$1:$B$342,2,0)</f>
        <v>AVENTURAS NAUTICAS S.A.S.</v>
      </c>
      <c r="C1200" s="306" t="str">
        <f>VLOOKUP(A1200,EMPRESAS!$A$1:$C$342,3,0)</f>
        <v>Especial y Turismo</v>
      </c>
      <c r="D1200" s="430">
        <v>3040056905</v>
      </c>
      <c r="E1200" s="431">
        <v>29</v>
      </c>
      <c r="F1200" s="431">
        <v>11</v>
      </c>
      <c r="G1200" s="431">
        <v>2021</v>
      </c>
      <c r="H1200" s="431" t="s">
        <v>979</v>
      </c>
      <c r="I1200" s="299"/>
      <c r="J1200" s="299"/>
      <c r="K1200" s="299" t="str">
        <f>VLOOKUP(A1200,EMPRESAS!$A$1:$I$342,9,0)</f>
        <v>EMBALSE EL PEÑOL - GUATAPE</v>
      </c>
      <c r="L1200" s="299" t="str">
        <f>VLOOKUP(A1200,EMPRESAS!$A$1:$J$342,10,0)</f>
        <v>EMBALSE EL PEÑOL - GUATAPE MALECON DE GUATAPE - SITIOS DE INTERES TURISTICO DEL EMBALSE EL PEÑOL - GUATAPE  Y VSA</v>
      </c>
    </row>
    <row r="1201" spans="1:12">
      <c r="A1201" s="498">
        <v>9015176466</v>
      </c>
      <c r="B1201" s="306" t="str">
        <f>VLOOKUP(A1201,EMPRESAS!$A$1:$B$342,2,0)</f>
        <v>TRANSPORTE FLUVIAL COLORES S.A.S</v>
      </c>
      <c r="C1201" s="306" t="str">
        <f>VLOOKUP(A1201,EMPRESAS!$A$1:$C$342,3,0)</f>
        <v>Especial y Turismo</v>
      </c>
      <c r="D1201" s="437">
        <v>3040057695</v>
      </c>
      <c r="E1201" s="299">
        <v>1</v>
      </c>
      <c r="F1201" s="299">
        <v>12</v>
      </c>
      <c r="G1201" s="299">
        <v>2021</v>
      </c>
      <c r="H1201" s="299" t="s">
        <v>977</v>
      </c>
      <c r="I1201" s="299"/>
      <c r="J1201" s="299"/>
      <c r="K1201" s="299" t="str">
        <f>VLOOKUP(A1201,EMPRESAS!$A$1:$I$342,9,0)</f>
        <v>EMBALSE EL PEÑOL - GUATAPE</v>
      </c>
      <c r="L1201" s="299" t="str">
        <f>VLOOKUP(A1201,EMPRESAS!$A$1:$J$342,10,0)</f>
        <v>EMBALSE EL PEÑOL - GUATAPE MALECON DE GUATAPE - SITIOS DE INTERES TURISTICO Y VSA</v>
      </c>
    </row>
    <row r="1202" spans="1:12" ht="15">
      <c r="A1202" s="498">
        <v>9015176466</v>
      </c>
      <c r="B1202" s="488" t="str">
        <f>VLOOKUP(A1202,EMPRESAS!$A$1:$B$342,2,0)</f>
        <v>TRANSPORTE FLUVIAL COLORES S.A.S</v>
      </c>
      <c r="C1202" s="488" t="str">
        <f>VLOOKUP(A1202,EMPRESAS!$A$1:$C$342,3,0)</f>
        <v>Especial y Turismo</v>
      </c>
      <c r="D1202" s="546">
        <v>3040057695</v>
      </c>
      <c r="E1202" s="431">
        <v>1</v>
      </c>
      <c r="F1202" s="431">
        <v>12</v>
      </c>
      <c r="G1202" s="431">
        <v>2021</v>
      </c>
      <c r="H1202" s="431" t="s">
        <v>979</v>
      </c>
      <c r="I1202" s="299"/>
      <c r="J1202" s="299"/>
      <c r="K1202" s="299" t="str">
        <f>VLOOKUP(A1202,EMPRESAS!$A$1:$I$342,9,0)</f>
        <v>EMBALSE EL PEÑOL - GUATAPE</v>
      </c>
      <c r="L1202" s="299" t="str">
        <f>VLOOKUP(A1202,EMPRESAS!$A$1:$J$342,10,0)</f>
        <v>EMBALSE EL PEÑOL - GUATAPE MALECON DE GUATAPE - SITIOS DE INTERES TURISTICO Y VSA</v>
      </c>
    </row>
    <row r="1203" spans="1:12">
      <c r="A1203" s="84">
        <v>9015173486</v>
      </c>
      <c r="B1203" s="306" t="str">
        <f>VLOOKUP(A1203,EMPRESAS!$A$1:$B$342,2,0)</f>
        <v>TIMÓN DE GUATAPÉ S.A.S.</v>
      </c>
      <c r="C1203" s="306" t="str">
        <f>VLOOKUP(A1203,EMPRESAS!$A$1:$C$342,3,0)</f>
        <v>Especial y Turismo</v>
      </c>
      <c r="D1203" s="437">
        <v>3040057725</v>
      </c>
      <c r="E1203" s="299">
        <v>1</v>
      </c>
      <c r="F1203" s="299">
        <v>12</v>
      </c>
      <c r="G1203" s="299">
        <v>2021</v>
      </c>
      <c r="H1203" s="299" t="s">
        <v>977</v>
      </c>
      <c r="I1203" s="299"/>
      <c r="J1203" s="299"/>
      <c r="K1203" s="299" t="str">
        <f>VLOOKUP(A1203,EMPRESAS!$A$1:$I$342,9,0)</f>
        <v>EMBALSE EL PEÑOL - GUATAPE</v>
      </c>
      <c r="L1203" s="299" t="str">
        <f>VLOOKUP(A1203,EMPRESAS!$A$1:$J$342,10,0)</f>
        <v>EMBALSE EL,PEÑOL - GUATAPE MALECON DE GUATAPE - SITIOS DE INTERES TURISTICO Y VSA</v>
      </c>
    </row>
    <row r="1204" spans="1:12" ht="15">
      <c r="A1204" s="84">
        <v>9015173486</v>
      </c>
      <c r="B1204" s="306" t="str">
        <f>VLOOKUP(A1204,EMPRESAS!$A$1:$B$342,2,0)</f>
        <v>TIMÓN DE GUATAPÉ S.A.S.</v>
      </c>
      <c r="C1204" s="306" t="str">
        <f>VLOOKUP(A1204,EMPRESAS!$A$1:$C$342,3,0)</f>
        <v>Especial y Turismo</v>
      </c>
      <c r="D1204" s="546">
        <v>3040057725</v>
      </c>
      <c r="E1204" s="431">
        <v>1</v>
      </c>
      <c r="F1204" s="431">
        <v>12</v>
      </c>
      <c r="G1204" s="431">
        <v>2021</v>
      </c>
      <c r="H1204" s="431" t="s">
        <v>979</v>
      </c>
      <c r="I1204" s="299"/>
      <c r="J1204" s="299"/>
      <c r="K1204" s="299" t="str">
        <f>VLOOKUP(A1204,EMPRESAS!$A$1:$I$342,9,0)</f>
        <v>EMBALSE EL PEÑOL - GUATAPE</v>
      </c>
      <c r="L1204" s="299" t="str">
        <f>VLOOKUP(A1204,EMPRESAS!$A$1:$J$342,10,0)</f>
        <v>EMBALSE EL,PEÑOL - GUATAPE MALECON DE GUATAPE - SITIOS DE INTERES TURISTICO Y VSA</v>
      </c>
    </row>
    <row r="1205" spans="1:12" ht="15">
      <c r="A1205" s="84">
        <v>9014955723</v>
      </c>
      <c r="B1205" s="306" t="str">
        <f>VLOOKUP(A1205,EMPRESAS!$A$1:$B$342,2,0)</f>
        <v>AGUAS INTERNACIONALES S.A.S.</v>
      </c>
      <c r="C1205" s="306" t="str">
        <f>VLOOKUP(A1205,EMPRESAS!$A$1:$C$342,3,0)</f>
        <v>Especial y Turismo</v>
      </c>
      <c r="D1205" s="529">
        <v>3040057745</v>
      </c>
      <c r="E1205" s="299">
        <v>1</v>
      </c>
      <c r="F1205" s="299">
        <v>12</v>
      </c>
      <c r="G1205" s="299">
        <v>2021</v>
      </c>
      <c r="H1205" s="299" t="s">
        <v>977</v>
      </c>
      <c r="I1205" s="299"/>
      <c r="J1205" s="299"/>
      <c r="K1205" s="299" t="str">
        <f>VLOOKUP(A1205,EMPRESAS!$A$1:$I$342,9,0)</f>
        <v>EMBALSE EL PEÑOL - GUATAPE</v>
      </c>
      <c r="L1205" s="299" t="str">
        <f>VLOOKUP(A1205,EMPRESAS!$A$1:$J$342,10,0)</f>
        <v>EMBALSE EL,PEÑOL - GUATAPE MALECON DE GUATAPE - SITIOS DE INTERES TURISTICO Y VSA</v>
      </c>
    </row>
    <row r="1206" spans="1:12" ht="15">
      <c r="A1206" s="84">
        <v>9014955723</v>
      </c>
      <c r="B1206" s="306" t="str">
        <f>VLOOKUP(A1206,EMPRESAS!$A$1:$B$342,2,0)</f>
        <v>AGUAS INTERNACIONALES S.A.S.</v>
      </c>
      <c r="C1206" s="306" t="str">
        <f>VLOOKUP(A1206,EMPRESAS!$A$1:$C$342,3,0)</f>
        <v>Especial y Turismo</v>
      </c>
      <c r="D1206" s="430">
        <v>3040057745</v>
      </c>
      <c r="E1206" s="431">
        <v>1</v>
      </c>
      <c r="F1206" s="431">
        <v>12</v>
      </c>
      <c r="G1206" s="431">
        <v>2021</v>
      </c>
      <c r="H1206" s="431" t="s">
        <v>979</v>
      </c>
      <c r="I1206" s="299"/>
      <c r="J1206" s="299"/>
      <c r="K1206" s="299" t="str">
        <f>VLOOKUP(A1206,EMPRESAS!$A$1:$I$342,9,0)</f>
        <v>EMBALSE EL PEÑOL - GUATAPE</v>
      </c>
      <c r="L1206" s="299" t="str">
        <f>VLOOKUP(A1206,EMPRESAS!$A$1:$J$342,10,0)</f>
        <v>EMBALSE EL,PEÑOL - GUATAPE MALECON DE GUATAPE - SITIOS DE INTERES TURISTICO Y VSA</v>
      </c>
    </row>
    <row r="1207" spans="1:12">
      <c r="A1207" s="498">
        <v>9014851885</v>
      </c>
      <c r="B1207" s="306" t="str">
        <f>VLOOKUP(A1207,EMPRESAS!$A$1:$B$342,2,0)</f>
        <v> VIVE TOURSS REPRESA GUATAPÉ S.A.S - VIVE TOURSS</v>
      </c>
      <c r="C1207" s="306" t="str">
        <f>VLOOKUP(A1207,EMPRESAS!$A$1:$C$342,3,0)</f>
        <v>Especial y Turismo</v>
      </c>
      <c r="D1207" s="5">
        <v>3040057765</v>
      </c>
      <c r="E1207" s="299">
        <v>1</v>
      </c>
      <c r="F1207" s="299">
        <v>12</v>
      </c>
      <c r="G1207" s="299">
        <v>2021</v>
      </c>
      <c r="H1207" s="299" t="s">
        <v>977</v>
      </c>
      <c r="I1207" s="299"/>
      <c r="J1207" s="299"/>
      <c r="K1207" s="299" t="str">
        <f>VLOOKUP(A1207,EMPRESAS!$A$1:$I$342,9,0)</f>
        <v>EMBALSE EL PEÑOL - GUATAPE</v>
      </c>
      <c r="L1207" s="299" t="str">
        <f>VLOOKUP(A1207,EMPRESAS!$A$1:$J$342,10,0)</f>
        <v>EMBALSE EL,PEÑOL RECORRIDOS: TOURS CIRCULAR AL VIEJO PEÑOL. TOUR CIRCULAR A LA PIEDRA EL PEÑOL. TOURS CIRCULAR A LA VDA SANTA RITA. TOURS CIRCULAR VERTEDERO SANTA RITA</v>
      </c>
    </row>
    <row r="1208" spans="1:12" ht="15">
      <c r="A1208" s="498">
        <v>9014851885</v>
      </c>
      <c r="B1208" s="306" t="str">
        <f>VLOOKUP(A1208,EMPRESAS!$A$1:$B$342,2,0)</f>
        <v> VIVE TOURSS REPRESA GUATAPÉ S.A.S - VIVE TOURSS</v>
      </c>
      <c r="C1208" s="306" t="str">
        <f>VLOOKUP(A1208,EMPRESAS!$A$1:$C$342,3,0)</f>
        <v>Especial y Turismo</v>
      </c>
      <c r="D1208" s="430">
        <v>3040057765</v>
      </c>
      <c r="E1208" s="431">
        <v>1</v>
      </c>
      <c r="F1208" s="431">
        <v>12</v>
      </c>
      <c r="G1208" s="431">
        <v>2021</v>
      </c>
      <c r="H1208" s="431" t="s">
        <v>979</v>
      </c>
      <c r="I1208" s="299"/>
      <c r="J1208" s="299"/>
      <c r="K1208" s="299" t="str">
        <f>VLOOKUP(A1208,EMPRESAS!$A$1:$I$342,9,0)</f>
        <v>EMBALSE EL PEÑOL - GUATAPE</v>
      </c>
      <c r="L1208" s="299" t="str">
        <f>VLOOKUP(A1208,EMPRESAS!$A$1:$J$342,10,0)</f>
        <v>EMBALSE EL,PEÑOL RECORRIDOS: TOURS CIRCULAR AL VIEJO PEÑOL. TOUR CIRCULAR A LA PIEDRA EL PEÑOL. TOURS CIRCULAR A LA VDA SANTA RITA. TOURS CIRCULAR VERTEDERO SANTA RITA</v>
      </c>
    </row>
    <row r="1209" spans="1:12" ht="15">
      <c r="A1209" s="543">
        <v>9015205801</v>
      </c>
      <c r="B1209" s="306" t="str">
        <f>VLOOKUP(A1209,EMPRESAS!$A$1:$B$342,2,0)</f>
        <v>INVERSIONES LOS LAGOS DE GUATAPE S.A.S</v>
      </c>
      <c r="C1209" s="306" t="str">
        <f>VLOOKUP(A1209,EMPRESAS!$A$1:$C$342,3,0)</f>
        <v>Especial y Turismo</v>
      </c>
      <c r="D1209" s="544">
        <v>3040000255</v>
      </c>
      <c r="E1209" s="545">
        <v>5</v>
      </c>
      <c r="F1209" s="545">
        <v>1</v>
      </c>
      <c r="G1209" s="545">
        <v>2022</v>
      </c>
      <c r="H1209" s="545" t="s">
        <v>977</v>
      </c>
      <c r="I1209" s="299"/>
      <c r="J1209" s="299"/>
      <c r="K1209" s="299" t="str">
        <f>VLOOKUP(A1209,EMPRESAS!$A$1:$I$342,9,0)</f>
        <v>EMBALSE EL PEÑOL - GUATAPE</v>
      </c>
      <c r="L1209" s="299" t="str">
        <f>VLOOKUP(A1209,EMPRESAS!$A$1:$J$342,10,0)</f>
        <v>EMBALSE ELPEÑOL - GUATAPE MALECON GUATAPE -SITIOS DE INTERES TURISTICO DEL EMBALSE EL PEÑOL - GUATAPE Y VSA</v>
      </c>
    </row>
    <row r="1210" spans="1:12" ht="15">
      <c r="A1210" s="543">
        <v>9015205801</v>
      </c>
      <c r="B1210" s="306" t="str">
        <f>VLOOKUP(A1210,EMPRESAS!$A$1:$B$342,2,0)</f>
        <v>INVERSIONES LOS LAGOS DE GUATAPE S.A.S</v>
      </c>
      <c r="C1210" s="306" t="str">
        <f>VLOOKUP(A1210,EMPRESAS!$A$1:$C$342,3,0)</f>
        <v>Especial y Turismo</v>
      </c>
      <c r="D1210" s="547">
        <v>3040000255</v>
      </c>
      <c r="E1210" s="548">
        <v>5</v>
      </c>
      <c r="F1210" s="548">
        <v>1</v>
      </c>
      <c r="G1210" s="548">
        <v>2022</v>
      </c>
      <c r="H1210" s="548" t="s">
        <v>979</v>
      </c>
      <c r="I1210" s="299"/>
      <c r="J1210" s="299"/>
      <c r="K1210" s="299" t="str">
        <f>VLOOKUP(A1210,EMPRESAS!$A$1:$I$342,9,0)</f>
        <v>EMBALSE EL PEÑOL - GUATAPE</v>
      </c>
      <c r="L1210" s="299" t="str">
        <f>VLOOKUP(A1210,EMPRESAS!$A$1:$J$342,10,0)</f>
        <v>EMBALSE ELPEÑOL - GUATAPE MALECON GUATAPE -SITIOS DE INTERES TURISTICO DEL EMBALSE EL PEÑOL - GUATAPE Y VSA</v>
      </c>
    </row>
    <row r="1211" spans="1:12">
      <c r="A1211" s="332"/>
      <c r="B1211" s="306" t="e">
        <f>VLOOKUP(A1211,EMPRESAS!$A$1:$B$342,2,0)</f>
        <v>#N/A</v>
      </c>
      <c r="C1211" s="306" t="e">
        <f>VLOOKUP(A1211,EMPRESAS!$A$1:$C$342,3,0)</f>
        <v>#N/A</v>
      </c>
      <c r="D1211" s="299"/>
      <c r="E1211" s="299"/>
      <c r="F1211" s="299"/>
      <c r="G1211" s="299"/>
      <c r="H1211" s="299"/>
      <c r="I1211" s="299"/>
      <c r="J1211" s="299"/>
      <c r="K1211" s="299" t="e">
        <f>VLOOKUP(A1211,EMPRESAS!$A$1:$I$342,9,0)</f>
        <v>#N/A</v>
      </c>
      <c r="L1211" s="299" t="e">
        <f>VLOOKUP(A1211,EMPRESAS!$A$1:$J$342,10,0)</f>
        <v>#N/A</v>
      </c>
    </row>
    <row r="1212" spans="1:12">
      <c r="A1212" s="332"/>
      <c r="B1212" s="306" t="e">
        <f>VLOOKUP(A1212,EMPRESAS!$A$1:$B$342,2,0)</f>
        <v>#N/A</v>
      </c>
      <c r="C1212" s="306" t="e">
        <f>VLOOKUP(A1212,EMPRESAS!$A$1:$C$342,3,0)</f>
        <v>#N/A</v>
      </c>
      <c r="D1212" s="299"/>
      <c r="E1212" s="299"/>
      <c r="F1212" s="299"/>
      <c r="G1212" s="299"/>
      <c r="H1212" s="299"/>
      <c r="I1212" s="299"/>
      <c r="J1212" s="299"/>
      <c r="K1212" s="299" t="e">
        <f>VLOOKUP(A1212,EMPRESAS!$A$1:$I$342,9,0)</f>
        <v>#N/A</v>
      </c>
      <c r="L1212" s="299" t="e">
        <f>VLOOKUP(A1212,EMPRESAS!$A$1:$J$342,10,0)</f>
        <v>#N/A</v>
      </c>
    </row>
    <row r="1213" spans="1:12">
      <c r="A1213" s="332"/>
      <c r="B1213" s="306" t="e">
        <f>VLOOKUP(A1213,EMPRESAS!$A$1:$B$342,2,0)</f>
        <v>#N/A</v>
      </c>
      <c r="C1213" s="306" t="e">
        <f>VLOOKUP(A1213,EMPRESAS!$A$1:$C$342,3,0)</f>
        <v>#N/A</v>
      </c>
      <c r="D1213" s="299"/>
      <c r="E1213" s="299"/>
      <c r="F1213" s="299"/>
      <c r="G1213" s="299"/>
      <c r="H1213" s="299"/>
      <c r="I1213" s="299"/>
      <c r="J1213" s="299"/>
      <c r="K1213" s="299" t="e">
        <f>VLOOKUP(A1213,EMPRESAS!$A$1:$I$342,9,0)</f>
        <v>#N/A</v>
      </c>
      <c r="L1213" s="299" t="e">
        <f>VLOOKUP(A1213,EMPRESAS!$A$1:$J$342,10,0)</f>
        <v>#N/A</v>
      </c>
    </row>
    <row r="1214" spans="1:12">
      <c r="A1214" s="332"/>
      <c r="B1214" s="306" t="e">
        <f>VLOOKUP(A1214,EMPRESAS!$A$1:$B$342,2,0)</f>
        <v>#N/A</v>
      </c>
      <c r="C1214" s="306" t="e">
        <f>VLOOKUP(A1214,EMPRESAS!$A$1:$C$342,3,0)</f>
        <v>#N/A</v>
      </c>
      <c r="D1214" s="507" t="s">
        <v>1083</v>
      </c>
      <c r="E1214" s="299"/>
      <c r="F1214" s="299"/>
      <c r="G1214" s="299"/>
      <c r="H1214" s="299"/>
      <c r="I1214" s="299"/>
      <c r="J1214" s="299"/>
      <c r="K1214" s="299" t="e">
        <f>VLOOKUP(A1214,EMPRESAS!$A$1:$I$342,9,0)</f>
        <v>#N/A</v>
      </c>
      <c r="L1214" s="299" t="e">
        <f>VLOOKUP(A1214,EMPRESAS!$A$1:$J$342,10,0)</f>
        <v>#N/A</v>
      </c>
    </row>
    <row r="1215" spans="1:12">
      <c r="A1215" s="332"/>
      <c r="B1215" s="306" t="e">
        <f>VLOOKUP(A1215,EMPRESAS!$A$1:$B$342,2,0)</f>
        <v>#N/A</v>
      </c>
      <c r="C1215" s="306" t="e">
        <f>VLOOKUP(A1215,EMPRESAS!$A$1:$C$342,3,0)</f>
        <v>#N/A</v>
      </c>
      <c r="D1215" s="299"/>
      <c r="E1215" s="299"/>
      <c r="F1215" s="299"/>
      <c r="G1215" s="299"/>
      <c r="H1215" s="299"/>
      <c r="I1215" s="299"/>
      <c r="J1215" s="299"/>
      <c r="K1215" s="299" t="e">
        <f>VLOOKUP(A1215,EMPRESAS!$A$1:$I$342,9,0)</f>
        <v>#N/A</v>
      </c>
      <c r="L1215" s="299" t="e">
        <f>VLOOKUP(A1215,EMPRESAS!$A$1:$J$342,10,0)</f>
        <v>#N/A</v>
      </c>
    </row>
    <row r="1216" spans="1:12">
      <c r="A1216" s="332"/>
      <c r="B1216" s="306" t="e">
        <f>VLOOKUP(A1216,EMPRESAS!$A$1:$B$342,2,0)</f>
        <v>#N/A</v>
      </c>
      <c r="C1216" s="306" t="e">
        <f>VLOOKUP(A1216,EMPRESAS!$A$1:$C$342,3,0)</f>
        <v>#N/A</v>
      </c>
      <c r="D1216" s="511" t="s">
        <v>1084</v>
      </c>
      <c r="E1216" s="299"/>
      <c r="F1216" s="299"/>
      <c r="G1216" s="299"/>
      <c r="H1216" s="299"/>
      <c r="I1216" s="299"/>
      <c r="J1216" s="299"/>
      <c r="K1216" s="299" t="e">
        <f>VLOOKUP(A1216,EMPRESAS!$A$1:$I$342,9,0)</f>
        <v>#N/A</v>
      </c>
      <c r="L1216" s="299" t="e">
        <f>VLOOKUP(A1216,EMPRESAS!$A$1:$J$342,10,0)</f>
        <v>#N/A</v>
      </c>
    </row>
    <row r="1217" spans="1:12">
      <c r="A1217" s="332"/>
      <c r="B1217" s="306" t="e">
        <f>VLOOKUP(A1217,EMPRESAS!$A$1:$B$342,2,0)</f>
        <v>#N/A</v>
      </c>
      <c r="C1217" s="306" t="e">
        <f>VLOOKUP(A1217,EMPRESAS!$A$1:$C$342,3,0)</f>
        <v>#N/A</v>
      </c>
      <c r="D1217" s="299"/>
      <c r="E1217" s="299"/>
      <c r="F1217" s="299"/>
      <c r="G1217" s="299"/>
      <c r="H1217" s="299"/>
      <c r="I1217" s="299"/>
      <c r="J1217" s="299"/>
      <c r="K1217" s="299" t="e">
        <f>VLOOKUP(A1217,EMPRESAS!$A$1:$I$342,9,0)</f>
        <v>#N/A</v>
      </c>
      <c r="L1217" s="299" t="e">
        <f>VLOOKUP(A1217,EMPRESAS!$A$1:$J$342,10,0)</f>
        <v>#N/A</v>
      </c>
    </row>
    <row r="1218" spans="1:12">
      <c r="A1218" s="332"/>
      <c r="B1218" s="306" t="e">
        <f>VLOOKUP(A1218,EMPRESAS!$A$1:$B$342,2,0)</f>
        <v>#N/A</v>
      </c>
      <c r="C1218" s="306" t="e">
        <f>VLOOKUP(A1218,EMPRESAS!$A$1:$C$342,3,0)</f>
        <v>#N/A</v>
      </c>
      <c r="D1218" s="299"/>
      <c r="E1218" s="299"/>
      <c r="F1218" s="299"/>
      <c r="G1218" s="299"/>
      <c r="H1218" s="299"/>
      <c r="I1218" s="299"/>
      <c r="J1218" s="299"/>
      <c r="K1218" s="299" t="e">
        <f>VLOOKUP(A1218,EMPRESAS!$A$1:$I$342,9,0)</f>
        <v>#N/A</v>
      </c>
      <c r="L1218" s="299" t="e">
        <f>VLOOKUP(A1218,EMPRESAS!$A$1:$J$342,10,0)</f>
        <v>#N/A</v>
      </c>
    </row>
    <row r="1219" spans="1:12">
      <c r="A1219" s="332"/>
      <c r="B1219" s="306" t="e">
        <f>VLOOKUP(A1219,EMPRESAS!$A$1:$B$342,2,0)</f>
        <v>#N/A</v>
      </c>
      <c r="C1219" s="306" t="e">
        <f>VLOOKUP(A1219,EMPRESAS!$A$1:$C$342,3,0)</f>
        <v>#N/A</v>
      </c>
      <c r="D1219" s="299"/>
      <c r="E1219" s="299"/>
      <c r="F1219" s="299"/>
      <c r="G1219" s="299"/>
      <c r="H1219" s="299"/>
      <c r="I1219" s="299"/>
      <c r="J1219" s="299"/>
      <c r="K1219" s="299" t="e">
        <f>VLOOKUP(A1219,EMPRESAS!$A$1:$I$342,9,0)</f>
        <v>#N/A</v>
      </c>
      <c r="L1219" s="299" t="e">
        <f>VLOOKUP(A1219,EMPRESAS!$A$1:$J$342,10,0)</f>
        <v>#N/A</v>
      </c>
    </row>
    <row r="1220" spans="1:12">
      <c r="A1220" s="332"/>
      <c r="B1220" s="306" t="e">
        <f>VLOOKUP(A1220,EMPRESAS!$A$1:$B$342,2,0)</f>
        <v>#N/A</v>
      </c>
      <c r="C1220" s="306" t="e">
        <f>VLOOKUP(A1220,EMPRESAS!$A$1:$C$342,3,0)</f>
        <v>#N/A</v>
      </c>
      <c r="D1220" s="299"/>
      <c r="E1220" s="299"/>
      <c r="F1220" s="299"/>
      <c r="G1220" s="299"/>
      <c r="H1220" s="299"/>
      <c r="I1220" s="299"/>
      <c r="J1220" s="299"/>
      <c r="K1220" s="299" t="e">
        <f>VLOOKUP(A1220,EMPRESAS!$A$1:$I$342,9,0)</f>
        <v>#N/A</v>
      </c>
      <c r="L1220" s="299" t="e">
        <f>VLOOKUP(A1220,EMPRESAS!$A$1:$J$342,10,0)</f>
        <v>#N/A</v>
      </c>
    </row>
    <row r="1221" spans="1:12">
      <c r="A1221" s="332"/>
      <c r="B1221" s="306" t="e">
        <f>VLOOKUP(A1221,EMPRESAS!$A$1:$B$342,2,0)</f>
        <v>#N/A</v>
      </c>
      <c r="C1221" s="306" t="e">
        <f>VLOOKUP(A1221,EMPRESAS!$A$1:$C$342,3,0)</f>
        <v>#N/A</v>
      </c>
      <c r="D1221" s="299"/>
      <c r="E1221" s="299"/>
      <c r="F1221" s="299"/>
      <c r="G1221" s="299"/>
      <c r="H1221" s="299"/>
      <c r="I1221" s="299"/>
      <c r="J1221" s="299"/>
      <c r="K1221" s="299" t="e">
        <f>VLOOKUP(A1221,EMPRESAS!$A$1:$I$342,9,0)</f>
        <v>#N/A</v>
      </c>
      <c r="L1221" s="299" t="e">
        <f>VLOOKUP(A1221,EMPRESAS!$A$1:$J$342,10,0)</f>
        <v>#N/A</v>
      </c>
    </row>
    <row r="1222" spans="1:12">
      <c r="A1222" s="332"/>
      <c r="B1222" s="306" t="e">
        <f>VLOOKUP(A1222,EMPRESAS!$A$1:$B$342,2,0)</f>
        <v>#N/A</v>
      </c>
      <c r="C1222" s="306" t="e">
        <f>VLOOKUP(A1222,EMPRESAS!$A$1:$C$342,3,0)</f>
        <v>#N/A</v>
      </c>
      <c r="D1222" s="299"/>
      <c r="E1222" s="299"/>
      <c r="F1222" s="299"/>
      <c r="G1222" s="299"/>
      <c r="H1222" s="299"/>
      <c r="I1222" s="299"/>
      <c r="J1222" s="299"/>
      <c r="K1222" s="299" t="e">
        <f>VLOOKUP(A1222,EMPRESAS!$A$1:$I$342,9,0)</f>
        <v>#N/A</v>
      </c>
      <c r="L1222" s="299" t="e">
        <f>VLOOKUP(A1222,EMPRESAS!$A$1:$J$342,10,0)</f>
        <v>#N/A</v>
      </c>
    </row>
    <row r="1223" spans="1:12">
      <c r="A1223" s="332"/>
      <c r="B1223" s="306" t="e">
        <f>VLOOKUP(A1223,EMPRESAS!$A$1:$B$342,2,0)</f>
        <v>#N/A</v>
      </c>
      <c r="C1223" s="306" t="e">
        <f>VLOOKUP(A1223,EMPRESAS!$A$1:$C$342,3,0)</f>
        <v>#N/A</v>
      </c>
      <c r="D1223" s="299"/>
      <c r="E1223" s="299"/>
      <c r="F1223" s="299"/>
      <c r="G1223" s="299"/>
      <c r="H1223" s="299"/>
      <c r="I1223" s="299"/>
      <c r="J1223" s="299"/>
      <c r="K1223" s="299" t="e">
        <f>VLOOKUP(A1223,EMPRESAS!$A$1:$I$342,9,0)</f>
        <v>#N/A</v>
      </c>
      <c r="L1223" s="299" t="e">
        <f>VLOOKUP(A1223,EMPRESAS!$A$1:$J$342,10,0)</f>
        <v>#N/A</v>
      </c>
    </row>
    <row r="1224" spans="1:12">
      <c r="A1224" s="332"/>
      <c r="B1224" s="306" t="e">
        <f>VLOOKUP(A1224,EMPRESAS!$A$1:$B$342,2,0)</f>
        <v>#N/A</v>
      </c>
      <c r="C1224" s="306" t="e">
        <f>VLOOKUP(A1224,EMPRESAS!$A$1:$C$342,3,0)</f>
        <v>#N/A</v>
      </c>
      <c r="D1224" s="299"/>
      <c r="E1224" s="299"/>
      <c r="F1224" s="299"/>
      <c r="G1224" s="299"/>
      <c r="H1224" s="299"/>
      <c r="I1224" s="299"/>
      <c r="J1224" s="299"/>
      <c r="K1224" s="299" t="e">
        <f>VLOOKUP(A1224,EMPRESAS!$A$1:$I$342,9,0)</f>
        <v>#N/A</v>
      </c>
      <c r="L1224" s="299" t="e">
        <f>VLOOKUP(A1224,EMPRESAS!$A$1:$J$342,10,0)</f>
        <v>#N/A</v>
      </c>
    </row>
    <row r="1225" spans="1:12">
      <c r="A1225" s="332"/>
      <c r="B1225" s="306" t="e">
        <f>VLOOKUP(A1225,EMPRESAS!$A$1:$B$342,2,0)</f>
        <v>#N/A</v>
      </c>
      <c r="C1225" s="306" t="e">
        <f>VLOOKUP(A1225,EMPRESAS!$A$1:$C$342,3,0)</f>
        <v>#N/A</v>
      </c>
      <c r="D1225" s="299"/>
      <c r="E1225" s="299"/>
      <c r="F1225" s="299"/>
      <c r="G1225" s="299"/>
      <c r="H1225" s="299"/>
      <c r="I1225" s="299"/>
      <c r="J1225" s="299"/>
      <c r="K1225" s="299" t="e">
        <f>VLOOKUP(A1225,EMPRESAS!$A$1:$I$342,9,0)</f>
        <v>#N/A</v>
      </c>
      <c r="L1225" s="299" t="e">
        <f>VLOOKUP(A1225,EMPRESAS!$A$1:$J$342,10,0)</f>
        <v>#N/A</v>
      </c>
    </row>
    <row r="1226" spans="1:12">
      <c r="A1226" s="332"/>
      <c r="B1226" s="306" t="e">
        <f>VLOOKUP(A1226,EMPRESAS!$A$1:$B$342,2,0)</f>
        <v>#N/A</v>
      </c>
      <c r="C1226" s="306" t="e">
        <f>VLOOKUP(A1226,EMPRESAS!$A$1:$C$342,3,0)</f>
        <v>#N/A</v>
      </c>
      <c r="D1226" s="299"/>
      <c r="E1226" s="299"/>
      <c r="F1226" s="299"/>
      <c r="G1226" s="299"/>
      <c r="H1226" s="299"/>
      <c r="I1226" s="299"/>
      <c r="J1226" s="299"/>
      <c r="K1226" s="299" t="e">
        <f>VLOOKUP(A1226,EMPRESAS!$A$1:$I$342,9,0)</f>
        <v>#N/A</v>
      </c>
      <c r="L1226" s="299" t="e">
        <f>VLOOKUP(A1226,EMPRESAS!$A$1:$J$342,10,0)</f>
        <v>#N/A</v>
      </c>
    </row>
    <row r="1227" spans="1:12">
      <c r="A1227" s="332"/>
      <c r="B1227" s="306" t="e">
        <f>VLOOKUP(A1227,EMPRESAS!$A$1:$B$342,2,0)</f>
        <v>#N/A</v>
      </c>
      <c r="C1227" s="306" t="e">
        <f>VLOOKUP(A1227,EMPRESAS!$A$1:$C$342,3,0)</f>
        <v>#N/A</v>
      </c>
      <c r="D1227" s="299"/>
      <c r="E1227" s="299"/>
      <c r="F1227" s="299"/>
      <c r="G1227" s="299"/>
      <c r="H1227" s="299"/>
      <c r="I1227" s="299"/>
      <c r="J1227" s="299"/>
      <c r="K1227" s="299" t="e">
        <f>VLOOKUP(A1227,EMPRESAS!$A$1:$I$342,9,0)</f>
        <v>#N/A</v>
      </c>
      <c r="L1227" s="299" t="e">
        <f>VLOOKUP(A1227,EMPRESAS!$A$1:$J$342,10,0)</f>
        <v>#N/A</v>
      </c>
    </row>
    <row r="1228" spans="1:12">
      <c r="A1228" s="332"/>
      <c r="B1228" s="306" t="e">
        <f>VLOOKUP(A1228,EMPRESAS!$A$1:$B$342,2,0)</f>
        <v>#N/A</v>
      </c>
      <c r="C1228" s="306" t="e">
        <f>VLOOKUP(A1228,EMPRESAS!$A$1:$C$342,3,0)</f>
        <v>#N/A</v>
      </c>
      <c r="D1228" s="299"/>
      <c r="E1228" s="299"/>
      <c r="F1228" s="299"/>
      <c r="G1228" s="299"/>
      <c r="H1228" s="299"/>
      <c r="I1228" s="299"/>
      <c r="J1228" s="299"/>
      <c r="K1228" s="299" t="e">
        <f>VLOOKUP(A1228,EMPRESAS!$A$1:$I$342,9,0)</f>
        <v>#N/A</v>
      </c>
      <c r="L1228" s="299" t="e">
        <f>VLOOKUP(A1228,EMPRESAS!$A$1:$J$342,10,0)</f>
        <v>#N/A</v>
      </c>
    </row>
    <row r="1229" spans="1:12">
      <c r="A1229" s="332"/>
      <c r="B1229" s="306" t="e">
        <f>VLOOKUP(A1229,EMPRESAS!$A$1:$B$342,2,0)</f>
        <v>#N/A</v>
      </c>
      <c r="C1229" s="306" t="e">
        <f>VLOOKUP(A1229,EMPRESAS!$A$1:$C$342,3,0)</f>
        <v>#N/A</v>
      </c>
      <c r="D1229" s="299"/>
      <c r="E1229" s="299"/>
      <c r="F1229" s="299"/>
      <c r="G1229" s="299"/>
      <c r="H1229" s="299"/>
      <c r="I1229" s="299"/>
      <c r="J1229" s="299"/>
      <c r="K1229" s="299" t="e">
        <f>VLOOKUP(A1229,EMPRESAS!$A$1:$I$342,9,0)</f>
        <v>#N/A</v>
      </c>
      <c r="L1229" s="299" t="e">
        <f>VLOOKUP(A1229,EMPRESAS!$A$1:$J$342,10,0)</f>
        <v>#N/A</v>
      </c>
    </row>
    <row r="1230" spans="1:12">
      <c r="A1230" s="332"/>
      <c r="B1230" s="306" t="e">
        <f>VLOOKUP(A1230,EMPRESAS!$A$1:$B$342,2,0)</f>
        <v>#N/A</v>
      </c>
      <c r="C1230" s="306" t="e">
        <f>VLOOKUP(A1230,EMPRESAS!$A$1:$C$342,3,0)</f>
        <v>#N/A</v>
      </c>
      <c r="D1230" s="299"/>
      <c r="E1230" s="299"/>
      <c r="F1230" s="299"/>
      <c r="G1230" s="299"/>
      <c r="H1230" s="299"/>
      <c r="I1230" s="299"/>
      <c r="J1230" s="299"/>
      <c r="K1230" s="299" t="e">
        <f>VLOOKUP(A1230,EMPRESAS!$A$1:$I$342,9,0)</f>
        <v>#N/A</v>
      </c>
      <c r="L1230" s="299" t="e">
        <f>VLOOKUP(A1230,EMPRESAS!$A$1:$J$342,10,0)</f>
        <v>#N/A</v>
      </c>
    </row>
    <row r="1231" spans="1:12">
      <c r="A1231" s="332"/>
      <c r="B1231" s="306" t="e">
        <f>VLOOKUP(A1231,EMPRESAS!$A$1:$B$342,2,0)</f>
        <v>#N/A</v>
      </c>
      <c r="C1231" s="306" t="e">
        <f>VLOOKUP(A1231,EMPRESAS!$A$1:$C$342,3,0)</f>
        <v>#N/A</v>
      </c>
      <c r="D1231" s="299"/>
      <c r="E1231" s="299"/>
      <c r="F1231" s="299"/>
      <c r="G1231" s="299"/>
      <c r="H1231" s="299"/>
      <c r="I1231" s="299"/>
      <c r="J1231" s="299"/>
      <c r="K1231" s="299" t="e">
        <f>VLOOKUP(A1231,EMPRESAS!$A$1:$I$342,9,0)</f>
        <v>#N/A</v>
      </c>
      <c r="L1231" s="299" t="e">
        <f>VLOOKUP(A1231,EMPRESAS!$A$1:$J$342,10,0)</f>
        <v>#N/A</v>
      </c>
    </row>
    <row r="1232" spans="1:12">
      <c r="A1232" s="332"/>
      <c r="B1232" s="306" t="e">
        <f>VLOOKUP(A1232,EMPRESAS!$A$1:$B$342,2,0)</f>
        <v>#N/A</v>
      </c>
      <c r="C1232" s="306" t="e">
        <f>VLOOKUP(A1232,EMPRESAS!$A$1:$C$342,3,0)</f>
        <v>#N/A</v>
      </c>
      <c r="D1232" s="299"/>
      <c r="E1232" s="299"/>
      <c r="F1232" s="299"/>
      <c r="G1232" s="299"/>
      <c r="H1232" s="299"/>
      <c r="I1232" s="299"/>
      <c r="J1232" s="299"/>
      <c r="K1232" s="299" t="e">
        <f>VLOOKUP(A1232,EMPRESAS!$A$1:$I$342,9,0)</f>
        <v>#N/A</v>
      </c>
      <c r="L1232" s="299" t="e">
        <f>VLOOKUP(A1232,EMPRESAS!$A$1:$J$342,10,0)</f>
        <v>#N/A</v>
      </c>
    </row>
    <row r="1233" spans="1:12">
      <c r="A1233" s="332"/>
      <c r="B1233" s="306" t="e">
        <f>VLOOKUP(A1233,EMPRESAS!$A$1:$B$342,2,0)</f>
        <v>#N/A</v>
      </c>
      <c r="C1233" s="306" t="e">
        <f>VLOOKUP(A1233,EMPRESAS!$A$1:$C$342,3,0)</f>
        <v>#N/A</v>
      </c>
      <c r="D1233" s="299"/>
      <c r="E1233" s="299"/>
      <c r="F1233" s="299"/>
      <c r="G1233" s="299"/>
      <c r="H1233" s="299"/>
      <c r="I1233" s="299"/>
      <c r="J1233" s="299"/>
      <c r="K1233" s="299" t="e">
        <f>VLOOKUP(A1233,EMPRESAS!$A$1:$I$342,9,0)</f>
        <v>#N/A</v>
      </c>
      <c r="L1233" s="299" t="e">
        <f>VLOOKUP(A1233,EMPRESAS!$A$1:$J$342,10,0)</f>
        <v>#N/A</v>
      </c>
    </row>
    <row r="1234" spans="1:12">
      <c r="A1234" s="332"/>
      <c r="B1234" s="306" t="e">
        <f>VLOOKUP(A1234,EMPRESAS!$A$1:$B$342,2,0)</f>
        <v>#N/A</v>
      </c>
      <c r="C1234" s="306" t="e">
        <f>VLOOKUP(A1234,EMPRESAS!$A$1:$C$342,3,0)</f>
        <v>#N/A</v>
      </c>
      <c r="D1234" s="299"/>
      <c r="E1234" s="299"/>
      <c r="F1234" s="299"/>
      <c r="G1234" s="299"/>
      <c r="H1234" s="299"/>
      <c r="I1234" s="299"/>
      <c r="J1234" s="299"/>
      <c r="K1234" s="299" t="e">
        <f>VLOOKUP(A1234,EMPRESAS!$A$1:$I$342,9,0)</f>
        <v>#N/A</v>
      </c>
      <c r="L1234" s="299" t="e">
        <f>VLOOKUP(A1234,EMPRESAS!$A$1:$J$342,10,0)</f>
        <v>#N/A</v>
      </c>
    </row>
    <row r="1235" spans="1:12">
      <c r="A1235" s="332"/>
      <c r="B1235" s="306" t="e">
        <f>VLOOKUP(A1235,EMPRESAS!$A$1:$B$342,2,0)</f>
        <v>#N/A</v>
      </c>
      <c r="C1235" s="306" t="e">
        <f>VLOOKUP(A1235,EMPRESAS!$A$1:$C$342,3,0)</f>
        <v>#N/A</v>
      </c>
      <c r="D1235" s="299"/>
      <c r="E1235" s="299"/>
      <c r="F1235" s="299"/>
      <c r="G1235" s="299"/>
      <c r="H1235" s="299"/>
      <c r="I1235" s="299"/>
      <c r="J1235" s="299"/>
      <c r="K1235" s="299" t="e">
        <f>VLOOKUP(A1235,EMPRESAS!$A$1:$I$342,9,0)</f>
        <v>#N/A</v>
      </c>
      <c r="L1235" s="299" t="e">
        <f>VLOOKUP(A1235,EMPRESAS!$A$1:$J$342,10,0)</f>
        <v>#N/A</v>
      </c>
    </row>
    <row r="1236" spans="1:12">
      <c r="A1236" s="332"/>
      <c r="B1236" s="306" t="e">
        <f>VLOOKUP(A1236,EMPRESAS!$A$1:$B$342,2,0)</f>
        <v>#N/A</v>
      </c>
      <c r="C1236" s="306" t="e">
        <f>VLOOKUP(A1236,EMPRESAS!$A$1:$C$342,3,0)</f>
        <v>#N/A</v>
      </c>
      <c r="D1236" s="299"/>
      <c r="E1236" s="299"/>
      <c r="F1236" s="299"/>
      <c r="G1236" s="299"/>
      <c r="H1236" s="299"/>
      <c r="I1236" s="299"/>
      <c r="J1236" s="299"/>
      <c r="K1236" s="299" t="e">
        <f>VLOOKUP(A1236,EMPRESAS!$A$1:$I$342,9,0)</f>
        <v>#N/A</v>
      </c>
      <c r="L1236" s="299" t="e">
        <f>VLOOKUP(A1236,EMPRESAS!$A$1:$J$342,10,0)</f>
        <v>#N/A</v>
      </c>
    </row>
    <row r="1237" spans="1:12">
      <c r="A1237" s="332"/>
      <c r="B1237" s="306" t="e">
        <f>VLOOKUP(A1237,EMPRESAS!$A$1:$B$342,2,0)</f>
        <v>#N/A</v>
      </c>
      <c r="C1237" s="306" t="e">
        <f>VLOOKUP(A1237,EMPRESAS!$A$1:$C$342,3,0)</f>
        <v>#N/A</v>
      </c>
      <c r="D1237" s="299"/>
      <c r="E1237" s="299"/>
      <c r="F1237" s="299"/>
      <c r="G1237" s="299"/>
      <c r="H1237" s="299"/>
      <c r="I1237" s="299"/>
      <c r="J1237" s="299"/>
      <c r="K1237" s="299" t="e">
        <f>VLOOKUP(A1237,EMPRESAS!$A$1:$I$342,9,0)</f>
        <v>#N/A</v>
      </c>
      <c r="L1237" s="299" t="e">
        <f>VLOOKUP(A1237,EMPRESAS!$A$1:$J$342,10,0)</f>
        <v>#N/A</v>
      </c>
    </row>
    <row r="1238" spans="1:12">
      <c r="A1238" s="332"/>
      <c r="B1238" s="306" t="e">
        <f>VLOOKUP(A1238,EMPRESAS!$A$1:$B$342,2,0)</f>
        <v>#N/A</v>
      </c>
      <c r="C1238" s="306" t="e">
        <f>VLOOKUP(A1238,EMPRESAS!$A$1:$C$342,3,0)</f>
        <v>#N/A</v>
      </c>
      <c r="D1238" s="299"/>
      <c r="E1238" s="299"/>
      <c r="F1238" s="299"/>
      <c r="G1238" s="299"/>
      <c r="H1238" s="299"/>
      <c r="I1238" s="299"/>
      <c r="J1238" s="299"/>
      <c r="K1238" s="299" t="e">
        <f>VLOOKUP(A1238,EMPRESAS!$A$1:$I$342,9,0)</f>
        <v>#N/A</v>
      </c>
      <c r="L1238" s="299" t="e">
        <f>VLOOKUP(A1238,EMPRESAS!$A$1:$J$342,10,0)</f>
        <v>#N/A</v>
      </c>
    </row>
    <row r="1239" spans="1:12">
      <c r="A1239" s="332"/>
      <c r="B1239" s="306" t="e">
        <f>VLOOKUP(A1239,EMPRESAS!$A$1:$B$342,2,0)</f>
        <v>#N/A</v>
      </c>
      <c r="C1239" s="306" t="e">
        <f>VLOOKUP(A1239,EMPRESAS!$A$1:$C$342,3,0)</f>
        <v>#N/A</v>
      </c>
      <c r="D1239" s="299"/>
      <c r="E1239" s="299"/>
      <c r="F1239" s="299"/>
      <c r="G1239" s="299"/>
      <c r="H1239" s="299"/>
      <c r="I1239" s="299"/>
      <c r="J1239" s="299"/>
      <c r="K1239" s="299" t="e">
        <f>VLOOKUP(A1239,EMPRESAS!$A$1:$I$342,9,0)</f>
        <v>#N/A</v>
      </c>
      <c r="L1239" s="299" t="e">
        <f>VLOOKUP(A1239,EMPRESAS!$A$1:$J$342,10,0)</f>
        <v>#N/A</v>
      </c>
    </row>
    <row r="1240" spans="1:12">
      <c r="A1240" s="332"/>
      <c r="B1240" s="306" t="e">
        <f>VLOOKUP(A1240,EMPRESAS!$A$1:$B$342,2,0)</f>
        <v>#N/A</v>
      </c>
      <c r="C1240" s="306" t="e">
        <f>VLOOKUP(A1240,EMPRESAS!$A$1:$C$342,3,0)</f>
        <v>#N/A</v>
      </c>
      <c r="D1240" s="299"/>
      <c r="E1240" s="299"/>
      <c r="F1240" s="299"/>
      <c r="G1240" s="299"/>
      <c r="H1240" s="299"/>
      <c r="I1240" s="299"/>
      <c r="J1240" s="299"/>
      <c r="K1240" s="299" t="e">
        <f>VLOOKUP(A1240,EMPRESAS!$A$1:$I$342,9,0)</f>
        <v>#N/A</v>
      </c>
      <c r="L1240" s="299" t="e">
        <f>VLOOKUP(A1240,EMPRESAS!$A$1:$J$342,10,0)</f>
        <v>#N/A</v>
      </c>
    </row>
    <row r="1241" spans="1:12">
      <c r="A1241" s="332"/>
      <c r="B1241" s="306" t="e">
        <f>VLOOKUP(A1241,EMPRESAS!$A$1:$B$342,2,0)</f>
        <v>#N/A</v>
      </c>
      <c r="C1241" s="306" t="e">
        <f>VLOOKUP(A1241,EMPRESAS!$A$1:$C$342,3,0)</f>
        <v>#N/A</v>
      </c>
      <c r="D1241" s="299"/>
      <c r="E1241" s="299"/>
      <c r="F1241" s="299"/>
      <c r="G1241" s="299"/>
      <c r="H1241" s="299"/>
      <c r="I1241" s="299"/>
      <c r="J1241" s="299"/>
      <c r="K1241" s="299" t="e">
        <f>VLOOKUP(A1241,EMPRESAS!$A$1:$I$342,9,0)</f>
        <v>#N/A</v>
      </c>
      <c r="L1241" s="299" t="e">
        <f>VLOOKUP(A1241,EMPRESAS!$A$1:$J$342,10,0)</f>
        <v>#N/A</v>
      </c>
    </row>
    <row r="1242" spans="1:12">
      <c r="A1242" s="332"/>
      <c r="B1242" s="306" t="e">
        <f>VLOOKUP(A1242,EMPRESAS!$A$1:$B$342,2,0)</f>
        <v>#N/A</v>
      </c>
      <c r="C1242" s="306" t="e">
        <f>VLOOKUP(A1242,EMPRESAS!$A$1:$C$342,3,0)</f>
        <v>#N/A</v>
      </c>
      <c r="D1242" s="299"/>
      <c r="E1242" s="299"/>
      <c r="F1242" s="299"/>
      <c r="G1242" s="299"/>
      <c r="H1242" s="299"/>
      <c r="I1242" s="299"/>
      <c r="J1242" s="299"/>
      <c r="K1242" s="299" t="e">
        <f>VLOOKUP(A1242,EMPRESAS!$A$1:$I$342,9,0)</f>
        <v>#N/A</v>
      </c>
      <c r="L1242" s="299" t="e">
        <f>VLOOKUP(A1242,EMPRESAS!$A$1:$J$342,10,0)</f>
        <v>#N/A</v>
      </c>
    </row>
    <row r="1243" spans="1:12">
      <c r="A1243" s="332"/>
      <c r="B1243" s="306" t="e">
        <f>VLOOKUP(A1243,EMPRESAS!$A$1:$B$342,2,0)</f>
        <v>#N/A</v>
      </c>
      <c r="C1243" s="306" t="e">
        <f>VLOOKUP(A1243,EMPRESAS!$A$1:$C$342,3,0)</f>
        <v>#N/A</v>
      </c>
      <c r="D1243" s="299"/>
      <c r="E1243" s="299"/>
      <c r="F1243" s="299"/>
      <c r="G1243" s="299"/>
      <c r="H1243" s="299"/>
      <c r="I1243" s="299"/>
      <c r="J1243" s="299"/>
      <c r="K1243" s="299" t="e">
        <f>VLOOKUP(A1243,EMPRESAS!$A$1:$I$342,9,0)</f>
        <v>#N/A</v>
      </c>
      <c r="L1243" s="299" t="e">
        <f>VLOOKUP(A1243,EMPRESAS!$A$1:$J$342,10,0)</f>
        <v>#N/A</v>
      </c>
    </row>
    <row r="1244" spans="1:12">
      <c r="A1244" s="332"/>
      <c r="B1244" s="306" t="e">
        <f>VLOOKUP(A1244,EMPRESAS!$A$1:$B$342,2,0)</f>
        <v>#N/A</v>
      </c>
      <c r="C1244" s="306" t="e">
        <f>VLOOKUP(A1244,EMPRESAS!$A$1:$C$342,3,0)</f>
        <v>#N/A</v>
      </c>
      <c r="D1244" s="299"/>
      <c r="E1244" s="299"/>
      <c r="F1244" s="299"/>
      <c r="G1244" s="299"/>
      <c r="H1244" s="299"/>
      <c r="I1244" s="299"/>
      <c r="J1244" s="299"/>
      <c r="K1244" s="299" t="e">
        <f>VLOOKUP(A1244,EMPRESAS!$A$1:$I$342,9,0)</f>
        <v>#N/A</v>
      </c>
      <c r="L1244" s="299" t="e">
        <f>VLOOKUP(A1244,EMPRESAS!$A$1:$J$342,10,0)</f>
        <v>#N/A</v>
      </c>
    </row>
    <row r="1245" spans="1:12">
      <c r="A1245" s="332"/>
      <c r="B1245" s="306" t="e">
        <f>VLOOKUP(A1245,EMPRESAS!$A$1:$B$342,2,0)</f>
        <v>#N/A</v>
      </c>
      <c r="C1245" s="306" t="e">
        <f>VLOOKUP(A1245,EMPRESAS!$A$1:$C$342,3,0)</f>
        <v>#N/A</v>
      </c>
      <c r="D1245" s="299"/>
      <c r="E1245" s="299"/>
      <c r="F1245" s="299"/>
      <c r="G1245" s="299"/>
      <c r="H1245" s="299"/>
      <c r="I1245" s="299"/>
      <c r="J1245" s="299"/>
      <c r="K1245" s="299" t="e">
        <f>VLOOKUP(A1245,EMPRESAS!$A$1:$I$342,9,0)</f>
        <v>#N/A</v>
      </c>
      <c r="L1245" s="299" t="e">
        <f>VLOOKUP(A1245,EMPRESAS!$A$1:$J$342,10,0)</f>
        <v>#N/A</v>
      </c>
    </row>
    <row r="1246" spans="1:12">
      <c r="A1246" s="332"/>
      <c r="B1246" s="306" t="e">
        <f>VLOOKUP(A1246,EMPRESAS!$A$1:$B$342,2,0)</f>
        <v>#N/A</v>
      </c>
      <c r="C1246" s="306" t="e">
        <f>VLOOKUP(A1246,EMPRESAS!$A$1:$C$342,3,0)</f>
        <v>#N/A</v>
      </c>
      <c r="D1246" s="299"/>
      <c r="E1246" s="299"/>
      <c r="F1246" s="299"/>
      <c r="G1246" s="299"/>
      <c r="H1246" s="299"/>
      <c r="I1246" s="299"/>
      <c r="J1246" s="299"/>
      <c r="K1246" s="299" t="e">
        <f>VLOOKUP(A1246,EMPRESAS!$A$1:$I$342,9,0)</f>
        <v>#N/A</v>
      </c>
      <c r="L1246" s="299" t="e">
        <f>VLOOKUP(A1246,EMPRESAS!$A$1:$J$342,10,0)</f>
        <v>#N/A</v>
      </c>
    </row>
    <row r="1247" spans="1:12">
      <c r="A1247" s="332"/>
      <c r="B1247" s="306" t="e">
        <f>VLOOKUP(A1247,EMPRESAS!$A$1:$B$342,2,0)</f>
        <v>#N/A</v>
      </c>
      <c r="C1247" s="306" t="e">
        <f>VLOOKUP(A1247,EMPRESAS!$A$1:$C$342,3,0)</f>
        <v>#N/A</v>
      </c>
      <c r="D1247" s="299"/>
      <c r="E1247" s="299"/>
      <c r="F1247" s="299"/>
      <c r="G1247" s="299"/>
      <c r="H1247" s="299"/>
      <c r="I1247" s="299"/>
      <c r="J1247" s="299"/>
      <c r="K1247" s="299" t="e">
        <f>VLOOKUP(A1247,EMPRESAS!$A$1:$I$342,9,0)</f>
        <v>#N/A</v>
      </c>
      <c r="L1247" s="299" t="e">
        <f>VLOOKUP(A1247,EMPRESAS!$A$1:$J$342,10,0)</f>
        <v>#N/A</v>
      </c>
    </row>
    <row r="1248" spans="1:12">
      <c r="A1248" s="332"/>
      <c r="B1248" s="306" t="e">
        <f>VLOOKUP(A1248,EMPRESAS!$A$1:$B$342,2,0)</f>
        <v>#N/A</v>
      </c>
      <c r="C1248" s="306" t="e">
        <f>VLOOKUP(A1248,EMPRESAS!$A$1:$C$342,3,0)</f>
        <v>#N/A</v>
      </c>
      <c r="D1248" s="299"/>
      <c r="E1248" s="299"/>
      <c r="F1248" s="299"/>
      <c r="G1248" s="299"/>
      <c r="H1248" s="299"/>
      <c r="I1248" s="299"/>
      <c r="J1248" s="299"/>
      <c r="K1248" s="299" t="e">
        <f>VLOOKUP(A1248,EMPRESAS!$A$1:$I$342,9,0)</f>
        <v>#N/A</v>
      </c>
      <c r="L1248" s="299" t="e">
        <f>VLOOKUP(A1248,EMPRESAS!$A$1:$J$342,10,0)</f>
        <v>#N/A</v>
      </c>
    </row>
    <row r="1249" spans="1:12">
      <c r="A1249" s="332"/>
      <c r="B1249" s="306" t="e">
        <f>VLOOKUP(A1249,EMPRESAS!$A$1:$B$342,2,0)</f>
        <v>#N/A</v>
      </c>
      <c r="C1249" s="306" t="e">
        <f>VLOOKUP(A1249,EMPRESAS!$A$1:$C$342,3,0)</f>
        <v>#N/A</v>
      </c>
      <c r="D1249" s="299"/>
      <c r="E1249" s="299"/>
      <c r="F1249" s="299"/>
      <c r="G1249" s="299"/>
      <c r="H1249" s="299"/>
      <c r="I1249" s="299"/>
      <c r="J1249" s="299"/>
      <c r="K1249" s="299" t="e">
        <f>VLOOKUP(A1249,EMPRESAS!$A$1:$I$342,9,0)</f>
        <v>#N/A</v>
      </c>
      <c r="L1249" s="299" t="e">
        <f>VLOOKUP(A1249,EMPRESAS!$A$1:$J$342,10,0)</f>
        <v>#N/A</v>
      </c>
    </row>
    <row r="1250" spans="1:12">
      <c r="A1250" s="332"/>
      <c r="B1250" s="306" t="e">
        <f>VLOOKUP(A1250,EMPRESAS!$A$1:$B$342,2,0)</f>
        <v>#N/A</v>
      </c>
      <c r="C1250" s="306" t="e">
        <f>VLOOKUP(A1250,EMPRESAS!$A$1:$C$342,3,0)</f>
        <v>#N/A</v>
      </c>
      <c r="D1250" s="299"/>
      <c r="E1250" s="299"/>
      <c r="F1250" s="299"/>
      <c r="G1250" s="299"/>
      <c r="H1250" s="299"/>
      <c r="I1250" s="299"/>
      <c r="J1250" s="299"/>
      <c r="K1250" s="299" t="e">
        <f>VLOOKUP(A1250,EMPRESAS!$A$1:$I$342,9,0)</f>
        <v>#N/A</v>
      </c>
      <c r="L1250" s="299" t="e">
        <f>VLOOKUP(A1250,EMPRESAS!$A$1:$J$342,10,0)</f>
        <v>#N/A</v>
      </c>
    </row>
    <row r="1251" spans="1:12">
      <c r="A1251" s="332"/>
      <c r="B1251" s="306" t="e">
        <f>VLOOKUP(A1251,EMPRESAS!$A$1:$B$342,2,0)</f>
        <v>#N/A</v>
      </c>
      <c r="C1251" s="306" t="e">
        <f>VLOOKUP(A1251,EMPRESAS!$A$1:$C$342,3,0)</f>
        <v>#N/A</v>
      </c>
      <c r="D1251" s="299"/>
      <c r="E1251" s="299"/>
      <c r="F1251" s="299"/>
      <c r="G1251" s="299"/>
      <c r="H1251" s="299"/>
      <c r="I1251" s="299"/>
      <c r="J1251" s="299"/>
      <c r="K1251" s="299" t="e">
        <f>VLOOKUP(A1251,EMPRESAS!$A$1:$I$342,9,0)</f>
        <v>#N/A</v>
      </c>
      <c r="L1251" s="299" t="e">
        <f>VLOOKUP(A1251,EMPRESAS!$A$1:$J$342,10,0)</f>
        <v>#N/A</v>
      </c>
    </row>
    <row r="1252" spans="1:12">
      <c r="A1252" s="332"/>
      <c r="B1252" s="306" t="e">
        <f>VLOOKUP(A1252,EMPRESAS!$A$1:$B$342,2,0)</f>
        <v>#N/A</v>
      </c>
      <c r="C1252" s="306" t="e">
        <f>VLOOKUP(A1252,EMPRESAS!$A$1:$C$342,3,0)</f>
        <v>#N/A</v>
      </c>
      <c r="D1252" s="299"/>
      <c r="E1252" s="299"/>
      <c r="F1252" s="299"/>
      <c r="G1252" s="299"/>
      <c r="H1252" s="299"/>
      <c r="I1252" s="299"/>
      <c r="J1252" s="299"/>
      <c r="K1252" s="299" t="e">
        <f>VLOOKUP(A1252,EMPRESAS!$A$1:$I$342,9,0)</f>
        <v>#N/A</v>
      </c>
      <c r="L1252" s="299" t="e">
        <f>VLOOKUP(A1252,EMPRESAS!$A$1:$J$342,10,0)</f>
        <v>#N/A</v>
      </c>
    </row>
    <row r="1253" spans="1:12">
      <c r="A1253" s="332"/>
      <c r="B1253" s="306" t="e">
        <f>VLOOKUP(A1253,EMPRESAS!$A$1:$B$342,2,0)</f>
        <v>#N/A</v>
      </c>
      <c r="C1253" s="306" t="e">
        <f>VLOOKUP(A1253,EMPRESAS!$A$1:$C$342,3,0)</f>
        <v>#N/A</v>
      </c>
      <c r="D1253" s="299"/>
      <c r="E1253" s="299"/>
      <c r="F1253" s="299"/>
      <c r="G1253" s="299"/>
      <c r="H1253" s="299"/>
      <c r="I1253" s="299"/>
      <c r="J1253" s="299"/>
      <c r="K1253" s="299" t="e">
        <f>VLOOKUP(A1253,EMPRESAS!$A$1:$I$342,9,0)</f>
        <v>#N/A</v>
      </c>
      <c r="L1253" s="299" t="e">
        <f>VLOOKUP(A1253,EMPRESAS!$A$1:$J$342,10,0)</f>
        <v>#N/A</v>
      </c>
    </row>
    <row r="1254" spans="1:12">
      <c r="A1254" s="332"/>
      <c r="B1254" s="306" t="e">
        <f>VLOOKUP(A1254,EMPRESAS!$A$1:$B$342,2,0)</f>
        <v>#N/A</v>
      </c>
      <c r="C1254" s="306" t="e">
        <f>VLOOKUP(A1254,EMPRESAS!$A$1:$C$342,3,0)</f>
        <v>#N/A</v>
      </c>
      <c r="D1254" s="299"/>
      <c r="E1254" s="299"/>
      <c r="F1254" s="299"/>
      <c r="G1254" s="299"/>
      <c r="H1254" s="299"/>
      <c r="I1254" s="299"/>
      <c r="J1254" s="299"/>
      <c r="K1254" s="299" t="e">
        <f>VLOOKUP(A1254,EMPRESAS!$A$1:$I$342,9,0)</f>
        <v>#N/A</v>
      </c>
      <c r="L1254" s="299" t="e">
        <f>VLOOKUP(A1254,EMPRESAS!$A$1:$J$342,10,0)</f>
        <v>#N/A</v>
      </c>
    </row>
    <row r="1255" spans="1:12">
      <c r="A1255" s="332"/>
      <c r="B1255" s="306" t="e">
        <f>VLOOKUP(A1255,EMPRESAS!$A$1:$B$342,2,0)</f>
        <v>#N/A</v>
      </c>
      <c r="C1255" s="306" t="e">
        <f>VLOOKUP(A1255,EMPRESAS!$A$1:$C$342,3,0)</f>
        <v>#N/A</v>
      </c>
      <c r="D1255" s="299"/>
      <c r="E1255" s="299"/>
      <c r="F1255" s="299"/>
      <c r="G1255" s="299"/>
      <c r="H1255" s="299"/>
      <c r="I1255" s="299"/>
      <c r="J1255" s="299"/>
      <c r="K1255" s="299" t="e">
        <f>VLOOKUP(A1255,EMPRESAS!$A$1:$I$342,9,0)</f>
        <v>#N/A</v>
      </c>
      <c r="L1255" s="299" t="e">
        <f>VLOOKUP(A1255,EMPRESAS!$A$1:$J$342,10,0)</f>
        <v>#N/A</v>
      </c>
    </row>
    <row r="1256" spans="1:12">
      <c r="A1256" s="332"/>
      <c r="B1256" s="306" t="e">
        <f>VLOOKUP(A1256,EMPRESAS!$A$1:$B$342,2,0)</f>
        <v>#N/A</v>
      </c>
      <c r="C1256" s="306" t="e">
        <f>VLOOKUP(A1256,EMPRESAS!$A$1:$C$342,3,0)</f>
        <v>#N/A</v>
      </c>
      <c r="D1256" s="299"/>
      <c r="E1256" s="299"/>
      <c r="F1256" s="299"/>
      <c r="G1256" s="299"/>
      <c r="H1256" s="299"/>
      <c r="I1256" s="299"/>
      <c r="J1256" s="299"/>
      <c r="K1256" s="299" t="e">
        <f>VLOOKUP(A1256,EMPRESAS!$A$1:$I$342,9,0)</f>
        <v>#N/A</v>
      </c>
      <c r="L1256" s="299" t="e">
        <f>VLOOKUP(A1256,EMPRESAS!$A$1:$J$342,10,0)</f>
        <v>#N/A</v>
      </c>
    </row>
    <row r="1257" spans="1:12">
      <c r="A1257" s="332"/>
      <c r="B1257" s="306" t="e">
        <f>VLOOKUP(A1257,EMPRESAS!$A$1:$B$342,2,0)</f>
        <v>#N/A</v>
      </c>
      <c r="C1257" s="306" t="e">
        <f>VLOOKUP(A1257,EMPRESAS!$A$1:$C$342,3,0)</f>
        <v>#N/A</v>
      </c>
      <c r="D1257" s="299"/>
      <c r="E1257" s="299"/>
      <c r="F1257" s="299"/>
      <c r="G1257" s="299"/>
      <c r="H1257" s="299"/>
      <c r="I1257" s="299"/>
      <c r="J1257" s="299"/>
      <c r="K1257" s="299" t="e">
        <f>VLOOKUP(A1257,EMPRESAS!$A$1:$I$342,9,0)</f>
        <v>#N/A</v>
      </c>
      <c r="L1257" s="299" t="e">
        <f>VLOOKUP(A1257,EMPRESAS!$A$1:$J$342,10,0)</f>
        <v>#N/A</v>
      </c>
    </row>
    <row r="1258" spans="1:12">
      <c r="A1258" s="332"/>
      <c r="B1258" s="306" t="e">
        <f>VLOOKUP(A1258,EMPRESAS!$A$1:$B$342,2,0)</f>
        <v>#N/A</v>
      </c>
      <c r="C1258" s="306" t="e">
        <f>VLOOKUP(A1258,EMPRESAS!$A$1:$C$342,3,0)</f>
        <v>#N/A</v>
      </c>
      <c r="D1258" s="299"/>
      <c r="E1258" s="299"/>
      <c r="F1258" s="299"/>
      <c r="G1258" s="299"/>
      <c r="H1258" s="299"/>
      <c r="I1258" s="299"/>
      <c r="J1258" s="299"/>
      <c r="K1258" s="299" t="e">
        <f>VLOOKUP(A1258,EMPRESAS!$A$1:$I$342,9,0)</f>
        <v>#N/A</v>
      </c>
      <c r="L1258" s="299" t="e">
        <f>VLOOKUP(A1258,EMPRESAS!$A$1:$J$342,10,0)</f>
        <v>#N/A</v>
      </c>
    </row>
    <row r="1259" spans="1:12">
      <c r="A1259" s="332"/>
      <c r="B1259" s="306" t="e">
        <f>VLOOKUP(A1259,EMPRESAS!$A$1:$B$342,2,0)</f>
        <v>#N/A</v>
      </c>
      <c r="C1259" s="306" t="e">
        <f>VLOOKUP(A1259,EMPRESAS!$A$1:$C$342,3,0)</f>
        <v>#N/A</v>
      </c>
      <c r="D1259" s="299"/>
      <c r="E1259" s="299"/>
      <c r="F1259" s="299"/>
      <c r="G1259" s="299"/>
      <c r="H1259" s="299"/>
      <c r="I1259" s="299"/>
      <c r="J1259" s="299"/>
      <c r="K1259" s="299" t="e">
        <f>VLOOKUP(A1259,EMPRESAS!$A$1:$I$342,9,0)</f>
        <v>#N/A</v>
      </c>
      <c r="L1259" s="299" t="e">
        <f>VLOOKUP(A1259,EMPRESAS!$A$1:$J$342,10,0)</f>
        <v>#N/A</v>
      </c>
    </row>
    <row r="1260" spans="1:12">
      <c r="A1260" s="332"/>
      <c r="B1260" s="306" t="e">
        <f>VLOOKUP(A1260,EMPRESAS!$A$1:$B$342,2,0)</f>
        <v>#N/A</v>
      </c>
      <c r="C1260" s="306" t="e">
        <f>VLOOKUP(A1260,EMPRESAS!$A$1:$C$342,3,0)</f>
        <v>#N/A</v>
      </c>
      <c r="D1260" s="299"/>
      <c r="E1260" s="299"/>
      <c r="F1260" s="299"/>
      <c r="G1260" s="299"/>
      <c r="H1260" s="299"/>
      <c r="I1260" s="299"/>
      <c r="J1260" s="299"/>
      <c r="K1260" s="299" t="e">
        <f>VLOOKUP(A1260,EMPRESAS!$A$1:$I$342,9,0)</f>
        <v>#N/A</v>
      </c>
      <c r="L1260" s="299" t="e">
        <f>VLOOKUP(A1260,EMPRESAS!$A$1:$J$342,10,0)</f>
        <v>#N/A</v>
      </c>
    </row>
    <row r="1261" spans="1:12">
      <c r="A1261" s="332"/>
      <c r="B1261" s="306" t="e">
        <f>VLOOKUP(A1261,EMPRESAS!$A$1:$B$342,2,0)</f>
        <v>#N/A</v>
      </c>
      <c r="C1261" s="306" t="e">
        <f>VLOOKUP(A1261,EMPRESAS!$A$1:$C$342,3,0)</f>
        <v>#N/A</v>
      </c>
      <c r="D1261" s="299"/>
      <c r="E1261" s="299"/>
      <c r="F1261" s="299"/>
      <c r="G1261" s="299"/>
      <c r="H1261" s="299"/>
      <c r="I1261" s="299"/>
      <c r="J1261" s="299"/>
      <c r="K1261" s="299" t="e">
        <f>VLOOKUP(A1261,EMPRESAS!$A$1:$I$342,9,0)</f>
        <v>#N/A</v>
      </c>
      <c r="L1261" s="299" t="e">
        <f>VLOOKUP(A1261,EMPRESAS!$A$1:$J$342,10,0)</f>
        <v>#N/A</v>
      </c>
    </row>
    <row r="1262" spans="1:12">
      <c r="A1262" s="332"/>
      <c r="B1262" s="306" t="e">
        <f>VLOOKUP(A1262,EMPRESAS!$A$1:$B$342,2,0)</f>
        <v>#N/A</v>
      </c>
      <c r="C1262" s="306" t="e">
        <f>VLOOKUP(A1262,EMPRESAS!$A$1:$C$342,3,0)</f>
        <v>#N/A</v>
      </c>
      <c r="D1262" s="299"/>
      <c r="E1262" s="299"/>
      <c r="F1262" s="299"/>
      <c r="G1262" s="299"/>
      <c r="H1262" s="299"/>
      <c r="I1262" s="299"/>
      <c r="J1262" s="299"/>
      <c r="K1262" s="299" t="e">
        <f>VLOOKUP(A1262,EMPRESAS!$A$1:$I$342,9,0)</f>
        <v>#N/A</v>
      </c>
      <c r="L1262" s="299" t="e">
        <f>VLOOKUP(A1262,EMPRESAS!$A$1:$J$342,10,0)</f>
        <v>#N/A</v>
      </c>
    </row>
    <row r="1263" spans="1:12">
      <c r="A1263" s="332"/>
      <c r="B1263" s="306" t="e">
        <f>VLOOKUP(A1263,EMPRESAS!$A$1:$B$342,2,0)</f>
        <v>#N/A</v>
      </c>
      <c r="C1263" s="306" t="e">
        <f>VLOOKUP(A1263,EMPRESAS!$A$1:$C$342,3,0)</f>
        <v>#N/A</v>
      </c>
      <c r="D1263" s="299"/>
      <c r="E1263" s="299"/>
      <c r="F1263" s="299"/>
      <c r="G1263" s="299"/>
      <c r="H1263" s="299"/>
      <c r="I1263" s="299"/>
      <c r="J1263" s="299"/>
      <c r="K1263" s="299" t="e">
        <f>VLOOKUP(A1263,EMPRESAS!$A$1:$I$342,9,0)</f>
        <v>#N/A</v>
      </c>
      <c r="L1263" s="299" t="e">
        <f>VLOOKUP(A1263,EMPRESAS!$A$1:$J$342,10,0)</f>
        <v>#N/A</v>
      </c>
    </row>
    <row r="1264" spans="1:12">
      <c r="A1264" s="332"/>
      <c r="B1264" s="306" t="e">
        <f>VLOOKUP(A1264,EMPRESAS!$A$1:$B$342,2,0)</f>
        <v>#N/A</v>
      </c>
      <c r="C1264" s="306" t="e">
        <f>VLOOKUP(A1264,EMPRESAS!$A$1:$C$342,3,0)</f>
        <v>#N/A</v>
      </c>
      <c r="D1264" s="299"/>
      <c r="E1264" s="299"/>
      <c r="F1264" s="299"/>
      <c r="G1264" s="299"/>
      <c r="H1264" s="299"/>
      <c r="I1264" s="299"/>
      <c r="J1264" s="299"/>
      <c r="K1264" s="299" t="e">
        <f>VLOOKUP(A1264,EMPRESAS!$A$1:$I$342,9,0)</f>
        <v>#N/A</v>
      </c>
      <c r="L1264" s="299" t="e">
        <f>VLOOKUP(A1264,EMPRESAS!$A$1:$J$342,10,0)</f>
        <v>#N/A</v>
      </c>
    </row>
    <row r="1265" spans="1:12">
      <c r="A1265" s="332"/>
      <c r="B1265" s="306" t="e">
        <f>VLOOKUP(A1265,EMPRESAS!$A$1:$B$342,2,0)</f>
        <v>#N/A</v>
      </c>
      <c r="C1265" s="306" t="e">
        <f>VLOOKUP(A1265,EMPRESAS!$A$1:$C$342,3,0)</f>
        <v>#N/A</v>
      </c>
      <c r="D1265" s="299"/>
      <c r="E1265" s="299"/>
      <c r="F1265" s="299"/>
      <c r="G1265" s="299"/>
      <c r="H1265" s="299"/>
      <c r="I1265" s="299"/>
      <c r="J1265" s="299"/>
      <c r="K1265" s="299" t="e">
        <f>VLOOKUP(A1265,EMPRESAS!$A$1:$I$342,9,0)</f>
        <v>#N/A</v>
      </c>
      <c r="L1265" s="299" t="e">
        <f>VLOOKUP(A1265,EMPRESAS!$A$1:$J$342,10,0)</f>
        <v>#N/A</v>
      </c>
    </row>
    <row r="1266" spans="1:12">
      <c r="A1266" s="332"/>
      <c r="B1266" s="306" t="e">
        <f>VLOOKUP(A1266,EMPRESAS!$A$1:$B$342,2,0)</f>
        <v>#N/A</v>
      </c>
      <c r="C1266" s="306" t="e">
        <f>VLOOKUP(A1266,EMPRESAS!$A$1:$C$342,3,0)</f>
        <v>#N/A</v>
      </c>
      <c r="D1266" s="299"/>
      <c r="E1266" s="299"/>
      <c r="F1266" s="299"/>
      <c r="G1266" s="299"/>
      <c r="H1266" s="299"/>
      <c r="I1266" s="299"/>
      <c r="J1266" s="299"/>
      <c r="K1266" s="299" t="e">
        <f>VLOOKUP(A1266,EMPRESAS!$A$1:$I$342,9,0)</f>
        <v>#N/A</v>
      </c>
      <c r="L1266" s="299" t="e">
        <f>VLOOKUP(A1266,EMPRESAS!$A$1:$J$342,10,0)</f>
        <v>#N/A</v>
      </c>
    </row>
    <row r="1267" spans="1:12">
      <c r="A1267" s="332"/>
      <c r="B1267" s="306" t="e">
        <f>VLOOKUP(A1267,EMPRESAS!$A$1:$B$342,2,0)</f>
        <v>#N/A</v>
      </c>
      <c r="C1267" s="306" t="e">
        <f>VLOOKUP(A1267,EMPRESAS!$A$1:$C$342,3,0)</f>
        <v>#N/A</v>
      </c>
      <c r="D1267" s="299"/>
      <c r="E1267" s="299"/>
      <c r="F1267" s="299"/>
      <c r="G1267" s="299"/>
      <c r="H1267" s="299"/>
      <c r="I1267" s="299"/>
      <c r="J1267" s="299"/>
      <c r="K1267" s="299" t="e">
        <f>VLOOKUP(A1267,EMPRESAS!$A$1:$I$342,9,0)</f>
        <v>#N/A</v>
      </c>
      <c r="L1267" s="299" t="e">
        <f>VLOOKUP(A1267,EMPRESAS!$A$1:$J$342,10,0)</f>
        <v>#N/A</v>
      </c>
    </row>
    <row r="1268" spans="1:12">
      <c r="A1268" s="332"/>
      <c r="B1268" s="306" t="e">
        <f>VLOOKUP(A1268,EMPRESAS!$A$1:$B$342,2,0)</f>
        <v>#N/A</v>
      </c>
      <c r="C1268" s="306" t="e">
        <f>VLOOKUP(A1268,EMPRESAS!$A$1:$C$342,3,0)</f>
        <v>#N/A</v>
      </c>
      <c r="D1268" s="299"/>
      <c r="E1268" s="299"/>
      <c r="F1268" s="299"/>
      <c r="G1268" s="299"/>
      <c r="H1268" s="299"/>
      <c r="I1268" s="299"/>
      <c r="J1268" s="299"/>
      <c r="K1268" s="299" t="e">
        <f>VLOOKUP(A1268,EMPRESAS!$A$1:$I$342,9,0)</f>
        <v>#N/A</v>
      </c>
      <c r="L1268" s="299" t="e">
        <f>VLOOKUP(A1268,EMPRESAS!$A$1:$J$342,10,0)</f>
        <v>#N/A</v>
      </c>
    </row>
    <row r="1269" spans="1:12">
      <c r="A1269" s="332"/>
      <c r="B1269" s="306" t="e">
        <f>VLOOKUP(A1269,EMPRESAS!$A$1:$B$342,2,0)</f>
        <v>#N/A</v>
      </c>
      <c r="C1269" s="306" t="e">
        <f>VLOOKUP(A1269,EMPRESAS!$A$1:$C$342,3,0)</f>
        <v>#N/A</v>
      </c>
      <c r="D1269" s="299"/>
      <c r="E1269" s="299"/>
      <c r="F1269" s="299"/>
      <c r="G1269" s="299"/>
      <c r="H1269" s="299"/>
      <c r="I1269" s="299"/>
      <c r="J1269" s="299"/>
      <c r="K1269" s="299" t="e">
        <f>VLOOKUP(A1269,EMPRESAS!$A$1:$I$342,9,0)</f>
        <v>#N/A</v>
      </c>
      <c r="L1269" s="299" t="e">
        <f>VLOOKUP(A1269,EMPRESAS!$A$1:$J$342,10,0)</f>
        <v>#N/A</v>
      </c>
    </row>
    <row r="1270" spans="1:12">
      <c r="A1270" s="332"/>
      <c r="B1270" s="306" t="e">
        <f>VLOOKUP(A1270,EMPRESAS!$A$1:$B$342,2,0)</f>
        <v>#N/A</v>
      </c>
      <c r="C1270" s="306" t="e">
        <f>VLOOKUP(A1270,EMPRESAS!$A$1:$C$342,3,0)</f>
        <v>#N/A</v>
      </c>
      <c r="D1270" s="299"/>
      <c r="E1270" s="299"/>
      <c r="F1270" s="299"/>
      <c r="G1270" s="299"/>
      <c r="H1270" s="299"/>
      <c r="I1270" s="299"/>
      <c r="J1270" s="299"/>
      <c r="K1270" s="299" t="e">
        <f>VLOOKUP(A1270,EMPRESAS!$A$1:$I$342,9,0)</f>
        <v>#N/A</v>
      </c>
      <c r="L1270" s="299" t="e">
        <f>VLOOKUP(A1270,EMPRESAS!$A$1:$J$342,10,0)</f>
        <v>#N/A</v>
      </c>
    </row>
    <row r="1271" spans="1:12">
      <c r="A1271" s="332"/>
      <c r="B1271" s="306" t="e">
        <f>VLOOKUP(A1271,EMPRESAS!$A$1:$B$342,2,0)</f>
        <v>#N/A</v>
      </c>
      <c r="C1271" s="306" t="e">
        <f>VLOOKUP(A1271,EMPRESAS!$A$1:$C$342,3,0)</f>
        <v>#N/A</v>
      </c>
      <c r="D1271" s="299"/>
      <c r="E1271" s="299"/>
      <c r="F1271" s="299"/>
      <c r="G1271" s="299"/>
      <c r="H1271" s="299"/>
      <c r="I1271" s="299"/>
      <c r="J1271" s="299"/>
      <c r="K1271" s="299" t="e">
        <f>VLOOKUP(A1271,EMPRESAS!$A$1:$I$342,9,0)</f>
        <v>#N/A</v>
      </c>
      <c r="L1271" s="299" t="e">
        <f>VLOOKUP(A1271,EMPRESAS!$A$1:$J$342,10,0)</f>
        <v>#N/A</v>
      </c>
    </row>
    <row r="1272" spans="1:12">
      <c r="A1272" s="332"/>
      <c r="B1272" s="306" t="e">
        <f>VLOOKUP(A1272,EMPRESAS!$A$1:$B$342,2,0)</f>
        <v>#N/A</v>
      </c>
      <c r="C1272" s="306" t="e">
        <f>VLOOKUP(A1272,EMPRESAS!$A$1:$C$342,3,0)</f>
        <v>#N/A</v>
      </c>
      <c r="D1272" s="299"/>
      <c r="E1272" s="299"/>
      <c r="F1272" s="299"/>
      <c r="G1272" s="299"/>
      <c r="H1272" s="299"/>
      <c r="I1272" s="299"/>
      <c r="J1272" s="299"/>
      <c r="K1272" s="299" t="e">
        <f>VLOOKUP(A1272,EMPRESAS!$A$1:$I$342,9,0)</f>
        <v>#N/A</v>
      </c>
      <c r="L1272" s="299" t="e">
        <f>VLOOKUP(A1272,EMPRESAS!$A$1:$J$342,10,0)</f>
        <v>#N/A</v>
      </c>
    </row>
    <row r="1273" spans="1:12">
      <c r="A1273" s="332"/>
      <c r="B1273" s="306" t="e">
        <f>VLOOKUP(A1273,EMPRESAS!$A$1:$B$342,2,0)</f>
        <v>#N/A</v>
      </c>
      <c r="C1273" s="306" t="e">
        <f>VLOOKUP(A1273,EMPRESAS!$A$1:$C$342,3,0)</f>
        <v>#N/A</v>
      </c>
      <c r="D1273" s="299"/>
      <c r="E1273" s="299"/>
      <c r="F1273" s="299"/>
      <c r="G1273" s="299"/>
      <c r="H1273" s="299"/>
      <c r="I1273" s="299"/>
      <c r="J1273" s="299"/>
      <c r="K1273" s="299" t="e">
        <f>VLOOKUP(A1273,EMPRESAS!$A$1:$I$342,9,0)</f>
        <v>#N/A</v>
      </c>
      <c r="L1273" s="299" t="e">
        <f>VLOOKUP(A1273,EMPRESAS!$A$1:$J$342,10,0)</f>
        <v>#N/A</v>
      </c>
    </row>
    <row r="1274" spans="1:12">
      <c r="A1274" s="332"/>
      <c r="B1274" s="306" t="e">
        <f>VLOOKUP(A1274,EMPRESAS!$A$1:$B$342,2,0)</f>
        <v>#N/A</v>
      </c>
      <c r="C1274" s="306" t="e">
        <f>VLOOKUP(A1274,EMPRESAS!$A$1:$C$342,3,0)</f>
        <v>#N/A</v>
      </c>
      <c r="D1274" s="299"/>
      <c r="E1274" s="299"/>
      <c r="F1274" s="299"/>
      <c r="G1274" s="299"/>
      <c r="H1274" s="299"/>
      <c r="I1274" s="299"/>
      <c r="J1274" s="299"/>
      <c r="K1274" s="299" t="e">
        <f>VLOOKUP(A1274,EMPRESAS!$A$1:$I$342,9,0)</f>
        <v>#N/A</v>
      </c>
      <c r="L1274" s="299" t="e">
        <f>VLOOKUP(A1274,EMPRESAS!$A$1:$J$342,10,0)</f>
        <v>#N/A</v>
      </c>
    </row>
    <row r="1275" spans="1:12">
      <c r="A1275" s="332"/>
      <c r="B1275" s="306" t="e">
        <f>VLOOKUP(A1275,EMPRESAS!$A$1:$B$342,2,0)</f>
        <v>#N/A</v>
      </c>
      <c r="C1275" s="306" t="e">
        <f>VLOOKUP(A1275,EMPRESAS!$A$1:$C$342,3,0)</f>
        <v>#N/A</v>
      </c>
      <c r="D1275" s="299"/>
      <c r="E1275" s="299"/>
      <c r="F1275" s="299"/>
      <c r="G1275" s="299"/>
      <c r="H1275" s="299"/>
      <c r="I1275" s="299"/>
      <c r="J1275" s="299"/>
      <c r="K1275" s="299" t="e">
        <f>VLOOKUP(A1275,EMPRESAS!$A$1:$I$342,9,0)</f>
        <v>#N/A</v>
      </c>
      <c r="L1275" s="299" t="e">
        <f>VLOOKUP(A1275,EMPRESAS!$A$1:$J$342,10,0)</f>
        <v>#N/A</v>
      </c>
    </row>
    <row r="1276" spans="1:12">
      <c r="A1276" s="332"/>
      <c r="B1276" s="306" t="e">
        <f>VLOOKUP(A1276,EMPRESAS!$A$1:$B$342,2,0)</f>
        <v>#N/A</v>
      </c>
      <c r="C1276" s="306" t="e">
        <f>VLOOKUP(A1276,EMPRESAS!$A$1:$C$342,3,0)</f>
        <v>#N/A</v>
      </c>
      <c r="D1276" s="299"/>
      <c r="E1276" s="299"/>
      <c r="F1276" s="299"/>
      <c r="G1276" s="299"/>
      <c r="H1276" s="299"/>
      <c r="I1276" s="299"/>
      <c r="J1276" s="299"/>
      <c r="K1276" s="299" t="e">
        <f>VLOOKUP(A1276,EMPRESAS!$A$1:$I$342,9,0)</f>
        <v>#N/A</v>
      </c>
      <c r="L1276" s="299" t="e">
        <f>VLOOKUP(A1276,EMPRESAS!$A$1:$J$342,10,0)</f>
        <v>#N/A</v>
      </c>
    </row>
    <row r="1277" spans="1:12">
      <c r="A1277" s="332"/>
      <c r="B1277" s="306" t="e">
        <f>VLOOKUP(A1277,EMPRESAS!$A$1:$B$342,2,0)</f>
        <v>#N/A</v>
      </c>
      <c r="C1277" s="306" t="e">
        <f>VLOOKUP(A1277,EMPRESAS!$A$1:$C$342,3,0)</f>
        <v>#N/A</v>
      </c>
      <c r="D1277" s="299"/>
      <c r="E1277" s="299"/>
      <c r="F1277" s="299"/>
      <c r="G1277" s="299"/>
      <c r="H1277" s="299"/>
      <c r="I1277" s="299"/>
      <c r="J1277" s="299"/>
      <c r="K1277" s="299" t="e">
        <f>VLOOKUP(A1277,EMPRESAS!$A$1:$I$342,9,0)</f>
        <v>#N/A</v>
      </c>
      <c r="L1277" s="299" t="e">
        <f>VLOOKUP(A1277,EMPRESAS!$A$1:$J$342,10,0)</f>
        <v>#N/A</v>
      </c>
    </row>
    <row r="1278" spans="1:12">
      <c r="A1278" s="332"/>
      <c r="B1278" s="306" t="e">
        <f>VLOOKUP(A1278,EMPRESAS!$A$1:$B$342,2,0)</f>
        <v>#N/A</v>
      </c>
      <c r="C1278" s="306" t="e">
        <f>VLOOKUP(A1278,EMPRESAS!$A$1:$C$342,3,0)</f>
        <v>#N/A</v>
      </c>
      <c r="D1278" s="299"/>
      <c r="E1278" s="299"/>
      <c r="F1278" s="299"/>
      <c r="G1278" s="299"/>
      <c r="H1278" s="299"/>
      <c r="I1278" s="299"/>
      <c r="J1278" s="299"/>
      <c r="K1278" s="299" t="e">
        <f>VLOOKUP(A1278,EMPRESAS!$A$1:$I$342,9,0)</f>
        <v>#N/A</v>
      </c>
      <c r="L1278" s="299" t="e">
        <f>VLOOKUP(A1278,EMPRESAS!$A$1:$J$342,10,0)</f>
        <v>#N/A</v>
      </c>
    </row>
    <row r="1279" spans="1:12">
      <c r="A1279" s="332"/>
      <c r="B1279" s="306" t="e">
        <f>VLOOKUP(A1279,EMPRESAS!$A$1:$B$342,2,0)</f>
        <v>#N/A</v>
      </c>
      <c r="C1279" s="306" t="e">
        <f>VLOOKUP(A1279,EMPRESAS!$A$1:$C$342,3,0)</f>
        <v>#N/A</v>
      </c>
      <c r="D1279" s="299"/>
      <c r="E1279" s="299"/>
      <c r="F1279" s="299"/>
      <c r="G1279" s="299"/>
      <c r="H1279" s="299"/>
      <c r="I1279" s="299"/>
      <c r="J1279" s="299"/>
      <c r="K1279" s="299" t="e">
        <f>VLOOKUP(A1279,EMPRESAS!$A$1:$I$342,9,0)</f>
        <v>#N/A</v>
      </c>
      <c r="L1279" s="299" t="e">
        <f>VLOOKUP(A1279,EMPRESAS!$A$1:$J$342,10,0)</f>
        <v>#N/A</v>
      </c>
    </row>
    <row r="1280" spans="1:12">
      <c r="A1280" s="332"/>
      <c r="B1280" s="306" t="e">
        <f>VLOOKUP(A1280,EMPRESAS!$A$1:$B$342,2,0)</f>
        <v>#N/A</v>
      </c>
      <c r="C1280" s="306" t="e">
        <f>VLOOKUP(A1280,EMPRESAS!$A$1:$C$342,3,0)</f>
        <v>#N/A</v>
      </c>
      <c r="D1280" s="299"/>
      <c r="E1280" s="299"/>
      <c r="F1280" s="299"/>
      <c r="G1280" s="299"/>
      <c r="H1280" s="299"/>
      <c r="I1280" s="299"/>
      <c r="J1280" s="299"/>
      <c r="K1280" s="299" t="e">
        <f>VLOOKUP(A1280,EMPRESAS!$A$1:$I$342,9,0)</f>
        <v>#N/A</v>
      </c>
      <c r="L1280" s="299" t="e">
        <f>VLOOKUP(A1280,EMPRESAS!$A$1:$J$342,10,0)</f>
        <v>#N/A</v>
      </c>
    </row>
    <row r="1281" spans="1:12">
      <c r="A1281" s="332"/>
      <c r="B1281" s="306" t="e">
        <f>VLOOKUP(A1281,EMPRESAS!$A$1:$B$342,2,0)</f>
        <v>#N/A</v>
      </c>
      <c r="C1281" s="306" t="e">
        <f>VLOOKUP(A1281,EMPRESAS!$A$1:$C$342,3,0)</f>
        <v>#N/A</v>
      </c>
      <c r="D1281" s="299"/>
      <c r="E1281" s="299"/>
      <c r="F1281" s="299"/>
      <c r="G1281" s="299"/>
      <c r="H1281" s="299"/>
      <c r="I1281" s="299"/>
      <c r="J1281" s="299"/>
      <c r="K1281" s="299" t="e">
        <f>VLOOKUP(A1281,EMPRESAS!$A$1:$I$342,9,0)</f>
        <v>#N/A</v>
      </c>
      <c r="L1281" s="299" t="e">
        <f>VLOOKUP(A1281,EMPRESAS!$A$1:$J$342,10,0)</f>
        <v>#N/A</v>
      </c>
    </row>
    <row r="1282" spans="1:12">
      <c r="A1282" s="332"/>
      <c r="B1282" s="306" t="e">
        <f>VLOOKUP(A1282,EMPRESAS!$A$1:$B$342,2,0)</f>
        <v>#N/A</v>
      </c>
      <c r="C1282" s="306" t="e">
        <f>VLOOKUP(A1282,EMPRESAS!$A$1:$C$342,3,0)</f>
        <v>#N/A</v>
      </c>
      <c r="D1282" s="299"/>
      <c r="E1282" s="299"/>
      <c r="F1282" s="299"/>
      <c r="G1282" s="299"/>
      <c r="H1282" s="299"/>
      <c r="I1282" s="299"/>
      <c r="J1282" s="299"/>
      <c r="K1282" s="299" t="e">
        <f>VLOOKUP(A1282,EMPRESAS!$A$1:$I$342,9,0)</f>
        <v>#N/A</v>
      </c>
      <c r="L1282" s="299" t="e">
        <f>VLOOKUP(A1282,EMPRESAS!$A$1:$J$342,10,0)</f>
        <v>#N/A</v>
      </c>
    </row>
    <row r="1283" spans="1:12">
      <c r="A1283" s="332"/>
      <c r="B1283" s="306" t="e">
        <f>VLOOKUP(A1283,EMPRESAS!$A$1:$B$342,2,0)</f>
        <v>#N/A</v>
      </c>
      <c r="C1283" s="306" t="e">
        <f>VLOOKUP(A1283,EMPRESAS!$A$1:$C$342,3,0)</f>
        <v>#N/A</v>
      </c>
      <c r="D1283" s="299"/>
      <c r="E1283" s="299"/>
      <c r="F1283" s="299"/>
      <c r="G1283" s="299"/>
      <c r="H1283" s="299"/>
      <c r="I1283" s="299"/>
      <c r="J1283" s="299"/>
      <c r="K1283" s="299" t="e">
        <f>VLOOKUP(A1283,EMPRESAS!$A$1:$I$342,9,0)</f>
        <v>#N/A</v>
      </c>
      <c r="L1283" s="299" t="e">
        <f>VLOOKUP(A1283,EMPRESAS!$A$1:$J$342,10,0)</f>
        <v>#N/A</v>
      </c>
    </row>
    <row r="1284" spans="1:12">
      <c r="A1284" s="332"/>
      <c r="B1284" s="306" t="e">
        <f>VLOOKUP(A1284,EMPRESAS!$A$1:$B$342,2,0)</f>
        <v>#N/A</v>
      </c>
      <c r="C1284" s="306" t="e">
        <f>VLOOKUP(A1284,EMPRESAS!$A$1:$C$342,3,0)</f>
        <v>#N/A</v>
      </c>
      <c r="D1284" s="299"/>
      <c r="E1284" s="299"/>
      <c r="F1284" s="299"/>
      <c r="G1284" s="299"/>
      <c r="H1284" s="299"/>
      <c r="I1284" s="299"/>
      <c r="J1284" s="299"/>
      <c r="K1284" s="299" t="e">
        <f>VLOOKUP(A1284,EMPRESAS!$A$1:$I$342,9,0)</f>
        <v>#N/A</v>
      </c>
      <c r="L1284" s="299" t="e">
        <f>VLOOKUP(A1284,EMPRESAS!$A$1:$J$342,10,0)</f>
        <v>#N/A</v>
      </c>
    </row>
    <row r="1285" spans="1:12">
      <c r="A1285" s="332"/>
      <c r="B1285" s="306" t="e">
        <f>VLOOKUP(A1285,EMPRESAS!$A$1:$B$342,2,0)</f>
        <v>#N/A</v>
      </c>
      <c r="C1285" s="306" t="e">
        <f>VLOOKUP(A1285,EMPRESAS!$A$1:$C$342,3,0)</f>
        <v>#N/A</v>
      </c>
      <c r="D1285" s="299"/>
      <c r="E1285" s="299"/>
      <c r="F1285" s="299"/>
      <c r="G1285" s="299"/>
      <c r="H1285" s="299"/>
      <c r="I1285" s="299"/>
      <c r="J1285" s="299"/>
      <c r="K1285" s="299" t="e">
        <f>VLOOKUP(A1285,EMPRESAS!$A$1:$I$342,9,0)</f>
        <v>#N/A</v>
      </c>
      <c r="L1285" s="299" t="e">
        <f>VLOOKUP(A1285,EMPRESAS!$A$1:$J$342,10,0)</f>
        <v>#N/A</v>
      </c>
    </row>
    <row r="1286" spans="1:12">
      <c r="A1286" s="332"/>
      <c r="B1286" s="306" t="e">
        <f>VLOOKUP(A1286,EMPRESAS!$A$1:$B$342,2,0)</f>
        <v>#N/A</v>
      </c>
      <c r="C1286" s="306" t="e">
        <f>VLOOKUP(A1286,EMPRESAS!$A$1:$C$342,3,0)</f>
        <v>#N/A</v>
      </c>
      <c r="D1286" s="299"/>
      <c r="E1286" s="299"/>
      <c r="F1286" s="299"/>
      <c r="G1286" s="299"/>
      <c r="H1286" s="299"/>
      <c r="I1286" s="299"/>
      <c r="J1286" s="299"/>
      <c r="K1286" s="299" t="e">
        <f>VLOOKUP(A1286,EMPRESAS!$A$1:$I$342,9,0)</f>
        <v>#N/A</v>
      </c>
      <c r="L1286" s="299" t="e">
        <f>VLOOKUP(A1286,EMPRESAS!$A$1:$J$342,10,0)</f>
        <v>#N/A</v>
      </c>
    </row>
    <row r="1287" spans="1:12">
      <c r="A1287" s="332"/>
      <c r="B1287" s="306" t="e">
        <f>VLOOKUP(A1287,EMPRESAS!$A$1:$B$342,2,0)</f>
        <v>#N/A</v>
      </c>
      <c r="C1287" s="306" t="e">
        <f>VLOOKUP(A1287,EMPRESAS!$A$1:$C$342,3,0)</f>
        <v>#N/A</v>
      </c>
      <c r="D1287" s="299"/>
      <c r="E1287" s="299"/>
      <c r="F1287" s="299"/>
      <c r="G1287" s="299"/>
      <c r="H1287" s="299"/>
      <c r="I1287" s="299"/>
      <c r="J1287" s="299"/>
      <c r="K1287" s="299" t="e">
        <f>VLOOKUP(A1287,EMPRESAS!$A$1:$I$342,9,0)</f>
        <v>#N/A</v>
      </c>
      <c r="L1287" s="299" t="e">
        <f>VLOOKUP(A1287,EMPRESAS!$A$1:$J$342,10,0)</f>
        <v>#N/A</v>
      </c>
    </row>
    <row r="1288" spans="1:12">
      <c r="A1288" s="332"/>
      <c r="B1288" s="306" t="e">
        <f>VLOOKUP(A1288,EMPRESAS!$A$1:$B$342,2,0)</f>
        <v>#N/A</v>
      </c>
      <c r="C1288" s="306" t="e">
        <f>VLOOKUP(A1288,EMPRESAS!$A$1:$C$342,3,0)</f>
        <v>#N/A</v>
      </c>
      <c r="D1288" s="299"/>
      <c r="E1288" s="299"/>
      <c r="F1288" s="299"/>
      <c r="G1288" s="299"/>
      <c r="H1288" s="299"/>
      <c r="I1288" s="299"/>
      <c r="J1288" s="299"/>
      <c r="K1288" s="299" t="e">
        <f>VLOOKUP(A1288,EMPRESAS!$A$1:$I$342,9,0)</f>
        <v>#N/A</v>
      </c>
      <c r="L1288" s="299" t="e">
        <f>VLOOKUP(A1288,EMPRESAS!$A$1:$J$342,10,0)</f>
        <v>#N/A</v>
      </c>
    </row>
    <row r="1289" spans="1:12">
      <c r="A1289" s="332"/>
      <c r="B1289" s="306" t="e">
        <f>VLOOKUP(A1289,EMPRESAS!$A$1:$B$342,2,0)</f>
        <v>#N/A</v>
      </c>
      <c r="C1289" s="306" t="e">
        <f>VLOOKUP(A1289,EMPRESAS!$A$1:$C$342,3,0)</f>
        <v>#N/A</v>
      </c>
      <c r="D1289" s="299"/>
      <c r="E1289" s="299"/>
      <c r="F1289" s="299"/>
      <c r="G1289" s="299"/>
      <c r="H1289" s="299"/>
      <c r="I1289" s="299"/>
      <c r="J1289" s="299"/>
      <c r="K1289" s="299" t="e">
        <f>VLOOKUP(A1289,EMPRESAS!$A$1:$I$342,9,0)</f>
        <v>#N/A</v>
      </c>
      <c r="L1289" s="299" t="e">
        <f>VLOOKUP(A1289,EMPRESAS!$A$1:$J$342,10,0)</f>
        <v>#N/A</v>
      </c>
    </row>
    <row r="1290" spans="1:12">
      <c r="A1290" s="332"/>
      <c r="B1290" s="306" t="e">
        <f>VLOOKUP(A1290,EMPRESAS!$A$1:$B$342,2,0)</f>
        <v>#N/A</v>
      </c>
      <c r="C1290" s="306" t="e">
        <f>VLOOKUP(A1290,EMPRESAS!$A$1:$C$342,3,0)</f>
        <v>#N/A</v>
      </c>
      <c r="D1290" s="299"/>
      <c r="E1290" s="299"/>
      <c r="F1290" s="299"/>
      <c r="G1290" s="299"/>
      <c r="H1290" s="299"/>
      <c r="I1290" s="299"/>
      <c r="J1290" s="299"/>
      <c r="K1290" s="299" t="e">
        <f>VLOOKUP(A1290,EMPRESAS!$A$1:$I$342,9,0)</f>
        <v>#N/A</v>
      </c>
      <c r="L1290" s="299" t="e">
        <f>VLOOKUP(A1290,EMPRESAS!$A$1:$J$342,10,0)</f>
        <v>#N/A</v>
      </c>
    </row>
    <row r="1291" spans="1:12">
      <c r="A1291" s="332"/>
      <c r="B1291" s="306" t="e">
        <f>VLOOKUP(A1291,EMPRESAS!$A$1:$B$342,2,0)</f>
        <v>#N/A</v>
      </c>
      <c r="C1291" s="306" t="e">
        <f>VLOOKUP(A1291,EMPRESAS!$A$1:$C$342,3,0)</f>
        <v>#N/A</v>
      </c>
      <c r="D1291" s="299"/>
      <c r="E1291" s="299"/>
      <c r="F1291" s="299"/>
      <c r="G1291" s="299"/>
      <c r="H1291" s="299"/>
      <c r="I1291" s="299"/>
      <c r="J1291" s="299"/>
      <c r="K1291" s="299" t="e">
        <f>VLOOKUP(A1291,EMPRESAS!$A$1:$I$342,9,0)</f>
        <v>#N/A</v>
      </c>
      <c r="L1291" s="299" t="e">
        <f>VLOOKUP(A1291,EMPRESAS!$A$1:$J$342,10,0)</f>
        <v>#N/A</v>
      </c>
    </row>
    <row r="1292" spans="1:12">
      <c r="A1292" s="332"/>
      <c r="B1292" s="306" t="e">
        <f>VLOOKUP(A1292,EMPRESAS!$A$1:$B$342,2,0)</f>
        <v>#N/A</v>
      </c>
      <c r="C1292" s="306" t="e">
        <f>VLOOKUP(A1292,EMPRESAS!$A$1:$C$342,3,0)</f>
        <v>#N/A</v>
      </c>
      <c r="D1292" s="299"/>
      <c r="E1292" s="299"/>
      <c r="F1292" s="299"/>
      <c r="G1292" s="299"/>
      <c r="H1292" s="299"/>
      <c r="I1292" s="299"/>
      <c r="J1292" s="299"/>
      <c r="K1292" s="299" t="e">
        <f>VLOOKUP(A1292,EMPRESAS!$A$1:$I$342,9,0)</f>
        <v>#N/A</v>
      </c>
      <c r="L1292" s="299" t="e">
        <f>VLOOKUP(A1292,EMPRESAS!$A$1:$J$342,10,0)</f>
        <v>#N/A</v>
      </c>
    </row>
    <row r="1293" spans="1:12">
      <c r="A1293" s="332"/>
      <c r="B1293" s="306" t="e">
        <f>VLOOKUP(A1293,EMPRESAS!$A$1:$B$342,2,0)</f>
        <v>#N/A</v>
      </c>
      <c r="C1293" s="306" t="e">
        <f>VLOOKUP(A1293,EMPRESAS!$A$1:$C$342,3,0)</f>
        <v>#N/A</v>
      </c>
      <c r="D1293" s="299"/>
      <c r="E1293" s="299"/>
      <c r="F1293" s="299"/>
      <c r="G1293" s="299"/>
      <c r="H1293" s="299"/>
      <c r="I1293" s="299"/>
      <c r="J1293" s="299"/>
      <c r="K1293" s="299" t="e">
        <f>VLOOKUP(A1293,EMPRESAS!$A$1:$I$342,9,0)</f>
        <v>#N/A</v>
      </c>
      <c r="L1293" s="299" t="e">
        <f>VLOOKUP(A1293,EMPRESAS!$A$1:$J$342,10,0)</f>
        <v>#N/A</v>
      </c>
    </row>
    <row r="1294" spans="1:12">
      <c r="A1294" s="332"/>
      <c r="B1294" s="306" t="e">
        <f>VLOOKUP(A1294,EMPRESAS!$A$1:$B$342,2,0)</f>
        <v>#N/A</v>
      </c>
      <c r="C1294" s="306" t="e">
        <f>VLOOKUP(A1294,EMPRESAS!$A$1:$C$342,3,0)</f>
        <v>#N/A</v>
      </c>
      <c r="D1294" s="299"/>
      <c r="E1294" s="299"/>
      <c r="F1294" s="299"/>
      <c r="G1294" s="299"/>
      <c r="H1294" s="299"/>
      <c r="I1294" s="299"/>
      <c r="J1294" s="299"/>
      <c r="K1294" s="299" t="e">
        <f>VLOOKUP(A1294,EMPRESAS!$A$1:$I$342,9,0)</f>
        <v>#N/A</v>
      </c>
      <c r="L1294" s="299" t="e">
        <f>VLOOKUP(A1294,EMPRESAS!$A$1:$J$342,10,0)</f>
        <v>#N/A</v>
      </c>
    </row>
    <row r="1295" spans="1:12">
      <c r="A1295" s="332"/>
      <c r="B1295" s="306" t="e">
        <f>VLOOKUP(A1295,EMPRESAS!$A$1:$B$342,2,0)</f>
        <v>#N/A</v>
      </c>
      <c r="C1295" s="306" t="e">
        <f>VLOOKUP(A1295,EMPRESAS!$A$1:$C$342,3,0)</f>
        <v>#N/A</v>
      </c>
      <c r="D1295" s="299"/>
      <c r="E1295" s="299"/>
      <c r="F1295" s="299"/>
      <c r="G1295" s="299"/>
      <c r="H1295" s="299"/>
      <c r="I1295" s="299"/>
      <c r="J1295" s="299"/>
      <c r="K1295" s="299" t="e">
        <f>VLOOKUP(A1295,EMPRESAS!$A$1:$I$342,9,0)</f>
        <v>#N/A</v>
      </c>
      <c r="L1295" s="299" t="e">
        <f>VLOOKUP(A1295,EMPRESAS!$A$1:$J$342,10,0)</f>
        <v>#N/A</v>
      </c>
    </row>
    <row r="1296" spans="1:12">
      <c r="A1296" s="332"/>
      <c r="B1296" s="306" t="e">
        <f>VLOOKUP(A1296,EMPRESAS!$A$1:$B$342,2,0)</f>
        <v>#N/A</v>
      </c>
      <c r="C1296" s="306" t="e">
        <f>VLOOKUP(A1296,EMPRESAS!$A$1:$C$342,3,0)</f>
        <v>#N/A</v>
      </c>
      <c r="D1296" s="299"/>
      <c r="E1296" s="299"/>
      <c r="F1296" s="299"/>
      <c r="G1296" s="299"/>
      <c r="H1296" s="299"/>
      <c r="I1296" s="299"/>
      <c r="J1296" s="299"/>
      <c r="K1296" s="299" t="e">
        <f>VLOOKUP(A1296,EMPRESAS!$A$1:$I$342,9,0)</f>
        <v>#N/A</v>
      </c>
      <c r="L1296" s="299" t="e">
        <f>VLOOKUP(A1296,EMPRESAS!$A$1:$J$342,10,0)</f>
        <v>#N/A</v>
      </c>
    </row>
    <row r="1297" spans="1:12">
      <c r="A1297" s="332"/>
      <c r="B1297" s="306" t="e">
        <f>VLOOKUP(A1297,EMPRESAS!$A$1:$B$342,2,0)</f>
        <v>#N/A</v>
      </c>
      <c r="C1297" s="306" t="e">
        <f>VLOOKUP(A1297,EMPRESAS!$A$1:$C$342,3,0)</f>
        <v>#N/A</v>
      </c>
      <c r="D1297" s="299"/>
      <c r="E1297" s="299"/>
      <c r="F1297" s="299"/>
      <c r="G1297" s="299"/>
      <c r="H1297" s="299"/>
      <c r="I1297" s="299"/>
      <c r="J1297" s="299"/>
      <c r="K1297" s="299" t="e">
        <f>VLOOKUP(A1297,EMPRESAS!$A$1:$I$342,9,0)</f>
        <v>#N/A</v>
      </c>
      <c r="L1297" s="299" t="e">
        <f>VLOOKUP(A1297,EMPRESAS!$A$1:$J$342,10,0)</f>
        <v>#N/A</v>
      </c>
    </row>
    <row r="1298" spans="1:12">
      <c r="A1298" s="332"/>
      <c r="B1298" s="306" t="e">
        <f>VLOOKUP(A1298,EMPRESAS!$A$1:$B$342,2,0)</f>
        <v>#N/A</v>
      </c>
      <c r="C1298" s="306" t="e">
        <f>VLOOKUP(A1298,EMPRESAS!$A$1:$C$342,3,0)</f>
        <v>#N/A</v>
      </c>
      <c r="D1298" s="299"/>
      <c r="E1298" s="299"/>
      <c r="F1298" s="299"/>
      <c r="G1298" s="299"/>
      <c r="H1298" s="299"/>
      <c r="I1298" s="299"/>
      <c r="J1298" s="299"/>
      <c r="K1298" s="299" t="e">
        <f>VLOOKUP(A1298,EMPRESAS!$A$1:$I$342,9,0)</f>
        <v>#N/A</v>
      </c>
      <c r="L1298" s="299" t="e">
        <f>VLOOKUP(A1298,EMPRESAS!$A$1:$J$342,10,0)</f>
        <v>#N/A</v>
      </c>
    </row>
    <row r="1299" spans="1:12">
      <c r="A1299" s="332"/>
      <c r="B1299" s="306" t="e">
        <f>VLOOKUP(A1299,EMPRESAS!$A$1:$B$342,2,0)</f>
        <v>#N/A</v>
      </c>
      <c r="C1299" s="306" t="e">
        <f>VLOOKUP(A1299,EMPRESAS!$A$1:$C$342,3,0)</f>
        <v>#N/A</v>
      </c>
      <c r="D1299" s="299"/>
      <c r="E1299" s="299"/>
      <c r="F1299" s="299"/>
      <c r="G1299" s="299"/>
      <c r="H1299" s="299"/>
      <c r="I1299" s="299"/>
      <c r="J1299" s="299"/>
      <c r="K1299" s="299" t="e">
        <f>VLOOKUP(A1299,EMPRESAS!$A$1:$I$342,9,0)</f>
        <v>#N/A</v>
      </c>
      <c r="L1299" s="299" t="e">
        <f>VLOOKUP(A1299,EMPRESAS!$A$1:$J$342,10,0)</f>
        <v>#N/A</v>
      </c>
    </row>
    <row r="1300" spans="1:12">
      <c r="A1300" s="332"/>
      <c r="B1300" s="306" t="e">
        <f>VLOOKUP(A1300,EMPRESAS!$A$1:$B$342,2,0)</f>
        <v>#N/A</v>
      </c>
      <c r="C1300" s="306" t="e">
        <f>VLOOKUP(A1300,EMPRESAS!$A$1:$C$342,3,0)</f>
        <v>#N/A</v>
      </c>
      <c r="D1300" s="299"/>
      <c r="E1300" s="299"/>
      <c r="F1300" s="299"/>
      <c r="G1300" s="299"/>
      <c r="H1300" s="299"/>
      <c r="I1300" s="299"/>
      <c r="J1300" s="299"/>
      <c r="K1300" s="299" t="e">
        <f>VLOOKUP(A1300,EMPRESAS!$A$1:$I$342,9,0)</f>
        <v>#N/A</v>
      </c>
      <c r="L1300" s="299" t="e">
        <f>VLOOKUP(A1300,EMPRESAS!$A$1:$J$342,10,0)</f>
        <v>#N/A</v>
      </c>
    </row>
    <row r="1301" spans="1:12">
      <c r="A1301" s="332"/>
      <c r="B1301" s="306" t="e">
        <f>VLOOKUP(A1301,EMPRESAS!$A$1:$B$342,2,0)</f>
        <v>#N/A</v>
      </c>
      <c r="C1301" s="306" t="e">
        <f>VLOOKUP(A1301,EMPRESAS!$A$1:$C$342,3,0)</f>
        <v>#N/A</v>
      </c>
      <c r="D1301" s="299"/>
      <c r="E1301" s="299"/>
      <c r="F1301" s="299"/>
      <c r="G1301" s="299"/>
      <c r="H1301" s="299"/>
      <c r="I1301" s="299"/>
      <c r="J1301" s="299"/>
      <c r="K1301" s="299" t="e">
        <f>VLOOKUP(A1301,EMPRESAS!$A$1:$I$342,9,0)</f>
        <v>#N/A</v>
      </c>
      <c r="L1301" s="299" t="e">
        <f>VLOOKUP(A1301,EMPRESAS!$A$1:$J$342,10,0)</f>
        <v>#N/A</v>
      </c>
    </row>
    <row r="1302" spans="1:12">
      <c r="A1302" s="332"/>
      <c r="B1302" s="306" t="e">
        <f>VLOOKUP(A1302,EMPRESAS!$A$1:$B$342,2,0)</f>
        <v>#N/A</v>
      </c>
      <c r="C1302" s="306" t="e">
        <f>VLOOKUP(A1302,EMPRESAS!$A$1:$C$342,3,0)</f>
        <v>#N/A</v>
      </c>
      <c r="D1302" s="299"/>
      <c r="E1302" s="299"/>
      <c r="F1302" s="299"/>
      <c r="G1302" s="299"/>
      <c r="H1302" s="299"/>
      <c r="I1302" s="299"/>
      <c r="J1302" s="299"/>
      <c r="K1302" s="299" t="e">
        <f>VLOOKUP(A1302,EMPRESAS!$A$1:$I$342,9,0)</f>
        <v>#N/A</v>
      </c>
      <c r="L1302" s="299" t="e">
        <f>VLOOKUP(A1302,EMPRESAS!$A$1:$J$342,10,0)</f>
        <v>#N/A</v>
      </c>
    </row>
    <row r="1303" spans="1:12">
      <c r="A1303" s="332"/>
      <c r="B1303" s="306" t="e">
        <f>VLOOKUP(A1303,EMPRESAS!$A$1:$B$342,2,0)</f>
        <v>#N/A</v>
      </c>
      <c r="C1303" s="306" t="e">
        <f>VLOOKUP(A1303,EMPRESAS!$A$1:$C$342,3,0)</f>
        <v>#N/A</v>
      </c>
      <c r="D1303" s="299"/>
      <c r="E1303" s="299"/>
      <c r="F1303" s="299"/>
      <c r="G1303" s="299"/>
      <c r="H1303" s="299"/>
      <c r="I1303" s="299"/>
      <c r="J1303" s="299"/>
      <c r="K1303" s="299" t="e">
        <f>VLOOKUP(A1303,EMPRESAS!$A$1:$I$342,9,0)</f>
        <v>#N/A</v>
      </c>
      <c r="L1303" s="299" t="e">
        <f>VLOOKUP(A1303,EMPRESAS!$A$1:$J$342,10,0)</f>
        <v>#N/A</v>
      </c>
    </row>
    <row r="1304" spans="1:12">
      <c r="A1304" s="332"/>
      <c r="B1304" s="306" t="e">
        <f>VLOOKUP(A1304,EMPRESAS!$A$1:$B$342,2,0)</f>
        <v>#N/A</v>
      </c>
      <c r="C1304" s="306" t="e">
        <f>VLOOKUP(A1304,EMPRESAS!$A$1:$C$342,3,0)</f>
        <v>#N/A</v>
      </c>
      <c r="D1304" s="299"/>
      <c r="E1304" s="299"/>
      <c r="F1304" s="299"/>
      <c r="G1304" s="299"/>
      <c r="H1304" s="299"/>
      <c r="I1304" s="299"/>
      <c r="J1304" s="299"/>
      <c r="K1304" s="299" t="e">
        <f>VLOOKUP(A1304,EMPRESAS!$A$1:$I$342,9,0)</f>
        <v>#N/A</v>
      </c>
      <c r="L1304" s="299" t="e">
        <f>VLOOKUP(A1304,EMPRESAS!$A$1:$J$342,10,0)</f>
        <v>#N/A</v>
      </c>
    </row>
    <row r="1305" spans="1:12">
      <c r="A1305" s="332"/>
      <c r="B1305" s="306" t="e">
        <f>VLOOKUP(A1305,EMPRESAS!$A$1:$B$342,2,0)</f>
        <v>#N/A</v>
      </c>
      <c r="C1305" s="306" t="e">
        <f>VLOOKUP(A1305,EMPRESAS!$A$1:$C$342,3,0)</f>
        <v>#N/A</v>
      </c>
      <c r="D1305" s="299"/>
      <c r="E1305" s="299"/>
      <c r="F1305" s="299"/>
      <c r="G1305" s="299"/>
      <c r="H1305" s="299"/>
      <c r="I1305" s="299"/>
      <c r="J1305" s="299"/>
      <c r="K1305" s="299" t="e">
        <f>VLOOKUP(A1305,EMPRESAS!$A$1:$I$342,9,0)</f>
        <v>#N/A</v>
      </c>
      <c r="L1305" s="299" t="e">
        <f>VLOOKUP(A1305,EMPRESAS!$A$1:$J$342,10,0)</f>
        <v>#N/A</v>
      </c>
    </row>
    <row r="1306" spans="1:12">
      <c r="A1306" s="332"/>
      <c r="B1306" s="306" t="e">
        <f>VLOOKUP(A1306,EMPRESAS!$A$1:$B$342,2,0)</f>
        <v>#N/A</v>
      </c>
      <c r="C1306" s="306" t="e">
        <f>VLOOKUP(A1306,EMPRESAS!$A$1:$C$342,3,0)</f>
        <v>#N/A</v>
      </c>
      <c r="D1306" s="299"/>
      <c r="E1306" s="299"/>
      <c r="F1306" s="299"/>
      <c r="G1306" s="299"/>
      <c r="H1306" s="299"/>
      <c r="I1306" s="299"/>
      <c r="J1306" s="299"/>
      <c r="K1306" s="299" t="e">
        <f>VLOOKUP(A1306,EMPRESAS!$A$1:$I$342,9,0)</f>
        <v>#N/A</v>
      </c>
      <c r="L1306" s="299" t="e">
        <f>VLOOKUP(A1306,EMPRESAS!$A$1:$J$342,10,0)</f>
        <v>#N/A</v>
      </c>
    </row>
    <row r="1307" spans="1:12">
      <c r="A1307" s="332"/>
      <c r="B1307" s="306" t="e">
        <f>VLOOKUP(A1307,EMPRESAS!$A$1:$B$342,2,0)</f>
        <v>#N/A</v>
      </c>
      <c r="C1307" s="306" t="e">
        <f>VLOOKUP(A1307,EMPRESAS!$A$1:$C$342,3,0)</f>
        <v>#N/A</v>
      </c>
      <c r="D1307" s="299"/>
      <c r="E1307" s="299"/>
      <c r="F1307" s="299"/>
      <c r="G1307" s="299"/>
      <c r="H1307" s="299"/>
      <c r="I1307" s="299"/>
      <c r="J1307" s="299"/>
      <c r="K1307" s="299" t="e">
        <f>VLOOKUP(A1307,EMPRESAS!$A$1:$I$342,9,0)</f>
        <v>#N/A</v>
      </c>
      <c r="L1307" s="299" t="e">
        <f>VLOOKUP(A1307,EMPRESAS!$A$1:$J$342,10,0)</f>
        <v>#N/A</v>
      </c>
    </row>
    <row r="1308" spans="1:12">
      <c r="A1308" s="332"/>
      <c r="B1308" s="306" t="e">
        <f>VLOOKUP(A1308,EMPRESAS!$A$1:$B$342,2,0)</f>
        <v>#N/A</v>
      </c>
      <c r="C1308" s="306" t="e">
        <f>VLOOKUP(A1308,EMPRESAS!$A$1:$C$342,3,0)</f>
        <v>#N/A</v>
      </c>
      <c r="D1308" s="299"/>
      <c r="E1308" s="299"/>
      <c r="F1308" s="299"/>
      <c r="G1308" s="299"/>
      <c r="H1308" s="299"/>
      <c r="I1308" s="299"/>
      <c r="J1308" s="299"/>
      <c r="K1308" s="299" t="e">
        <f>VLOOKUP(A1308,EMPRESAS!$A$1:$I$342,9,0)</f>
        <v>#N/A</v>
      </c>
      <c r="L1308" s="299" t="e">
        <f>VLOOKUP(A1308,EMPRESAS!$A$1:$J$342,10,0)</f>
        <v>#N/A</v>
      </c>
    </row>
    <row r="1309" spans="1:12">
      <c r="A1309" s="332"/>
      <c r="B1309" s="306" t="e">
        <f>VLOOKUP(A1309,EMPRESAS!$A$1:$B$342,2,0)</f>
        <v>#N/A</v>
      </c>
      <c r="C1309" s="306" t="e">
        <f>VLOOKUP(A1309,EMPRESAS!$A$1:$C$342,3,0)</f>
        <v>#N/A</v>
      </c>
      <c r="D1309" s="299"/>
      <c r="E1309" s="299"/>
      <c r="F1309" s="299"/>
      <c r="G1309" s="299"/>
      <c r="H1309" s="299"/>
      <c r="I1309" s="299"/>
      <c r="J1309" s="299"/>
      <c r="K1309" s="299" t="e">
        <f>VLOOKUP(A1309,EMPRESAS!$A$1:$I$342,9,0)</f>
        <v>#N/A</v>
      </c>
      <c r="L1309" s="299" t="e">
        <f>VLOOKUP(A1309,EMPRESAS!$A$1:$J$342,10,0)</f>
        <v>#N/A</v>
      </c>
    </row>
    <row r="1310" spans="1:12">
      <c r="A1310" s="332"/>
      <c r="B1310" s="306" t="e">
        <f>VLOOKUP(A1310,EMPRESAS!$A$1:$B$342,2,0)</f>
        <v>#N/A</v>
      </c>
      <c r="C1310" s="306" t="e">
        <f>VLOOKUP(A1310,EMPRESAS!$A$1:$C$342,3,0)</f>
        <v>#N/A</v>
      </c>
      <c r="D1310" s="299"/>
      <c r="E1310" s="299"/>
      <c r="F1310" s="299"/>
      <c r="G1310" s="299"/>
      <c r="H1310" s="299"/>
      <c r="I1310" s="299"/>
      <c r="J1310" s="299"/>
      <c r="K1310" s="299" t="e">
        <f>VLOOKUP(A1310,EMPRESAS!$A$1:$I$342,9,0)</f>
        <v>#N/A</v>
      </c>
      <c r="L1310" s="299" t="e">
        <f>VLOOKUP(A1310,EMPRESAS!$A$1:$J$342,10,0)</f>
        <v>#N/A</v>
      </c>
    </row>
    <row r="1311" spans="1:12">
      <c r="A1311" s="332"/>
      <c r="B1311" s="306" t="e">
        <f>VLOOKUP(A1311,EMPRESAS!$A$1:$B$342,2,0)</f>
        <v>#N/A</v>
      </c>
      <c r="C1311" s="306" t="e">
        <f>VLOOKUP(A1311,EMPRESAS!$A$1:$C$342,3,0)</f>
        <v>#N/A</v>
      </c>
      <c r="D1311" s="299"/>
      <c r="E1311" s="299"/>
      <c r="F1311" s="299"/>
      <c r="G1311" s="299"/>
      <c r="H1311" s="299"/>
      <c r="I1311" s="299"/>
      <c r="J1311" s="299"/>
      <c r="K1311" s="299" t="e">
        <f>VLOOKUP(A1311,EMPRESAS!$A$1:$I$342,9,0)</f>
        <v>#N/A</v>
      </c>
      <c r="L1311" s="299" t="e">
        <f>VLOOKUP(A1311,EMPRESAS!$A$1:$J$342,10,0)</f>
        <v>#N/A</v>
      </c>
    </row>
    <row r="1312" spans="1:12">
      <c r="A1312" s="332"/>
      <c r="B1312" s="306" t="e">
        <f>VLOOKUP(A1312,EMPRESAS!$A$1:$B$342,2,0)</f>
        <v>#N/A</v>
      </c>
      <c r="C1312" s="306" t="e">
        <f>VLOOKUP(A1312,EMPRESAS!$A$1:$C$342,3,0)</f>
        <v>#N/A</v>
      </c>
      <c r="D1312" s="299"/>
      <c r="E1312" s="299"/>
      <c r="F1312" s="299"/>
      <c r="G1312" s="299"/>
      <c r="H1312" s="299"/>
      <c r="I1312" s="299"/>
      <c r="J1312" s="299"/>
      <c r="K1312" s="299" t="e">
        <f>VLOOKUP(A1312,EMPRESAS!$A$1:$I$342,9,0)</f>
        <v>#N/A</v>
      </c>
      <c r="L1312" s="299" t="e">
        <f>VLOOKUP(A1312,EMPRESAS!$A$1:$J$342,10,0)</f>
        <v>#N/A</v>
      </c>
    </row>
    <row r="1313" spans="1:12">
      <c r="A1313" s="332"/>
      <c r="B1313" s="306" t="e">
        <f>VLOOKUP(A1313,EMPRESAS!$A$1:$B$342,2,0)</f>
        <v>#N/A</v>
      </c>
      <c r="C1313" s="306" t="e">
        <f>VLOOKUP(A1313,EMPRESAS!$A$1:$C$342,3,0)</f>
        <v>#N/A</v>
      </c>
      <c r="D1313" s="299"/>
      <c r="E1313" s="299"/>
      <c r="F1313" s="299"/>
      <c r="G1313" s="299"/>
      <c r="H1313" s="299"/>
      <c r="I1313" s="299"/>
      <c r="J1313" s="299"/>
      <c r="K1313" s="299" t="e">
        <f>VLOOKUP(A1313,EMPRESAS!$A$1:$I$342,9,0)</f>
        <v>#N/A</v>
      </c>
      <c r="L1313" s="299" t="e">
        <f>VLOOKUP(A1313,EMPRESAS!$A$1:$J$342,10,0)</f>
        <v>#N/A</v>
      </c>
    </row>
    <row r="1314" spans="1:12">
      <c r="A1314" s="332"/>
      <c r="B1314" s="306" t="e">
        <f>VLOOKUP(A1314,EMPRESAS!$A$1:$B$342,2,0)</f>
        <v>#N/A</v>
      </c>
      <c r="C1314" s="306" t="e">
        <f>VLOOKUP(A1314,EMPRESAS!$A$1:$C$342,3,0)</f>
        <v>#N/A</v>
      </c>
      <c r="D1314" s="299"/>
      <c r="E1314" s="299"/>
      <c r="F1314" s="299"/>
      <c r="G1314" s="299"/>
      <c r="H1314" s="299"/>
      <c r="I1314" s="299"/>
      <c r="J1314" s="299"/>
      <c r="K1314" s="299" t="e">
        <f>VLOOKUP(A1314,EMPRESAS!$A$1:$I$342,9,0)</f>
        <v>#N/A</v>
      </c>
      <c r="L1314" s="299" t="e">
        <f>VLOOKUP(A1314,EMPRESAS!$A$1:$J$342,10,0)</f>
        <v>#N/A</v>
      </c>
    </row>
    <row r="1315" spans="1:12">
      <c r="A1315" s="332"/>
      <c r="B1315" s="306" t="e">
        <f>VLOOKUP(A1315,EMPRESAS!$A$1:$B$342,2,0)</f>
        <v>#N/A</v>
      </c>
      <c r="C1315" s="306" t="e">
        <f>VLOOKUP(A1315,EMPRESAS!$A$1:$C$342,3,0)</f>
        <v>#N/A</v>
      </c>
      <c r="D1315" s="299"/>
      <c r="E1315" s="299"/>
      <c r="F1315" s="299"/>
      <c r="G1315" s="299"/>
      <c r="H1315" s="299"/>
      <c r="I1315" s="299"/>
      <c r="J1315" s="299"/>
      <c r="K1315" s="299" t="e">
        <f>VLOOKUP(A1315,EMPRESAS!$A$1:$I$342,9,0)</f>
        <v>#N/A</v>
      </c>
      <c r="L1315" s="299" t="e">
        <f>VLOOKUP(A1315,EMPRESAS!$A$1:$J$342,10,0)</f>
        <v>#N/A</v>
      </c>
    </row>
    <row r="1316" spans="1:12">
      <c r="A1316" s="332"/>
      <c r="B1316" s="306" t="e">
        <f>VLOOKUP(A1316,EMPRESAS!$A$1:$B$342,2,0)</f>
        <v>#N/A</v>
      </c>
      <c r="C1316" s="306" t="e">
        <f>VLOOKUP(A1316,EMPRESAS!$A$1:$C$342,3,0)</f>
        <v>#N/A</v>
      </c>
      <c r="D1316" s="299"/>
      <c r="E1316" s="299"/>
      <c r="F1316" s="299"/>
      <c r="G1316" s="299"/>
      <c r="H1316" s="299"/>
      <c r="I1316" s="299"/>
      <c r="J1316" s="299"/>
      <c r="K1316" s="299" t="e">
        <f>VLOOKUP(A1316,EMPRESAS!$A$1:$I$342,9,0)</f>
        <v>#N/A</v>
      </c>
      <c r="L1316" s="299" t="e">
        <f>VLOOKUP(A1316,EMPRESAS!$A$1:$J$342,10,0)</f>
        <v>#N/A</v>
      </c>
    </row>
    <row r="1317" spans="1:12">
      <c r="A1317" s="332"/>
      <c r="B1317" s="306" t="e">
        <f>VLOOKUP(A1317,EMPRESAS!$A$1:$B$342,2,0)</f>
        <v>#N/A</v>
      </c>
      <c r="C1317" s="306" t="e">
        <f>VLOOKUP(A1317,EMPRESAS!$A$1:$C$342,3,0)</f>
        <v>#N/A</v>
      </c>
      <c r="D1317" s="299"/>
      <c r="E1317" s="299"/>
      <c r="F1317" s="299"/>
      <c r="G1317" s="299"/>
      <c r="H1317" s="299"/>
      <c r="I1317" s="299"/>
      <c r="J1317" s="299"/>
      <c r="K1317" s="299" t="e">
        <f>VLOOKUP(A1317,EMPRESAS!$A$1:$I$342,9,0)</f>
        <v>#N/A</v>
      </c>
      <c r="L1317" s="299" t="e">
        <f>VLOOKUP(A1317,EMPRESAS!$A$1:$J$342,10,0)</f>
        <v>#N/A</v>
      </c>
    </row>
    <row r="1318" spans="1:12">
      <c r="A1318" s="332"/>
      <c r="B1318" s="306" t="e">
        <f>VLOOKUP(A1318,EMPRESAS!$A$1:$B$342,2,0)</f>
        <v>#N/A</v>
      </c>
      <c r="C1318" s="306" t="e">
        <f>VLOOKUP(A1318,EMPRESAS!$A$1:$C$342,3,0)</f>
        <v>#N/A</v>
      </c>
      <c r="D1318" s="299"/>
      <c r="E1318" s="299"/>
      <c r="F1318" s="299"/>
      <c r="G1318" s="299"/>
      <c r="H1318" s="299"/>
      <c r="I1318" s="299"/>
      <c r="J1318" s="299"/>
      <c r="K1318" s="299" t="e">
        <f>VLOOKUP(A1318,EMPRESAS!$A$1:$I$342,9,0)</f>
        <v>#N/A</v>
      </c>
      <c r="L1318" s="299" t="e">
        <f>VLOOKUP(A1318,EMPRESAS!$A$1:$J$342,10,0)</f>
        <v>#N/A</v>
      </c>
    </row>
    <row r="1319" spans="1:12">
      <c r="A1319" s="332"/>
      <c r="B1319" s="306" t="e">
        <f>VLOOKUP(A1319,EMPRESAS!$A$1:$B$342,2,0)</f>
        <v>#N/A</v>
      </c>
      <c r="C1319" s="306" t="e">
        <f>VLOOKUP(A1319,EMPRESAS!$A$1:$C$342,3,0)</f>
        <v>#N/A</v>
      </c>
      <c r="D1319" s="299"/>
      <c r="E1319" s="299"/>
      <c r="F1319" s="299"/>
      <c r="G1319" s="299"/>
      <c r="H1319" s="299"/>
      <c r="I1319" s="299"/>
      <c r="J1319" s="299"/>
      <c r="K1319" s="299" t="e">
        <f>VLOOKUP(A1319,EMPRESAS!$A$1:$I$342,9,0)</f>
        <v>#N/A</v>
      </c>
      <c r="L1319" s="299" t="e">
        <f>VLOOKUP(A1319,EMPRESAS!$A$1:$J$342,10,0)</f>
        <v>#N/A</v>
      </c>
    </row>
    <row r="1320" spans="1:12">
      <c r="A1320" s="332"/>
      <c r="B1320" s="306" t="e">
        <f>VLOOKUP(A1320,EMPRESAS!$A$1:$B$342,2,0)</f>
        <v>#N/A</v>
      </c>
      <c r="C1320" s="306" t="e">
        <f>VLOOKUP(A1320,EMPRESAS!$A$1:$C$342,3,0)</f>
        <v>#N/A</v>
      </c>
      <c r="D1320" s="299"/>
      <c r="E1320" s="299"/>
      <c r="F1320" s="299"/>
      <c r="G1320" s="299"/>
      <c r="H1320" s="299"/>
      <c r="I1320" s="299"/>
      <c r="J1320" s="299"/>
      <c r="K1320" s="299" t="e">
        <f>VLOOKUP(A1320,EMPRESAS!$A$1:$I$342,9,0)</f>
        <v>#N/A</v>
      </c>
      <c r="L1320" s="299" t="e">
        <f>VLOOKUP(A1320,EMPRESAS!$A$1:$J$342,10,0)</f>
        <v>#N/A</v>
      </c>
    </row>
    <row r="1321" spans="1:12">
      <c r="A1321" s="332"/>
      <c r="B1321" s="306" t="e">
        <f>VLOOKUP(A1321,EMPRESAS!$A$1:$B$342,2,0)</f>
        <v>#N/A</v>
      </c>
      <c r="C1321" s="306" t="e">
        <f>VLOOKUP(A1321,EMPRESAS!$A$1:$C$342,3,0)</f>
        <v>#N/A</v>
      </c>
      <c r="D1321" s="299"/>
      <c r="E1321" s="299"/>
      <c r="F1321" s="299"/>
      <c r="G1321" s="299"/>
      <c r="H1321" s="299"/>
      <c r="I1321" s="299"/>
      <c r="J1321" s="299"/>
      <c r="K1321" s="299" t="e">
        <f>VLOOKUP(A1321,EMPRESAS!$A$1:$I$342,9,0)</f>
        <v>#N/A</v>
      </c>
      <c r="L1321" s="299" t="e">
        <f>VLOOKUP(A1321,EMPRESAS!$A$1:$J$342,10,0)</f>
        <v>#N/A</v>
      </c>
    </row>
    <row r="1322" spans="1:12">
      <c r="A1322" s="332"/>
      <c r="B1322" s="306" t="e">
        <f>VLOOKUP(A1322,EMPRESAS!$A$1:$B$342,2,0)</f>
        <v>#N/A</v>
      </c>
      <c r="C1322" s="306" t="e">
        <f>VLOOKUP(A1322,EMPRESAS!$A$1:$C$342,3,0)</f>
        <v>#N/A</v>
      </c>
      <c r="D1322" s="299"/>
      <c r="E1322" s="299"/>
      <c r="F1322" s="299"/>
      <c r="G1322" s="299"/>
      <c r="H1322" s="299"/>
      <c r="I1322" s="299"/>
      <c r="J1322" s="299"/>
      <c r="K1322" s="299" t="e">
        <f>VLOOKUP(A1322,EMPRESAS!$A$1:$I$342,9,0)</f>
        <v>#N/A</v>
      </c>
      <c r="L1322" s="299" t="e">
        <f>VLOOKUP(A1322,EMPRESAS!$A$1:$J$342,10,0)</f>
        <v>#N/A</v>
      </c>
    </row>
    <row r="1323" spans="1:12">
      <c r="A1323" s="332"/>
      <c r="B1323" s="306" t="e">
        <f>VLOOKUP(A1323,EMPRESAS!$A$1:$B$342,2,0)</f>
        <v>#N/A</v>
      </c>
      <c r="C1323" s="306" t="e">
        <f>VLOOKUP(A1323,EMPRESAS!$A$1:$C$342,3,0)</f>
        <v>#N/A</v>
      </c>
      <c r="D1323" s="299"/>
      <c r="E1323" s="299"/>
      <c r="F1323" s="299"/>
      <c r="G1323" s="299"/>
      <c r="H1323" s="299"/>
      <c r="I1323" s="299"/>
      <c r="J1323" s="299"/>
      <c r="K1323" s="299" t="e">
        <f>VLOOKUP(A1323,EMPRESAS!$A$1:$I$342,9,0)</f>
        <v>#N/A</v>
      </c>
      <c r="L1323" s="299" t="e">
        <f>VLOOKUP(A1323,EMPRESAS!$A$1:$J$342,10,0)</f>
        <v>#N/A</v>
      </c>
    </row>
    <row r="1324" spans="1:12">
      <c r="A1324" s="332"/>
      <c r="B1324" s="306" t="e">
        <f>VLOOKUP(A1324,EMPRESAS!$A$1:$B$342,2,0)</f>
        <v>#N/A</v>
      </c>
      <c r="C1324" s="306" t="e">
        <f>VLOOKUP(A1324,EMPRESAS!$A$1:$C$342,3,0)</f>
        <v>#N/A</v>
      </c>
      <c r="D1324" s="299"/>
      <c r="E1324" s="299"/>
      <c r="F1324" s="299"/>
      <c r="G1324" s="299"/>
      <c r="H1324" s="299"/>
      <c r="I1324" s="299"/>
      <c r="J1324" s="299"/>
      <c r="K1324" s="299" t="e">
        <f>VLOOKUP(A1324,EMPRESAS!$A$1:$I$342,9,0)</f>
        <v>#N/A</v>
      </c>
      <c r="L1324" s="299" t="e">
        <f>VLOOKUP(A1324,EMPRESAS!$A$1:$J$342,10,0)</f>
        <v>#N/A</v>
      </c>
    </row>
    <row r="1325" spans="1:12">
      <c r="A1325" s="332"/>
      <c r="B1325" s="306" t="e">
        <f>VLOOKUP(A1325,EMPRESAS!$A$1:$B$342,2,0)</f>
        <v>#N/A</v>
      </c>
      <c r="C1325" s="306" t="e">
        <f>VLOOKUP(A1325,EMPRESAS!$A$1:$C$342,3,0)</f>
        <v>#N/A</v>
      </c>
      <c r="D1325" s="299"/>
      <c r="E1325" s="299"/>
      <c r="F1325" s="299"/>
      <c r="G1325" s="299"/>
      <c r="H1325" s="299"/>
      <c r="I1325" s="299"/>
      <c r="J1325" s="299"/>
      <c r="K1325" s="299" t="e">
        <f>VLOOKUP(A1325,EMPRESAS!$A$1:$I$342,9,0)</f>
        <v>#N/A</v>
      </c>
      <c r="L1325" s="299" t="e">
        <f>VLOOKUP(A1325,EMPRESAS!$A$1:$J$342,10,0)</f>
        <v>#N/A</v>
      </c>
    </row>
    <row r="1326" spans="1:12">
      <c r="A1326" s="332"/>
      <c r="B1326" s="306" t="e">
        <f>VLOOKUP(A1326,EMPRESAS!$A$1:$B$342,2,0)</f>
        <v>#N/A</v>
      </c>
      <c r="C1326" s="306" t="e">
        <f>VLOOKUP(A1326,EMPRESAS!$A$1:$C$342,3,0)</f>
        <v>#N/A</v>
      </c>
      <c r="D1326" s="299"/>
      <c r="E1326" s="299"/>
      <c r="F1326" s="299"/>
      <c r="G1326" s="299"/>
      <c r="H1326" s="299"/>
      <c r="I1326" s="299"/>
      <c r="J1326" s="299"/>
      <c r="K1326" s="299" t="e">
        <f>VLOOKUP(A1326,EMPRESAS!$A$1:$I$342,9,0)</f>
        <v>#N/A</v>
      </c>
      <c r="L1326" s="299" t="e">
        <f>VLOOKUP(A1326,EMPRESAS!$A$1:$J$342,10,0)</f>
        <v>#N/A</v>
      </c>
    </row>
    <row r="1327" spans="1:12">
      <c r="A1327" s="332"/>
      <c r="B1327" s="306" t="e">
        <f>VLOOKUP(A1327,EMPRESAS!$A$1:$B$342,2,0)</f>
        <v>#N/A</v>
      </c>
      <c r="C1327" s="306" t="e">
        <f>VLOOKUP(A1327,EMPRESAS!$A$1:$C$342,3,0)</f>
        <v>#N/A</v>
      </c>
      <c r="D1327" s="299"/>
      <c r="E1327" s="299"/>
      <c r="F1327" s="299"/>
      <c r="G1327" s="299"/>
      <c r="H1327" s="299"/>
      <c r="I1327" s="299"/>
      <c r="J1327" s="299"/>
      <c r="K1327" s="299" t="e">
        <f>VLOOKUP(A1327,EMPRESAS!$A$1:$I$342,9,0)</f>
        <v>#N/A</v>
      </c>
      <c r="L1327" s="299" t="e">
        <f>VLOOKUP(A1327,EMPRESAS!$A$1:$J$342,10,0)</f>
        <v>#N/A</v>
      </c>
    </row>
    <row r="1328" spans="1:12">
      <c r="A1328" s="332"/>
      <c r="B1328" s="306" t="e">
        <f>VLOOKUP(A1328,EMPRESAS!$A$1:$B$342,2,0)</f>
        <v>#N/A</v>
      </c>
      <c r="C1328" s="306" t="e">
        <f>VLOOKUP(A1328,EMPRESAS!$A$1:$C$342,3,0)</f>
        <v>#N/A</v>
      </c>
      <c r="D1328" s="299"/>
      <c r="E1328" s="299"/>
      <c r="F1328" s="299"/>
      <c r="G1328" s="299"/>
      <c r="H1328" s="299"/>
      <c r="I1328" s="299"/>
      <c r="J1328" s="299"/>
      <c r="K1328" s="299" t="e">
        <f>VLOOKUP(A1328,EMPRESAS!$A$1:$I$342,9,0)</f>
        <v>#N/A</v>
      </c>
      <c r="L1328" s="299" t="e">
        <f>VLOOKUP(A1328,EMPRESAS!$A$1:$J$342,10,0)</f>
        <v>#N/A</v>
      </c>
    </row>
    <row r="1329" spans="1:12">
      <c r="A1329" s="332"/>
      <c r="B1329" s="306" t="e">
        <f>VLOOKUP(A1329,EMPRESAS!$A$1:$B$342,2,0)</f>
        <v>#N/A</v>
      </c>
      <c r="C1329" s="306" t="e">
        <f>VLOOKUP(A1329,EMPRESAS!$A$1:$C$342,3,0)</f>
        <v>#N/A</v>
      </c>
      <c r="D1329" s="299"/>
      <c r="E1329" s="299"/>
      <c r="F1329" s="299"/>
      <c r="G1329" s="299"/>
      <c r="H1329" s="299"/>
      <c r="I1329" s="299"/>
      <c r="J1329" s="299"/>
      <c r="K1329" s="299" t="e">
        <f>VLOOKUP(A1329,EMPRESAS!$A$1:$I$342,9,0)</f>
        <v>#N/A</v>
      </c>
      <c r="L1329" s="299" t="e">
        <f>VLOOKUP(A1329,EMPRESAS!$A$1:$J$342,10,0)</f>
        <v>#N/A</v>
      </c>
    </row>
    <row r="1330" spans="1:12">
      <c r="A1330" s="332"/>
      <c r="B1330" s="306" t="e">
        <f>VLOOKUP(A1330,EMPRESAS!$A$1:$B$342,2,0)</f>
        <v>#N/A</v>
      </c>
      <c r="C1330" s="306" t="e">
        <f>VLOOKUP(A1330,EMPRESAS!$A$1:$C$342,3,0)</f>
        <v>#N/A</v>
      </c>
      <c r="D1330" s="299"/>
      <c r="E1330" s="299"/>
      <c r="F1330" s="299"/>
      <c r="G1330" s="299"/>
      <c r="H1330" s="299"/>
      <c r="I1330" s="299"/>
      <c r="J1330" s="299"/>
      <c r="K1330" s="299" t="e">
        <f>VLOOKUP(A1330,EMPRESAS!$A$1:$I$342,9,0)</f>
        <v>#N/A</v>
      </c>
      <c r="L1330" s="299" t="e">
        <f>VLOOKUP(A1330,EMPRESAS!$A$1:$J$342,10,0)</f>
        <v>#N/A</v>
      </c>
    </row>
    <row r="1331" spans="1:12">
      <c r="A1331" s="332"/>
      <c r="B1331" s="306" t="e">
        <f>VLOOKUP(A1331,EMPRESAS!$A$1:$B$342,2,0)</f>
        <v>#N/A</v>
      </c>
      <c r="C1331" s="306" t="e">
        <f>VLOOKUP(A1331,EMPRESAS!$A$1:$C$342,3,0)</f>
        <v>#N/A</v>
      </c>
      <c r="D1331" s="299"/>
      <c r="E1331" s="299"/>
      <c r="F1331" s="299"/>
      <c r="G1331" s="299"/>
      <c r="H1331" s="299"/>
      <c r="I1331" s="299"/>
      <c r="J1331" s="299"/>
      <c r="K1331" s="299" t="e">
        <f>VLOOKUP(A1331,EMPRESAS!$A$1:$I$342,9,0)</f>
        <v>#N/A</v>
      </c>
      <c r="L1331" s="299" t="e">
        <f>VLOOKUP(A1331,EMPRESAS!$A$1:$J$342,10,0)</f>
        <v>#N/A</v>
      </c>
    </row>
    <row r="1332" spans="1:12">
      <c r="A1332" s="332"/>
      <c r="B1332" s="306" t="e">
        <f>VLOOKUP(A1332,EMPRESAS!$A$1:$B$342,2,0)</f>
        <v>#N/A</v>
      </c>
      <c r="C1332" s="306" t="e">
        <f>VLOOKUP(A1332,EMPRESAS!$A$1:$C$342,3,0)</f>
        <v>#N/A</v>
      </c>
      <c r="D1332" s="299"/>
      <c r="E1332" s="299"/>
      <c r="F1332" s="299"/>
      <c r="G1332" s="299"/>
      <c r="H1332" s="299"/>
      <c r="I1332" s="299"/>
      <c r="J1332" s="299"/>
      <c r="K1332" s="299" t="e">
        <f>VLOOKUP(A1332,EMPRESAS!$A$1:$I$342,9,0)</f>
        <v>#N/A</v>
      </c>
      <c r="L1332" s="299" t="e">
        <f>VLOOKUP(A1332,EMPRESAS!$A$1:$J$342,10,0)</f>
        <v>#N/A</v>
      </c>
    </row>
    <row r="1333" spans="1:12">
      <c r="A1333" s="332"/>
      <c r="B1333" s="306" t="e">
        <f>VLOOKUP(A1333,EMPRESAS!$A$1:$B$342,2,0)</f>
        <v>#N/A</v>
      </c>
      <c r="C1333" s="306" t="e">
        <f>VLOOKUP(A1333,EMPRESAS!$A$1:$C$342,3,0)</f>
        <v>#N/A</v>
      </c>
      <c r="D1333" s="299"/>
      <c r="E1333" s="299"/>
      <c r="F1333" s="299"/>
      <c r="G1333" s="299"/>
      <c r="H1333" s="299"/>
      <c r="I1333" s="299"/>
      <c r="J1333" s="299"/>
      <c r="K1333" s="299" t="e">
        <f>VLOOKUP(A1333,EMPRESAS!$A$1:$I$342,9,0)</f>
        <v>#N/A</v>
      </c>
      <c r="L1333" s="299" t="e">
        <f>VLOOKUP(A1333,EMPRESAS!$A$1:$J$342,10,0)</f>
        <v>#N/A</v>
      </c>
    </row>
    <row r="1334" spans="1:12">
      <c r="A1334" s="332"/>
      <c r="B1334" s="306" t="e">
        <f>VLOOKUP(A1334,EMPRESAS!$A$1:$B$342,2,0)</f>
        <v>#N/A</v>
      </c>
      <c r="C1334" s="306" t="e">
        <f>VLOOKUP(A1334,EMPRESAS!$A$1:$C$342,3,0)</f>
        <v>#N/A</v>
      </c>
      <c r="D1334" s="299"/>
      <c r="E1334" s="299"/>
      <c r="F1334" s="299"/>
      <c r="G1334" s="299"/>
      <c r="H1334" s="299"/>
      <c r="I1334" s="299"/>
      <c r="J1334" s="299"/>
      <c r="K1334" s="299" t="e">
        <f>VLOOKUP(A1334,EMPRESAS!$A$1:$I$342,9,0)</f>
        <v>#N/A</v>
      </c>
      <c r="L1334" s="299" t="e">
        <f>VLOOKUP(A1334,EMPRESAS!$A$1:$J$342,10,0)</f>
        <v>#N/A</v>
      </c>
    </row>
    <row r="1335" spans="1:12">
      <c r="A1335" s="332"/>
      <c r="B1335" s="306" t="e">
        <f>VLOOKUP(A1335,EMPRESAS!$A$1:$B$342,2,0)</f>
        <v>#N/A</v>
      </c>
      <c r="C1335" s="306" t="e">
        <f>VLOOKUP(A1335,EMPRESAS!$A$1:$C$342,3,0)</f>
        <v>#N/A</v>
      </c>
      <c r="D1335" s="299"/>
      <c r="E1335" s="299"/>
      <c r="F1335" s="299"/>
      <c r="G1335" s="299"/>
      <c r="H1335" s="299"/>
      <c r="I1335" s="299"/>
      <c r="J1335" s="299"/>
      <c r="K1335" s="299" t="e">
        <f>VLOOKUP(A1335,EMPRESAS!$A$1:$I$342,9,0)</f>
        <v>#N/A</v>
      </c>
      <c r="L1335" s="299" t="e">
        <f>VLOOKUP(A1335,EMPRESAS!$A$1:$J$342,10,0)</f>
        <v>#N/A</v>
      </c>
    </row>
    <row r="1336" spans="1:12">
      <c r="A1336" s="332"/>
      <c r="B1336" s="306" t="e">
        <f>VLOOKUP(A1336,EMPRESAS!$A$1:$B$342,2,0)</f>
        <v>#N/A</v>
      </c>
      <c r="C1336" s="306" t="e">
        <f>VLOOKUP(A1336,EMPRESAS!$A$1:$C$342,3,0)</f>
        <v>#N/A</v>
      </c>
      <c r="D1336" s="299"/>
      <c r="E1336" s="299"/>
      <c r="F1336" s="299"/>
      <c r="G1336" s="299"/>
      <c r="H1336" s="299"/>
      <c r="I1336" s="299"/>
      <c r="J1336" s="299"/>
      <c r="K1336" s="299" t="e">
        <f>VLOOKUP(A1336,EMPRESAS!$A$1:$I$342,9,0)</f>
        <v>#N/A</v>
      </c>
      <c r="L1336" s="299" t="e">
        <f>VLOOKUP(A1336,EMPRESAS!$A$1:$J$342,10,0)</f>
        <v>#N/A</v>
      </c>
    </row>
    <row r="1337" spans="1:12">
      <c r="A1337" s="332"/>
      <c r="B1337" s="306" t="e">
        <f>VLOOKUP(A1337,EMPRESAS!$A$1:$B$342,2,0)</f>
        <v>#N/A</v>
      </c>
      <c r="C1337" s="306" t="e">
        <f>VLOOKUP(A1337,EMPRESAS!$A$1:$C$342,3,0)</f>
        <v>#N/A</v>
      </c>
      <c r="D1337" s="299"/>
      <c r="E1337" s="299"/>
      <c r="F1337" s="299"/>
      <c r="G1337" s="299"/>
      <c r="H1337" s="299"/>
      <c r="I1337" s="299"/>
      <c r="J1337" s="299"/>
      <c r="K1337" s="299" t="e">
        <f>VLOOKUP(A1337,EMPRESAS!$A$1:$I$342,9,0)</f>
        <v>#N/A</v>
      </c>
      <c r="L1337" s="299" t="e">
        <f>VLOOKUP(A1337,EMPRESAS!$A$1:$J$342,10,0)</f>
        <v>#N/A</v>
      </c>
    </row>
    <row r="1338" spans="1:12">
      <c r="A1338" s="332"/>
      <c r="B1338" s="306" t="e">
        <f>VLOOKUP(A1338,EMPRESAS!$A$1:$B$342,2,0)</f>
        <v>#N/A</v>
      </c>
      <c r="C1338" s="306" t="e">
        <f>VLOOKUP(A1338,EMPRESAS!$A$1:$C$342,3,0)</f>
        <v>#N/A</v>
      </c>
      <c r="D1338" s="299"/>
      <c r="E1338" s="299"/>
      <c r="F1338" s="299"/>
      <c r="G1338" s="299"/>
      <c r="H1338" s="299"/>
      <c r="I1338" s="299"/>
      <c r="J1338" s="299"/>
      <c r="K1338" s="299" t="e">
        <f>VLOOKUP(A1338,EMPRESAS!$A$1:$I$342,9,0)</f>
        <v>#N/A</v>
      </c>
      <c r="L1338" s="299" t="e">
        <f>VLOOKUP(A1338,EMPRESAS!$A$1:$J$342,10,0)</f>
        <v>#N/A</v>
      </c>
    </row>
    <row r="1339" spans="1:12">
      <c r="A1339" s="332"/>
      <c r="B1339" s="306" t="e">
        <f>VLOOKUP(A1339,EMPRESAS!$A$1:$B$342,2,0)</f>
        <v>#N/A</v>
      </c>
      <c r="C1339" s="306" t="e">
        <f>VLOOKUP(A1339,EMPRESAS!$A$1:$C$342,3,0)</f>
        <v>#N/A</v>
      </c>
      <c r="D1339" s="299"/>
      <c r="E1339" s="299"/>
      <c r="F1339" s="299"/>
      <c r="G1339" s="299"/>
      <c r="H1339" s="299"/>
      <c r="I1339" s="299"/>
      <c r="J1339" s="299"/>
      <c r="K1339" s="299" t="e">
        <f>VLOOKUP(A1339,EMPRESAS!$A$1:$I$342,9,0)</f>
        <v>#N/A</v>
      </c>
      <c r="L1339" s="299" t="e">
        <f>VLOOKUP(A1339,EMPRESAS!$A$1:$J$342,10,0)</f>
        <v>#N/A</v>
      </c>
    </row>
    <row r="1340" spans="1:12">
      <c r="A1340" s="332"/>
      <c r="B1340" s="306" t="e">
        <f>VLOOKUP(A1340,EMPRESAS!$A$1:$B$342,2,0)</f>
        <v>#N/A</v>
      </c>
      <c r="C1340" s="306" t="e">
        <f>VLOOKUP(A1340,EMPRESAS!$A$1:$C$342,3,0)</f>
        <v>#N/A</v>
      </c>
      <c r="D1340" s="299"/>
      <c r="E1340" s="299"/>
      <c r="F1340" s="299"/>
      <c r="G1340" s="299"/>
      <c r="H1340" s="299"/>
      <c r="I1340" s="299"/>
      <c r="J1340" s="299"/>
      <c r="K1340" s="299" t="e">
        <f>VLOOKUP(A1340,EMPRESAS!$A$1:$I$342,9,0)</f>
        <v>#N/A</v>
      </c>
      <c r="L1340" s="299" t="e">
        <f>VLOOKUP(A1340,EMPRESAS!$A$1:$J$342,10,0)</f>
        <v>#N/A</v>
      </c>
    </row>
    <row r="1341" spans="1:12">
      <c r="A1341" s="332"/>
      <c r="B1341" s="306" t="e">
        <f>VLOOKUP(A1341,EMPRESAS!$A$1:$B$342,2,0)</f>
        <v>#N/A</v>
      </c>
      <c r="C1341" s="306" t="e">
        <f>VLOOKUP(A1341,EMPRESAS!$A$1:$C$342,3,0)</f>
        <v>#N/A</v>
      </c>
      <c r="D1341" s="299"/>
      <c r="E1341" s="299"/>
      <c r="F1341" s="299"/>
      <c r="G1341" s="299"/>
      <c r="H1341" s="299"/>
      <c r="I1341" s="299"/>
      <c r="J1341" s="299"/>
      <c r="K1341" s="299" t="e">
        <f>VLOOKUP(A1341,EMPRESAS!$A$1:$I$342,9,0)</f>
        <v>#N/A</v>
      </c>
      <c r="L1341" s="299" t="e">
        <f>VLOOKUP(A1341,EMPRESAS!$A$1:$J$342,10,0)</f>
        <v>#N/A</v>
      </c>
    </row>
    <row r="1342" spans="1:12">
      <c r="A1342" s="332"/>
      <c r="B1342" s="306" t="e">
        <f>VLOOKUP(A1342,EMPRESAS!$A$1:$B$342,2,0)</f>
        <v>#N/A</v>
      </c>
      <c r="C1342" s="306" t="e">
        <f>VLOOKUP(A1342,EMPRESAS!$A$1:$C$342,3,0)</f>
        <v>#N/A</v>
      </c>
      <c r="D1342" s="299"/>
      <c r="E1342" s="299"/>
      <c r="F1342" s="299"/>
      <c r="G1342" s="299"/>
      <c r="H1342" s="299"/>
      <c r="I1342" s="299"/>
      <c r="J1342" s="299"/>
      <c r="K1342" s="299" t="e">
        <f>VLOOKUP(A1342,EMPRESAS!$A$1:$I$342,9,0)</f>
        <v>#N/A</v>
      </c>
      <c r="L1342" s="299" t="e">
        <f>VLOOKUP(A1342,EMPRESAS!$A$1:$J$342,10,0)</f>
        <v>#N/A</v>
      </c>
    </row>
    <row r="1343" spans="1:12">
      <c r="A1343" s="332"/>
      <c r="B1343" s="306" t="e">
        <f>VLOOKUP(A1343,EMPRESAS!$A$1:$B$342,2,0)</f>
        <v>#N/A</v>
      </c>
      <c r="C1343" s="306" t="e">
        <f>VLOOKUP(A1343,EMPRESAS!$A$1:$C$342,3,0)</f>
        <v>#N/A</v>
      </c>
      <c r="D1343" s="299"/>
      <c r="E1343" s="299"/>
      <c r="F1343" s="299"/>
      <c r="G1343" s="299"/>
      <c r="H1343" s="299"/>
      <c r="I1343" s="299"/>
      <c r="J1343" s="299"/>
      <c r="K1343" s="299" t="e">
        <f>VLOOKUP(A1343,EMPRESAS!$A$1:$I$342,9,0)</f>
        <v>#N/A</v>
      </c>
      <c r="L1343" s="299" t="e">
        <f>VLOOKUP(A1343,EMPRESAS!$A$1:$J$342,10,0)</f>
        <v>#N/A</v>
      </c>
    </row>
    <row r="1344" spans="1:12">
      <c r="A1344" s="332"/>
      <c r="B1344" s="306" t="e">
        <f>VLOOKUP(A1344,EMPRESAS!$A$1:$B$342,2,0)</f>
        <v>#N/A</v>
      </c>
      <c r="C1344" s="306" t="e">
        <f>VLOOKUP(A1344,EMPRESAS!$A$1:$C$342,3,0)</f>
        <v>#N/A</v>
      </c>
      <c r="D1344" s="299"/>
      <c r="E1344" s="299"/>
      <c r="F1344" s="299"/>
      <c r="G1344" s="299"/>
      <c r="H1344" s="299"/>
      <c r="I1344" s="299"/>
      <c r="J1344" s="299"/>
      <c r="K1344" s="299" t="e">
        <f>VLOOKUP(A1344,EMPRESAS!$A$1:$I$342,9,0)</f>
        <v>#N/A</v>
      </c>
      <c r="L1344" s="299" t="e">
        <f>VLOOKUP(A1344,EMPRESAS!$A$1:$J$342,10,0)</f>
        <v>#N/A</v>
      </c>
    </row>
    <row r="1345" spans="1:12">
      <c r="A1345" s="332"/>
      <c r="B1345" s="306" t="e">
        <f>VLOOKUP(A1345,EMPRESAS!$A$1:$B$342,2,0)</f>
        <v>#N/A</v>
      </c>
      <c r="C1345" s="306" t="e">
        <f>VLOOKUP(A1345,EMPRESAS!$A$1:$C$342,3,0)</f>
        <v>#N/A</v>
      </c>
      <c r="D1345" s="299"/>
      <c r="E1345" s="299"/>
      <c r="F1345" s="299"/>
      <c r="G1345" s="299"/>
      <c r="H1345" s="299"/>
      <c r="I1345" s="299"/>
      <c r="J1345" s="299"/>
      <c r="K1345" s="299" t="e">
        <f>VLOOKUP(A1345,EMPRESAS!$A$1:$I$342,9,0)</f>
        <v>#N/A</v>
      </c>
      <c r="L1345" s="299" t="e">
        <f>VLOOKUP(A1345,EMPRESAS!$A$1:$J$342,10,0)</f>
        <v>#N/A</v>
      </c>
    </row>
    <row r="1346" spans="1:12">
      <c r="A1346" s="332"/>
      <c r="B1346" s="306" t="e">
        <f>VLOOKUP(A1346,EMPRESAS!$A$1:$B$342,2,0)</f>
        <v>#N/A</v>
      </c>
      <c r="C1346" s="306" t="e">
        <f>VLOOKUP(A1346,EMPRESAS!$A$1:$C$342,3,0)</f>
        <v>#N/A</v>
      </c>
      <c r="D1346" s="299"/>
      <c r="E1346" s="299"/>
      <c r="F1346" s="299"/>
      <c r="G1346" s="299"/>
      <c r="H1346" s="299"/>
      <c r="I1346" s="299"/>
      <c r="J1346" s="299"/>
      <c r="K1346" s="299" t="e">
        <f>VLOOKUP(A1346,EMPRESAS!$A$1:$I$342,9,0)</f>
        <v>#N/A</v>
      </c>
      <c r="L1346" s="299" t="e">
        <f>VLOOKUP(A1346,EMPRESAS!$A$1:$J$342,10,0)</f>
        <v>#N/A</v>
      </c>
    </row>
    <row r="1347" spans="1:12">
      <c r="A1347" s="332"/>
      <c r="B1347" s="306" t="e">
        <f>VLOOKUP(A1347,EMPRESAS!$A$1:$B$342,2,0)</f>
        <v>#N/A</v>
      </c>
      <c r="C1347" s="306" t="e">
        <f>VLOOKUP(A1347,EMPRESAS!$A$1:$C$342,3,0)</f>
        <v>#N/A</v>
      </c>
      <c r="D1347" s="299"/>
      <c r="E1347" s="299"/>
      <c r="F1347" s="299"/>
      <c r="G1347" s="299"/>
      <c r="H1347" s="299"/>
      <c r="I1347" s="299"/>
      <c r="J1347" s="299"/>
      <c r="K1347" s="299" t="e">
        <f>VLOOKUP(A1347,EMPRESAS!$A$1:$I$342,9,0)</f>
        <v>#N/A</v>
      </c>
      <c r="L1347" s="299" t="e">
        <f>VLOOKUP(A1347,EMPRESAS!$A$1:$J$342,10,0)</f>
        <v>#N/A</v>
      </c>
    </row>
    <row r="1348" spans="1:12">
      <c r="A1348" s="332"/>
      <c r="B1348" s="306" t="e">
        <f>VLOOKUP(A1348,EMPRESAS!$A$1:$B$342,2,0)</f>
        <v>#N/A</v>
      </c>
      <c r="C1348" s="306" t="e">
        <f>VLOOKUP(A1348,EMPRESAS!$A$1:$C$342,3,0)</f>
        <v>#N/A</v>
      </c>
      <c r="D1348" s="299"/>
      <c r="E1348" s="299"/>
      <c r="F1348" s="299"/>
      <c r="G1348" s="299"/>
      <c r="H1348" s="299"/>
      <c r="I1348" s="299"/>
      <c r="J1348" s="299"/>
      <c r="K1348" s="299" t="e">
        <f>VLOOKUP(A1348,EMPRESAS!$A$1:$I$342,9,0)</f>
        <v>#N/A</v>
      </c>
      <c r="L1348" s="299" t="e">
        <f>VLOOKUP(A1348,EMPRESAS!$A$1:$J$342,10,0)</f>
        <v>#N/A</v>
      </c>
    </row>
    <row r="1349" spans="1:12">
      <c r="A1349" s="332"/>
      <c r="B1349" s="306" t="e">
        <f>VLOOKUP(A1349,EMPRESAS!$A$1:$B$342,2,0)</f>
        <v>#N/A</v>
      </c>
      <c r="C1349" s="306" t="e">
        <f>VLOOKUP(A1349,EMPRESAS!$A$1:$C$342,3,0)</f>
        <v>#N/A</v>
      </c>
      <c r="D1349" s="299"/>
      <c r="E1349" s="299"/>
      <c r="F1349" s="299"/>
      <c r="G1349" s="299"/>
      <c r="H1349" s="299"/>
      <c r="I1349" s="299"/>
      <c r="J1349" s="299"/>
      <c r="K1349" s="299" t="e">
        <f>VLOOKUP(A1349,EMPRESAS!$A$1:$I$342,9,0)</f>
        <v>#N/A</v>
      </c>
      <c r="L1349" s="299" t="e">
        <f>VLOOKUP(A1349,EMPRESAS!$A$1:$J$342,10,0)</f>
        <v>#N/A</v>
      </c>
    </row>
    <row r="1350" spans="1:12">
      <c r="A1350" s="332"/>
      <c r="B1350" s="306" t="e">
        <f>VLOOKUP(A1350,EMPRESAS!$A$1:$B$342,2,0)</f>
        <v>#N/A</v>
      </c>
      <c r="C1350" s="306" t="e">
        <f>VLOOKUP(A1350,EMPRESAS!$A$1:$C$342,3,0)</f>
        <v>#N/A</v>
      </c>
      <c r="D1350" s="299"/>
      <c r="E1350" s="299"/>
      <c r="F1350" s="299"/>
      <c r="G1350" s="299"/>
      <c r="H1350" s="299"/>
      <c r="I1350" s="299"/>
      <c r="J1350" s="299"/>
      <c r="K1350" s="299" t="e">
        <f>VLOOKUP(A1350,EMPRESAS!$A$1:$I$342,9,0)</f>
        <v>#N/A</v>
      </c>
      <c r="L1350" s="299" t="e">
        <f>VLOOKUP(A1350,EMPRESAS!$A$1:$J$342,10,0)</f>
        <v>#N/A</v>
      </c>
    </row>
    <row r="1351" spans="1:12">
      <c r="A1351" s="332"/>
      <c r="B1351" s="306" t="e">
        <f>VLOOKUP(A1351,EMPRESAS!$A$1:$B$342,2,0)</f>
        <v>#N/A</v>
      </c>
      <c r="C1351" s="306" t="e">
        <f>VLOOKUP(A1351,EMPRESAS!$A$1:$C$342,3,0)</f>
        <v>#N/A</v>
      </c>
      <c r="D1351" s="299"/>
      <c r="E1351" s="299"/>
      <c r="F1351" s="299"/>
      <c r="G1351" s="299"/>
      <c r="H1351" s="299"/>
      <c r="I1351" s="299"/>
      <c r="J1351" s="299"/>
      <c r="K1351" s="299" t="e">
        <f>VLOOKUP(A1351,EMPRESAS!$A$1:$I$342,9,0)</f>
        <v>#N/A</v>
      </c>
      <c r="L1351" s="299" t="e">
        <f>VLOOKUP(A1351,EMPRESAS!$A$1:$J$342,10,0)</f>
        <v>#N/A</v>
      </c>
    </row>
    <row r="1352" spans="1:12">
      <c r="A1352" s="332"/>
      <c r="B1352" s="306" t="e">
        <f>VLOOKUP(A1352,EMPRESAS!$A$1:$B$342,2,0)</f>
        <v>#N/A</v>
      </c>
      <c r="C1352" s="306" t="e">
        <f>VLOOKUP(A1352,EMPRESAS!$A$1:$C$342,3,0)</f>
        <v>#N/A</v>
      </c>
      <c r="D1352" s="299"/>
      <c r="E1352" s="299"/>
      <c r="F1352" s="299"/>
      <c r="G1352" s="299"/>
      <c r="H1352" s="299"/>
      <c r="I1352" s="299"/>
      <c r="J1352" s="299"/>
      <c r="K1352" s="299" t="e">
        <f>VLOOKUP(A1352,EMPRESAS!$A$1:$I$342,9,0)</f>
        <v>#N/A</v>
      </c>
      <c r="L1352" s="299" t="e">
        <f>VLOOKUP(A1352,EMPRESAS!$A$1:$J$342,10,0)</f>
        <v>#N/A</v>
      </c>
    </row>
    <row r="1353" spans="1:12">
      <c r="A1353" s="332"/>
      <c r="B1353" s="306" t="e">
        <f>VLOOKUP(A1353,EMPRESAS!$A$1:$B$342,2,0)</f>
        <v>#N/A</v>
      </c>
      <c r="C1353" s="306" t="e">
        <f>VLOOKUP(A1353,EMPRESAS!$A$1:$C$342,3,0)</f>
        <v>#N/A</v>
      </c>
      <c r="D1353" s="299"/>
      <c r="E1353" s="299"/>
      <c r="F1353" s="299"/>
      <c r="G1353" s="299"/>
      <c r="H1353" s="299"/>
      <c r="I1353" s="299"/>
      <c r="J1353" s="299"/>
      <c r="K1353" s="299" t="e">
        <f>VLOOKUP(A1353,EMPRESAS!$A$1:$I$342,9,0)</f>
        <v>#N/A</v>
      </c>
      <c r="L1353" s="299" t="e">
        <f>VLOOKUP(A1353,EMPRESAS!$A$1:$J$342,10,0)</f>
        <v>#N/A</v>
      </c>
    </row>
    <row r="1354" spans="1:12">
      <c r="A1354" s="332"/>
      <c r="B1354" s="306" t="e">
        <f>VLOOKUP(A1354,EMPRESAS!$A$1:$B$342,2,0)</f>
        <v>#N/A</v>
      </c>
      <c r="C1354" s="306" t="e">
        <f>VLOOKUP(A1354,EMPRESAS!$A$1:$C$342,3,0)</f>
        <v>#N/A</v>
      </c>
      <c r="D1354" s="299"/>
      <c r="E1354" s="299"/>
      <c r="F1354" s="299"/>
      <c r="G1354" s="299"/>
      <c r="H1354" s="299"/>
      <c r="I1354" s="299"/>
      <c r="J1354" s="299"/>
      <c r="K1354" s="299" t="e">
        <f>VLOOKUP(A1354,EMPRESAS!$A$1:$I$342,9,0)</f>
        <v>#N/A</v>
      </c>
      <c r="L1354" s="299" t="e">
        <f>VLOOKUP(A1354,EMPRESAS!$A$1:$J$342,10,0)</f>
        <v>#N/A</v>
      </c>
    </row>
    <row r="1355" spans="1:12">
      <c r="A1355" s="332"/>
      <c r="B1355" s="306" t="e">
        <f>VLOOKUP(A1355,EMPRESAS!$A$1:$B$342,2,0)</f>
        <v>#N/A</v>
      </c>
      <c r="C1355" s="306" t="e">
        <f>VLOOKUP(A1355,EMPRESAS!$A$1:$C$342,3,0)</f>
        <v>#N/A</v>
      </c>
      <c r="D1355" s="299"/>
      <c r="E1355" s="299"/>
      <c r="F1355" s="299"/>
      <c r="G1355" s="299"/>
      <c r="H1355" s="299"/>
      <c r="I1355" s="299"/>
      <c r="J1355" s="299"/>
      <c r="K1355" s="299" t="e">
        <f>VLOOKUP(A1355,EMPRESAS!$A$1:$I$342,9,0)</f>
        <v>#N/A</v>
      </c>
      <c r="L1355" s="299" t="e">
        <f>VLOOKUP(A1355,EMPRESAS!$A$1:$J$342,10,0)</f>
        <v>#N/A</v>
      </c>
    </row>
    <row r="1356" spans="1:12">
      <c r="A1356" s="332"/>
      <c r="B1356" s="306" t="e">
        <f>VLOOKUP(A1356,EMPRESAS!$A$1:$B$342,2,0)</f>
        <v>#N/A</v>
      </c>
      <c r="C1356" s="306" t="e">
        <f>VLOOKUP(A1356,EMPRESAS!$A$1:$C$342,3,0)</f>
        <v>#N/A</v>
      </c>
      <c r="D1356" s="299"/>
      <c r="E1356" s="299"/>
      <c r="F1356" s="299"/>
      <c r="G1356" s="299"/>
      <c r="H1356" s="299"/>
      <c r="I1356" s="299"/>
      <c r="J1356" s="299"/>
      <c r="K1356" s="299" t="e">
        <f>VLOOKUP(A1356,EMPRESAS!$A$1:$I$342,9,0)</f>
        <v>#N/A</v>
      </c>
      <c r="L1356" s="299" t="e">
        <f>VLOOKUP(A1356,EMPRESAS!$A$1:$J$342,10,0)</f>
        <v>#N/A</v>
      </c>
    </row>
    <row r="1357" spans="1:12">
      <c r="A1357" s="332"/>
      <c r="B1357" s="306" t="e">
        <f>VLOOKUP(A1357,EMPRESAS!$A$1:$B$342,2,0)</f>
        <v>#N/A</v>
      </c>
      <c r="C1357" s="306" t="e">
        <f>VLOOKUP(A1357,EMPRESAS!$A$1:$C$342,3,0)</f>
        <v>#N/A</v>
      </c>
      <c r="D1357" s="299"/>
      <c r="E1357" s="299"/>
      <c r="F1357" s="299"/>
      <c r="G1357" s="299"/>
      <c r="H1357" s="299"/>
      <c r="I1357" s="299"/>
      <c r="J1357" s="299"/>
      <c r="K1357" s="299" t="e">
        <f>VLOOKUP(A1357,EMPRESAS!$A$1:$I$342,9,0)</f>
        <v>#N/A</v>
      </c>
      <c r="L1357" s="299" t="e">
        <f>VLOOKUP(A1357,EMPRESAS!$A$1:$J$342,10,0)</f>
        <v>#N/A</v>
      </c>
    </row>
    <row r="1358" spans="1:12">
      <c r="A1358" s="332"/>
      <c r="B1358" s="306" t="e">
        <f>VLOOKUP(A1358,EMPRESAS!$A$1:$B$342,2,0)</f>
        <v>#N/A</v>
      </c>
      <c r="C1358" s="306" t="e">
        <f>VLOOKUP(A1358,EMPRESAS!$A$1:$C$342,3,0)</f>
        <v>#N/A</v>
      </c>
      <c r="D1358" s="299"/>
      <c r="E1358" s="299"/>
      <c r="F1358" s="299"/>
      <c r="G1358" s="299"/>
      <c r="H1358" s="299"/>
      <c r="I1358" s="299"/>
      <c r="J1358" s="299"/>
      <c r="K1358" s="299" t="e">
        <f>VLOOKUP(A1358,EMPRESAS!$A$1:$I$342,9,0)</f>
        <v>#N/A</v>
      </c>
      <c r="L1358" s="299" t="e">
        <f>VLOOKUP(A1358,EMPRESAS!$A$1:$J$342,10,0)</f>
        <v>#N/A</v>
      </c>
    </row>
    <row r="1359" spans="1:12">
      <c r="A1359" s="332"/>
      <c r="B1359" s="306" t="e">
        <f>VLOOKUP(A1359,EMPRESAS!$A$1:$B$342,2,0)</f>
        <v>#N/A</v>
      </c>
      <c r="C1359" s="306" t="e">
        <f>VLOOKUP(A1359,EMPRESAS!$A$1:$C$342,3,0)</f>
        <v>#N/A</v>
      </c>
      <c r="D1359" s="299"/>
      <c r="E1359" s="299"/>
      <c r="F1359" s="299"/>
      <c r="G1359" s="299"/>
      <c r="H1359" s="299"/>
      <c r="I1359" s="299"/>
      <c r="J1359" s="299"/>
      <c r="K1359" s="299" t="e">
        <f>VLOOKUP(A1359,EMPRESAS!$A$1:$I$342,9,0)</f>
        <v>#N/A</v>
      </c>
      <c r="L1359" s="299" t="e">
        <f>VLOOKUP(A1359,EMPRESAS!$A$1:$J$342,10,0)</f>
        <v>#N/A</v>
      </c>
    </row>
    <row r="1360" spans="1:12">
      <c r="A1360" s="332"/>
      <c r="B1360" s="306" t="e">
        <f>VLOOKUP(A1360,EMPRESAS!$A$1:$B$342,2,0)</f>
        <v>#N/A</v>
      </c>
      <c r="C1360" s="306" t="e">
        <f>VLOOKUP(A1360,EMPRESAS!$A$1:$C$342,3,0)</f>
        <v>#N/A</v>
      </c>
      <c r="D1360" s="299"/>
      <c r="E1360" s="299"/>
      <c r="F1360" s="299"/>
      <c r="G1360" s="299"/>
      <c r="H1360" s="299"/>
      <c r="I1360" s="299"/>
      <c r="J1360" s="299"/>
      <c r="K1360" s="299" t="e">
        <f>VLOOKUP(A1360,EMPRESAS!$A$1:$I$342,9,0)</f>
        <v>#N/A</v>
      </c>
      <c r="L1360" s="299" t="e">
        <f>VLOOKUP(A1360,EMPRESAS!$A$1:$J$342,10,0)</f>
        <v>#N/A</v>
      </c>
    </row>
    <row r="1361" spans="1:12">
      <c r="A1361" s="332"/>
      <c r="B1361" s="306" t="e">
        <f>VLOOKUP(A1361,EMPRESAS!$A$1:$B$342,2,0)</f>
        <v>#N/A</v>
      </c>
      <c r="C1361" s="306" t="e">
        <f>VLOOKUP(A1361,EMPRESAS!$A$1:$C$342,3,0)</f>
        <v>#N/A</v>
      </c>
      <c r="D1361" s="299"/>
      <c r="E1361" s="299"/>
      <c r="F1361" s="299"/>
      <c r="G1361" s="299"/>
      <c r="H1361" s="299"/>
      <c r="I1361" s="299"/>
      <c r="J1361" s="299"/>
      <c r="K1361" s="299" t="e">
        <f>VLOOKUP(A1361,EMPRESAS!$A$1:$I$342,9,0)</f>
        <v>#N/A</v>
      </c>
      <c r="L1361" s="299" t="e">
        <f>VLOOKUP(A1361,EMPRESAS!$A$1:$J$342,10,0)</f>
        <v>#N/A</v>
      </c>
    </row>
    <row r="1362" spans="1:12">
      <c r="A1362" s="332"/>
      <c r="B1362" s="306" t="e">
        <f>VLOOKUP(A1362,EMPRESAS!$A$1:$B$342,2,0)</f>
        <v>#N/A</v>
      </c>
      <c r="C1362" s="306" t="e">
        <f>VLOOKUP(A1362,EMPRESAS!$A$1:$C$342,3,0)</f>
        <v>#N/A</v>
      </c>
      <c r="D1362" s="299"/>
      <c r="E1362" s="299"/>
      <c r="F1362" s="299"/>
      <c r="G1362" s="299"/>
      <c r="H1362" s="299"/>
      <c r="I1362" s="299"/>
      <c r="J1362" s="299"/>
      <c r="K1362" s="299" t="e">
        <f>VLOOKUP(A1362,EMPRESAS!$A$1:$I$342,9,0)</f>
        <v>#N/A</v>
      </c>
      <c r="L1362" s="299" t="e">
        <f>VLOOKUP(A1362,EMPRESAS!$A$1:$J$342,10,0)</f>
        <v>#N/A</v>
      </c>
    </row>
    <row r="1363" spans="1:12">
      <c r="A1363" s="332"/>
      <c r="B1363" s="306" t="e">
        <f>VLOOKUP(A1363,EMPRESAS!$A$1:$B$342,2,0)</f>
        <v>#N/A</v>
      </c>
      <c r="C1363" s="306" t="e">
        <f>VLOOKUP(A1363,EMPRESAS!$A$1:$C$342,3,0)</f>
        <v>#N/A</v>
      </c>
      <c r="D1363" s="299"/>
      <c r="E1363" s="299"/>
      <c r="F1363" s="299"/>
      <c r="G1363" s="299"/>
      <c r="H1363" s="299"/>
      <c r="I1363" s="299"/>
      <c r="J1363" s="299"/>
      <c r="K1363" s="299" t="e">
        <f>VLOOKUP(A1363,EMPRESAS!$A$1:$I$342,9,0)</f>
        <v>#N/A</v>
      </c>
      <c r="L1363" s="299" t="e">
        <f>VLOOKUP(A1363,EMPRESAS!$A$1:$J$342,10,0)</f>
        <v>#N/A</v>
      </c>
    </row>
    <row r="1364" spans="1:12">
      <c r="A1364" s="332"/>
      <c r="B1364" s="306" t="e">
        <f>VLOOKUP(A1364,EMPRESAS!$A$1:$B$342,2,0)</f>
        <v>#N/A</v>
      </c>
      <c r="C1364" s="306" t="e">
        <f>VLOOKUP(A1364,EMPRESAS!$A$1:$C$342,3,0)</f>
        <v>#N/A</v>
      </c>
      <c r="D1364" s="299"/>
      <c r="E1364" s="299"/>
      <c r="F1364" s="299"/>
      <c r="G1364" s="299"/>
      <c r="H1364" s="299"/>
      <c r="I1364" s="299"/>
      <c r="J1364" s="299"/>
      <c r="K1364" s="299" t="e">
        <f>VLOOKUP(A1364,EMPRESAS!$A$1:$I$342,9,0)</f>
        <v>#N/A</v>
      </c>
      <c r="L1364" s="299" t="e">
        <f>VLOOKUP(A1364,EMPRESAS!$A$1:$J$342,10,0)</f>
        <v>#N/A</v>
      </c>
    </row>
    <row r="1365" spans="1:12">
      <c r="A1365" s="332"/>
      <c r="B1365" s="306" t="e">
        <f>VLOOKUP(A1365,EMPRESAS!$A$1:$B$342,2,0)</f>
        <v>#N/A</v>
      </c>
      <c r="C1365" s="306" t="e">
        <f>VLOOKUP(A1365,EMPRESAS!$A$1:$C$342,3,0)</f>
        <v>#N/A</v>
      </c>
      <c r="D1365" s="299"/>
      <c r="E1365" s="299"/>
      <c r="F1365" s="299"/>
      <c r="G1365" s="299"/>
      <c r="H1365" s="299"/>
      <c r="I1365" s="299"/>
      <c r="J1365" s="299"/>
      <c r="K1365" s="299" t="e">
        <f>VLOOKUP(A1365,EMPRESAS!$A$1:$I$342,9,0)</f>
        <v>#N/A</v>
      </c>
      <c r="L1365" s="299" t="e">
        <f>VLOOKUP(A1365,EMPRESAS!$A$1:$J$342,10,0)</f>
        <v>#N/A</v>
      </c>
    </row>
    <row r="1366" spans="1:12">
      <c r="A1366" s="332"/>
      <c r="B1366" s="306" t="e">
        <f>VLOOKUP(A1366,EMPRESAS!$A$1:$B$342,2,0)</f>
        <v>#N/A</v>
      </c>
      <c r="C1366" s="306" t="e">
        <f>VLOOKUP(A1366,EMPRESAS!$A$1:$C$342,3,0)</f>
        <v>#N/A</v>
      </c>
      <c r="D1366" s="299"/>
      <c r="E1366" s="299"/>
      <c r="F1366" s="299"/>
      <c r="G1366" s="299"/>
      <c r="H1366" s="299"/>
      <c r="I1366" s="299"/>
      <c r="J1366" s="299"/>
      <c r="K1366" s="299" t="e">
        <f>VLOOKUP(A1366,EMPRESAS!$A$1:$I$342,9,0)</f>
        <v>#N/A</v>
      </c>
      <c r="L1366" s="299" t="e">
        <f>VLOOKUP(A1366,EMPRESAS!$A$1:$J$342,10,0)</f>
        <v>#N/A</v>
      </c>
    </row>
    <row r="1367" spans="1:12">
      <c r="A1367" s="332"/>
      <c r="B1367" s="306" t="e">
        <f>VLOOKUP(A1367,EMPRESAS!$A$1:$B$342,2,0)</f>
        <v>#N/A</v>
      </c>
      <c r="C1367" s="306" t="e">
        <f>VLOOKUP(A1367,EMPRESAS!$A$1:$C$342,3,0)</f>
        <v>#N/A</v>
      </c>
      <c r="D1367" s="299"/>
      <c r="E1367" s="299"/>
      <c r="F1367" s="299"/>
      <c r="G1367" s="299"/>
      <c r="H1367" s="299"/>
      <c r="I1367" s="299"/>
      <c r="J1367" s="299"/>
      <c r="K1367" s="299" t="e">
        <f>VLOOKUP(A1367,EMPRESAS!$A$1:$I$342,9,0)</f>
        <v>#N/A</v>
      </c>
      <c r="L1367" s="299" t="e">
        <f>VLOOKUP(A1367,EMPRESAS!$A$1:$J$342,10,0)</f>
        <v>#N/A</v>
      </c>
    </row>
    <row r="1368" spans="1:12">
      <c r="A1368" s="332"/>
      <c r="B1368" s="306" t="e">
        <f>VLOOKUP(A1368,EMPRESAS!$A$1:$B$342,2,0)</f>
        <v>#N/A</v>
      </c>
      <c r="C1368" s="306" t="e">
        <f>VLOOKUP(A1368,EMPRESAS!$A$1:$C$342,3,0)</f>
        <v>#N/A</v>
      </c>
      <c r="D1368" s="299"/>
      <c r="E1368" s="299"/>
      <c r="F1368" s="299"/>
      <c r="G1368" s="299"/>
      <c r="H1368" s="299"/>
      <c r="I1368" s="299"/>
      <c r="J1368" s="299"/>
      <c r="K1368" s="299" t="e">
        <f>VLOOKUP(A1368,EMPRESAS!$A$1:$I$342,9,0)</f>
        <v>#N/A</v>
      </c>
      <c r="L1368" s="299" t="e">
        <f>VLOOKUP(A1368,EMPRESAS!$A$1:$J$342,10,0)</f>
        <v>#N/A</v>
      </c>
    </row>
    <row r="1369" spans="1:12">
      <c r="A1369" s="332"/>
      <c r="B1369" s="306" t="e">
        <f>VLOOKUP(A1369,EMPRESAS!$A$1:$B$342,2,0)</f>
        <v>#N/A</v>
      </c>
      <c r="C1369" s="306" t="e">
        <f>VLOOKUP(A1369,EMPRESAS!$A$1:$C$342,3,0)</f>
        <v>#N/A</v>
      </c>
      <c r="D1369" s="299"/>
      <c r="E1369" s="299"/>
      <c r="F1369" s="299"/>
      <c r="G1369" s="299"/>
      <c r="H1369" s="299"/>
      <c r="I1369" s="299"/>
      <c r="J1369" s="299"/>
      <c r="K1369" s="299" t="e">
        <f>VLOOKUP(A1369,EMPRESAS!$A$1:$I$342,9,0)</f>
        <v>#N/A</v>
      </c>
      <c r="L1369" s="299" t="e">
        <f>VLOOKUP(A1369,EMPRESAS!$A$1:$J$342,10,0)</f>
        <v>#N/A</v>
      </c>
    </row>
    <row r="1370" spans="1:12">
      <c r="A1370" s="332"/>
      <c r="B1370" s="306" t="e">
        <f>VLOOKUP(A1370,EMPRESAS!$A$1:$B$342,2,0)</f>
        <v>#N/A</v>
      </c>
      <c r="C1370" s="306" t="e">
        <f>VLOOKUP(A1370,EMPRESAS!$A$1:$C$342,3,0)</f>
        <v>#N/A</v>
      </c>
      <c r="D1370" s="299"/>
      <c r="E1370" s="299"/>
      <c r="F1370" s="299"/>
      <c r="G1370" s="299"/>
      <c r="H1370" s="299"/>
      <c r="I1370" s="299"/>
      <c r="J1370" s="299"/>
      <c r="K1370" s="299" t="e">
        <f>VLOOKUP(A1370,EMPRESAS!$A$1:$I$342,9,0)</f>
        <v>#N/A</v>
      </c>
      <c r="L1370" s="299" t="e">
        <f>VLOOKUP(A1370,EMPRESAS!$A$1:$J$342,10,0)</f>
        <v>#N/A</v>
      </c>
    </row>
    <row r="1371" spans="1:12">
      <c r="A1371" s="332"/>
      <c r="B1371" s="306" t="e">
        <f>VLOOKUP(A1371,EMPRESAS!$A$1:$B$342,2,0)</f>
        <v>#N/A</v>
      </c>
      <c r="C1371" s="306" t="e">
        <f>VLOOKUP(A1371,EMPRESAS!$A$1:$C$342,3,0)</f>
        <v>#N/A</v>
      </c>
      <c r="D1371" s="299"/>
      <c r="E1371" s="299"/>
      <c r="F1371" s="299"/>
      <c r="G1371" s="299"/>
      <c r="H1371" s="299"/>
      <c r="I1371" s="299"/>
      <c r="J1371" s="299"/>
      <c r="K1371" s="299" t="e">
        <f>VLOOKUP(A1371,EMPRESAS!$A$1:$I$342,9,0)</f>
        <v>#N/A</v>
      </c>
      <c r="L1371" s="299" t="e">
        <f>VLOOKUP(A1371,EMPRESAS!$A$1:$J$342,10,0)</f>
        <v>#N/A</v>
      </c>
    </row>
    <row r="1372" spans="1:12">
      <c r="A1372" s="332"/>
      <c r="B1372" s="306" t="e">
        <f>VLOOKUP(A1372,EMPRESAS!$A$1:$B$342,2,0)</f>
        <v>#N/A</v>
      </c>
      <c r="C1372" s="306" t="e">
        <f>VLOOKUP(A1372,EMPRESAS!$A$1:$C$342,3,0)</f>
        <v>#N/A</v>
      </c>
      <c r="D1372" s="299"/>
      <c r="E1372" s="299"/>
      <c r="F1372" s="299"/>
      <c r="G1372" s="299"/>
      <c r="H1372" s="299"/>
      <c r="I1372" s="299"/>
      <c r="J1372" s="299"/>
      <c r="K1372" s="299" t="e">
        <f>VLOOKUP(A1372,EMPRESAS!$A$1:$I$342,9,0)</f>
        <v>#N/A</v>
      </c>
      <c r="L1372" s="299" t="e">
        <f>VLOOKUP(A1372,EMPRESAS!$A$1:$J$342,10,0)</f>
        <v>#N/A</v>
      </c>
    </row>
    <row r="1373" spans="1:12">
      <c r="A1373" s="332"/>
      <c r="B1373" s="306" t="e">
        <f>VLOOKUP(A1373,EMPRESAS!$A$1:$B$342,2,0)</f>
        <v>#N/A</v>
      </c>
      <c r="C1373" s="306" t="e">
        <f>VLOOKUP(A1373,EMPRESAS!$A$1:$C$342,3,0)</f>
        <v>#N/A</v>
      </c>
      <c r="D1373" s="299"/>
      <c r="E1373" s="299"/>
      <c r="F1373" s="299"/>
      <c r="G1373" s="299"/>
      <c r="H1373" s="299"/>
      <c r="I1373" s="299"/>
      <c r="J1373" s="299"/>
      <c r="K1373" s="299" t="e">
        <f>VLOOKUP(A1373,EMPRESAS!$A$1:$I$342,9,0)</f>
        <v>#N/A</v>
      </c>
      <c r="L1373" s="299" t="e">
        <f>VLOOKUP(A1373,EMPRESAS!$A$1:$J$342,10,0)</f>
        <v>#N/A</v>
      </c>
    </row>
    <row r="1374" spans="1:12">
      <c r="A1374" s="332"/>
      <c r="B1374" s="306" t="e">
        <f>VLOOKUP(A1374,EMPRESAS!$A$1:$B$342,2,0)</f>
        <v>#N/A</v>
      </c>
      <c r="C1374" s="306" t="e">
        <f>VLOOKUP(A1374,EMPRESAS!$A$1:$C$342,3,0)</f>
        <v>#N/A</v>
      </c>
      <c r="D1374" s="299"/>
      <c r="E1374" s="299"/>
      <c r="F1374" s="299"/>
      <c r="G1374" s="299"/>
      <c r="H1374" s="299"/>
      <c r="I1374" s="299"/>
      <c r="J1374" s="299"/>
      <c r="K1374" s="299" t="e">
        <f>VLOOKUP(A1374,EMPRESAS!$A$1:$I$342,9,0)</f>
        <v>#N/A</v>
      </c>
      <c r="L1374" s="299" t="e">
        <f>VLOOKUP(A1374,EMPRESAS!$A$1:$J$342,10,0)</f>
        <v>#N/A</v>
      </c>
    </row>
    <row r="1375" spans="1:12">
      <c r="A1375" s="332"/>
      <c r="B1375" s="306" t="e">
        <f>VLOOKUP(A1375,EMPRESAS!$A$1:$B$342,2,0)</f>
        <v>#N/A</v>
      </c>
      <c r="C1375" s="306" t="e">
        <f>VLOOKUP(A1375,EMPRESAS!$A$1:$C$342,3,0)</f>
        <v>#N/A</v>
      </c>
      <c r="D1375" s="299"/>
      <c r="E1375" s="299"/>
      <c r="F1375" s="299"/>
      <c r="G1375" s="299"/>
      <c r="H1375" s="299"/>
      <c r="I1375" s="299"/>
      <c r="J1375" s="299"/>
      <c r="K1375" s="299" t="e">
        <f>VLOOKUP(A1375,EMPRESAS!$A$1:$I$342,9,0)</f>
        <v>#N/A</v>
      </c>
      <c r="L1375" s="299" t="e">
        <f>VLOOKUP(A1375,EMPRESAS!$A$1:$J$342,10,0)</f>
        <v>#N/A</v>
      </c>
    </row>
    <row r="1376" spans="1:12">
      <c r="A1376" s="332"/>
      <c r="B1376" s="306" t="e">
        <f>VLOOKUP(A1376,EMPRESAS!$A$1:$B$342,2,0)</f>
        <v>#N/A</v>
      </c>
      <c r="C1376" s="306" t="e">
        <f>VLOOKUP(A1376,EMPRESAS!$A$1:$C$342,3,0)</f>
        <v>#N/A</v>
      </c>
      <c r="D1376" s="299"/>
      <c r="E1376" s="299"/>
      <c r="F1376" s="299"/>
      <c r="G1376" s="299"/>
      <c r="H1376" s="299"/>
      <c r="I1376" s="299"/>
      <c r="J1376" s="299"/>
      <c r="K1376" s="299" t="e">
        <f>VLOOKUP(A1376,EMPRESAS!$A$1:$I$342,9,0)</f>
        <v>#N/A</v>
      </c>
      <c r="L1376" s="299" t="e">
        <f>VLOOKUP(A1376,EMPRESAS!$A$1:$J$342,10,0)</f>
        <v>#N/A</v>
      </c>
    </row>
    <row r="1377" spans="1:12">
      <c r="A1377" s="332"/>
      <c r="B1377" s="306" t="e">
        <f>VLOOKUP(A1377,EMPRESAS!$A$1:$B$342,2,0)</f>
        <v>#N/A</v>
      </c>
      <c r="C1377" s="306" t="e">
        <f>VLOOKUP(A1377,EMPRESAS!$A$1:$C$342,3,0)</f>
        <v>#N/A</v>
      </c>
      <c r="D1377" s="299"/>
      <c r="E1377" s="299"/>
      <c r="F1377" s="299"/>
      <c r="G1377" s="299"/>
      <c r="H1377" s="299"/>
      <c r="I1377" s="299"/>
      <c r="J1377" s="299"/>
      <c r="K1377" s="299" t="e">
        <f>VLOOKUP(A1377,EMPRESAS!$A$1:$I$342,9,0)</f>
        <v>#N/A</v>
      </c>
      <c r="L1377" s="299" t="e">
        <f>VLOOKUP(A1377,EMPRESAS!$A$1:$J$342,10,0)</f>
        <v>#N/A</v>
      </c>
    </row>
    <row r="1378" spans="1:12">
      <c r="A1378" s="332"/>
      <c r="B1378" s="306" t="e">
        <f>VLOOKUP(A1378,EMPRESAS!$A$1:$B$342,2,0)</f>
        <v>#N/A</v>
      </c>
      <c r="C1378" s="306" t="e">
        <f>VLOOKUP(A1378,EMPRESAS!$A$1:$C$342,3,0)</f>
        <v>#N/A</v>
      </c>
      <c r="D1378" s="299"/>
      <c r="E1378" s="299"/>
      <c r="F1378" s="299"/>
      <c r="G1378" s="299"/>
      <c r="H1378" s="299"/>
      <c r="I1378" s="299"/>
      <c r="J1378" s="299"/>
      <c r="K1378" s="299" t="e">
        <f>VLOOKUP(A1378,EMPRESAS!$A$1:$I$342,9,0)</f>
        <v>#N/A</v>
      </c>
      <c r="L1378" s="299" t="e">
        <f>VLOOKUP(A1378,EMPRESAS!$A$1:$J$342,10,0)</f>
        <v>#N/A</v>
      </c>
    </row>
    <row r="1379" spans="1:12">
      <c r="A1379" s="332"/>
      <c r="B1379" s="306" t="e">
        <f>VLOOKUP(A1379,EMPRESAS!$A$1:$B$342,2,0)</f>
        <v>#N/A</v>
      </c>
      <c r="C1379" s="306" t="e">
        <f>VLOOKUP(A1379,EMPRESAS!$A$1:$C$342,3,0)</f>
        <v>#N/A</v>
      </c>
      <c r="D1379" s="299"/>
      <c r="E1379" s="299"/>
      <c r="F1379" s="299"/>
      <c r="G1379" s="299"/>
      <c r="H1379" s="299"/>
      <c r="I1379" s="299"/>
      <c r="J1379" s="299"/>
      <c r="K1379" s="299" t="e">
        <f>VLOOKUP(A1379,EMPRESAS!$A$1:$I$342,9,0)</f>
        <v>#N/A</v>
      </c>
      <c r="L1379" s="299" t="e">
        <f>VLOOKUP(A1379,EMPRESAS!$A$1:$J$342,10,0)</f>
        <v>#N/A</v>
      </c>
    </row>
    <row r="1380" spans="1:12">
      <c r="A1380" s="332"/>
      <c r="B1380" s="306" t="e">
        <f>VLOOKUP(A1380,EMPRESAS!$A$1:$B$342,2,0)</f>
        <v>#N/A</v>
      </c>
      <c r="C1380" s="306" t="e">
        <f>VLOOKUP(A1380,EMPRESAS!$A$1:$C$342,3,0)</f>
        <v>#N/A</v>
      </c>
      <c r="D1380" s="299"/>
      <c r="E1380" s="299"/>
      <c r="F1380" s="299"/>
      <c r="G1380" s="299"/>
      <c r="H1380" s="299"/>
      <c r="I1380" s="299"/>
      <c r="J1380" s="299"/>
      <c r="K1380" s="299" t="e">
        <f>VLOOKUP(A1380,EMPRESAS!$A$1:$I$342,9,0)</f>
        <v>#N/A</v>
      </c>
      <c r="L1380" s="299" t="e">
        <f>VLOOKUP(A1380,EMPRESAS!$A$1:$J$342,10,0)</f>
        <v>#N/A</v>
      </c>
    </row>
    <row r="1381" spans="1:12">
      <c r="A1381" s="332"/>
      <c r="B1381" s="306" t="e">
        <f>VLOOKUP(A1381,EMPRESAS!$A$1:$B$342,2,0)</f>
        <v>#N/A</v>
      </c>
      <c r="C1381" s="306" t="e">
        <f>VLOOKUP(A1381,EMPRESAS!$A$1:$C$342,3,0)</f>
        <v>#N/A</v>
      </c>
      <c r="D1381" s="299"/>
      <c r="E1381" s="299"/>
      <c r="F1381" s="299"/>
      <c r="G1381" s="299"/>
      <c r="H1381" s="299"/>
      <c r="I1381" s="299"/>
      <c r="J1381" s="299"/>
      <c r="K1381" s="299" t="e">
        <f>VLOOKUP(A1381,EMPRESAS!$A$1:$I$342,9,0)</f>
        <v>#N/A</v>
      </c>
      <c r="L1381" s="299" t="e">
        <f>VLOOKUP(A1381,EMPRESAS!$A$1:$J$342,10,0)</f>
        <v>#N/A</v>
      </c>
    </row>
    <row r="1382" spans="1:12">
      <c r="A1382" s="332"/>
      <c r="B1382" s="306" t="e">
        <f>VLOOKUP(A1382,EMPRESAS!$A$1:$B$342,2,0)</f>
        <v>#N/A</v>
      </c>
      <c r="C1382" s="306" t="e">
        <f>VLOOKUP(A1382,EMPRESAS!$A$1:$C$342,3,0)</f>
        <v>#N/A</v>
      </c>
      <c r="D1382" s="299"/>
      <c r="E1382" s="299"/>
      <c r="F1382" s="299"/>
      <c r="G1382" s="299"/>
      <c r="H1382" s="299"/>
      <c r="I1382" s="299"/>
      <c r="J1382" s="299"/>
      <c r="K1382" s="299" t="e">
        <f>VLOOKUP(A1382,EMPRESAS!$A$1:$I$342,9,0)</f>
        <v>#N/A</v>
      </c>
      <c r="L1382" s="299" t="e">
        <f>VLOOKUP(A1382,EMPRESAS!$A$1:$J$342,10,0)</f>
        <v>#N/A</v>
      </c>
    </row>
    <row r="1383" spans="1:12">
      <c r="A1383" s="332"/>
      <c r="B1383" s="306" t="e">
        <f>VLOOKUP(A1383,EMPRESAS!$A$1:$B$342,2,0)</f>
        <v>#N/A</v>
      </c>
      <c r="C1383" s="306" t="e">
        <f>VLOOKUP(A1383,EMPRESAS!$A$1:$C$342,3,0)</f>
        <v>#N/A</v>
      </c>
      <c r="D1383" s="299"/>
      <c r="E1383" s="299"/>
      <c r="F1383" s="299"/>
      <c r="G1383" s="299"/>
      <c r="H1383" s="299"/>
      <c r="I1383" s="299"/>
      <c r="J1383" s="299"/>
      <c r="K1383" s="299" t="e">
        <f>VLOOKUP(A1383,EMPRESAS!$A$1:$I$342,9,0)</f>
        <v>#N/A</v>
      </c>
      <c r="L1383" s="299" t="e">
        <f>VLOOKUP(A1383,EMPRESAS!$A$1:$J$342,10,0)</f>
        <v>#N/A</v>
      </c>
    </row>
    <row r="1384" spans="1:12">
      <c r="A1384" s="332"/>
      <c r="B1384" s="306" t="e">
        <f>VLOOKUP(A1384,EMPRESAS!$A$1:$B$342,2,0)</f>
        <v>#N/A</v>
      </c>
      <c r="C1384" s="306" t="e">
        <f>VLOOKUP(A1384,EMPRESAS!$A$1:$C$342,3,0)</f>
        <v>#N/A</v>
      </c>
      <c r="D1384" s="299"/>
      <c r="E1384" s="299"/>
      <c r="F1384" s="299"/>
      <c r="G1384" s="299"/>
      <c r="H1384" s="299"/>
      <c r="I1384" s="299"/>
      <c r="J1384" s="299"/>
      <c r="K1384" s="299" t="e">
        <f>VLOOKUP(A1384,EMPRESAS!$A$1:$I$342,9,0)</f>
        <v>#N/A</v>
      </c>
      <c r="L1384" s="299" t="e">
        <f>VLOOKUP(A1384,EMPRESAS!$A$1:$J$342,10,0)</f>
        <v>#N/A</v>
      </c>
    </row>
    <row r="1385" spans="1:12">
      <c r="A1385" s="332"/>
      <c r="B1385" s="306" t="e">
        <f>VLOOKUP(A1385,EMPRESAS!$A$1:$B$342,2,0)</f>
        <v>#N/A</v>
      </c>
      <c r="C1385" s="306" t="e">
        <f>VLOOKUP(A1385,EMPRESAS!$A$1:$C$342,3,0)</f>
        <v>#N/A</v>
      </c>
      <c r="D1385" s="299"/>
      <c r="E1385" s="299"/>
      <c r="F1385" s="299"/>
      <c r="G1385" s="299"/>
      <c r="H1385" s="299"/>
      <c r="I1385" s="299"/>
      <c r="J1385" s="299"/>
      <c r="K1385" s="299" t="e">
        <f>VLOOKUP(A1385,EMPRESAS!$A$1:$I$342,9,0)</f>
        <v>#N/A</v>
      </c>
      <c r="L1385" s="299" t="e">
        <f>VLOOKUP(A1385,EMPRESAS!$A$1:$J$342,10,0)</f>
        <v>#N/A</v>
      </c>
    </row>
    <row r="1386" spans="1:12">
      <c r="A1386" s="332"/>
      <c r="B1386" s="306" t="e">
        <f>VLOOKUP(A1386,EMPRESAS!$A$1:$B$342,2,0)</f>
        <v>#N/A</v>
      </c>
      <c r="C1386" s="306" t="e">
        <f>VLOOKUP(A1386,EMPRESAS!$A$1:$C$342,3,0)</f>
        <v>#N/A</v>
      </c>
      <c r="D1386" s="299"/>
      <c r="E1386" s="299"/>
      <c r="F1386" s="299"/>
      <c r="G1386" s="299"/>
      <c r="H1386" s="299"/>
      <c r="I1386" s="299"/>
      <c r="J1386" s="299"/>
      <c r="K1386" s="299" t="e">
        <f>VLOOKUP(A1386,EMPRESAS!$A$1:$I$342,9,0)</f>
        <v>#N/A</v>
      </c>
      <c r="L1386" s="299" t="e">
        <f>VLOOKUP(A1386,EMPRESAS!$A$1:$J$342,10,0)</f>
        <v>#N/A</v>
      </c>
    </row>
    <row r="1387" spans="1:12">
      <c r="A1387" s="332"/>
      <c r="B1387" s="306" t="e">
        <f>VLOOKUP(A1387,EMPRESAS!$A$1:$B$342,2,0)</f>
        <v>#N/A</v>
      </c>
      <c r="C1387" s="306" t="e">
        <f>VLOOKUP(A1387,EMPRESAS!$A$1:$C$342,3,0)</f>
        <v>#N/A</v>
      </c>
      <c r="D1387" s="299"/>
      <c r="E1387" s="299"/>
      <c r="F1387" s="299"/>
      <c r="G1387" s="299"/>
      <c r="H1387" s="299"/>
      <c r="I1387" s="299"/>
      <c r="J1387" s="299"/>
      <c r="K1387" s="299" t="e">
        <f>VLOOKUP(A1387,EMPRESAS!$A$1:$I$342,9,0)</f>
        <v>#N/A</v>
      </c>
      <c r="L1387" s="299" t="e">
        <f>VLOOKUP(A1387,EMPRESAS!$A$1:$J$342,10,0)</f>
        <v>#N/A</v>
      </c>
    </row>
    <row r="1388" spans="1:12">
      <c r="A1388" s="332"/>
      <c r="B1388" s="306" t="e">
        <f>VLOOKUP(A1388,EMPRESAS!$A$1:$B$342,2,0)</f>
        <v>#N/A</v>
      </c>
      <c r="C1388" s="306" t="e">
        <f>VLOOKUP(A1388,EMPRESAS!$A$1:$C$342,3,0)</f>
        <v>#N/A</v>
      </c>
      <c r="D1388" s="299"/>
      <c r="E1388" s="299"/>
      <c r="F1388" s="299"/>
      <c r="G1388" s="299"/>
      <c r="H1388" s="299"/>
      <c r="I1388" s="299"/>
      <c r="J1388" s="299"/>
      <c r="K1388" s="299" t="e">
        <f>VLOOKUP(A1388,EMPRESAS!$A$1:$I$342,9,0)</f>
        <v>#N/A</v>
      </c>
      <c r="L1388" s="299" t="e">
        <f>VLOOKUP(A1388,EMPRESAS!$A$1:$J$342,10,0)</f>
        <v>#N/A</v>
      </c>
    </row>
    <row r="1389" spans="1:12">
      <c r="A1389" s="332"/>
      <c r="B1389" s="306" t="e">
        <f>VLOOKUP(A1389,EMPRESAS!$A$1:$B$342,2,0)</f>
        <v>#N/A</v>
      </c>
      <c r="C1389" s="306" t="e">
        <f>VLOOKUP(A1389,EMPRESAS!$A$1:$C$342,3,0)</f>
        <v>#N/A</v>
      </c>
      <c r="D1389" s="299"/>
      <c r="E1389" s="299"/>
      <c r="F1389" s="299"/>
      <c r="G1389" s="299"/>
      <c r="H1389" s="299"/>
      <c r="I1389" s="299"/>
      <c r="J1389" s="299"/>
      <c r="K1389" s="299" t="e">
        <f>VLOOKUP(A1389,EMPRESAS!$A$1:$I$342,9,0)</f>
        <v>#N/A</v>
      </c>
      <c r="L1389" s="299" t="e">
        <f>VLOOKUP(A1389,EMPRESAS!$A$1:$J$342,10,0)</f>
        <v>#N/A</v>
      </c>
    </row>
    <row r="1390" spans="1:12">
      <c r="A1390" s="332"/>
      <c r="B1390" s="306" t="e">
        <f>VLOOKUP(A1390,EMPRESAS!$A$1:$B$342,2,0)</f>
        <v>#N/A</v>
      </c>
      <c r="C1390" s="306" t="e">
        <f>VLOOKUP(A1390,EMPRESAS!$A$1:$C$342,3,0)</f>
        <v>#N/A</v>
      </c>
      <c r="D1390" s="299"/>
      <c r="E1390" s="299"/>
      <c r="F1390" s="299"/>
      <c r="G1390" s="299"/>
      <c r="H1390" s="299"/>
      <c r="I1390" s="299"/>
      <c r="J1390" s="299"/>
      <c r="K1390" s="299" t="e">
        <f>VLOOKUP(A1390,EMPRESAS!$A$1:$I$342,9,0)</f>
        <v>#N/A</v>
      </c>
      <c r="L1390" s="299" t="e">
        <f>VLOOKUP(A1390,EMPRESAS!$A$1:$J$342,10,0)</f>
        <v>#N/A</v>
      </c>
    </row>
    <row r="1391" spans="1:12">
      <c r="A1391" s="332"/>
      <c r="B1391" s="306" t="e">
        <f>VLOOKUP(A1391,EMPRESAS!$A$1:$B$342,2,0)</f>
        <v>#N/A</v>
      </c>
      <c r="C1391" s="306" t="e">
        <f>VLOOKUP(A1391,EMPRESAS!$A$1:$C$342,3,0)</f>
        <v>#N/A</v>
      </c>
      <c r="D1391" s="299"/>
      <c r="E1391" s="299"/>
      <c r="F1391" s="299"/>
      <c r="G1391" s="299"/>
      <c r="H1391" s="299"/>
      <c r="I1391" s="299"/>
      <c r="J1391" s="299"/>
      <c r="K1391" s="299" t="e">
        <f>VLOOKUP(A1391,EMPRESAS!$A$1:$I$342,9,0)</f>
        <v>#N/A</v>
      </c>
      <c r="L1391" s="299" t="e">
        <f>VLOOKUP(A1391,EMPRESAS!$A$1:$J$342,10,0)</f>
        <v>#N/A</v>
      </c>
    </row>
    <row r="1392" spans="1:12">
      <c r="A1392" s="332"/>
      <c r="B1392" s="306" t="e">
        <f>VLOOKUP(A1392,EMPRESAS!$A$1:$B$342,2,0)</f>
        <v>#N/A</v>
      </c>
      <c r="C1392" s="306" t="e">
        <f>VLOOKUP(A1392,EMPRESAS!$A$1:$C$342,3,0)</f>
        <v>#N/A</v>
      </c>
      <c r="D1392" s="299"/>
      <c r="E1392" s="299"/>
      <c r="F1392" s="299"/>
      <c r="G1392" s="299"/>
      <c r="H1392" s="299"/>
      <c r="I1392" s="299"/>
      <c r="J1392" s="299"/>
      <c r="K1392" s="299" t="e">
        <f>VLOOKUP(A1392,EMPRESAS!$A$1:$I$342,9,0)</f>
        <v>#N/A</v>
      </c>
      <c r="L1392" s="299" t="e">
        <f>VLOOKUP(A1392,EMPRESAS!$A$1:$J$342,10,0)</f>
        <v>#N/A</v>
      </c>
    </row>
    <row r="1393" spans="1:12">
      <c r="A1393" s="332"/>
      <c r="B1393" s="306" t="e">
        <f>VLOOKUP(A1393,EMPRESAS!$A$1:$B$342,2,0)</f>
        <v>#N/A</v>
      </c>
      <c r="C1393" s="306" t="e">
        <f>VLOOKUP(A1393,EMPRESAS!$A$1:$C$342,3,0)</f>
        <v>#N/A</v>
      </c>
      <c r="D1393" s="299"/>
      <c r="E1393" s="299"/>
      <c r="F1393" s="299"/>
      <c r="G1393" s="299"/>
      <c r="H1393" s="299"/>
      <c r="I1393" s="299"/>
      <c r="J1393" s="299"/>
      <c r="K1393" s="299" t="e">
        <f>VLOOKUP(A1393,EMPRESAS!$A$1:$I$342,9,0)</f>
        <v>#N/A</v>
      </c>
      <c r="L1393" s="299" t="e">
        <f>VLOOKUP(A1393,EMPRESAS!$A$1:$J$342,10,0)</f>
        <v>#N/A</v>
      </c>
    </row>
    <row r="1394" spans="1:12">
      <c r="A1394" s="332"/>
      <c r="B1394" s="306" t="e">
        <f>VLOOKUP(A1394,EMPRESAS!$A$1:$B$342,2,0)</f>
        <v>#N/A</v>
      </c>
      <c r="C1394" s="306" t="e">
        <f>VLOOKUP(A1394,EMPRESAS!$A$1:$C$342,3,0)</f>
        <v>#N/A</v>
      </c>
      <c r="D1394" s="299"/>
      <c r="E1394" s="299"/>
      <c r="F1394" s="299"/>
      <c r="G1394" s="299"/>
      <c r="H1394" s="299"/>
      <c r="I1394" s="299"/>
      <c r="J1394" s="299"/>
      <c r="K1394" s="299" t="e">
        <f>VLOOKUP(A1394,EMPRESAS!$A$1:$I$342,9,0)</f>
        <v>#N/A</v>
      </c>
      <c r="L1394" s="299" t="e">
        <f>VLOOKUP(A1394,EMPRESAS!$A$1:$J$342,10,0)</f>
        <v>#N/A</v>
      </c>
    </row>
    <row r="1395" spans="1:12">
      <c r="A1395" s="332"/>
      <c r="B1395" s="306" t="e">
        <f>VLOOKUP(A1395,EMPRESAS!$A$1:$B$342,2,0)</f>
        <v>#N/A</v>
      </c>
      <c r="C1395" s="306" t="e">
        <f>VLOOKUP(A1395,EMPRESAS!$A$1:$C$342,3,0)</f>
        <v>#N/A</v>
      </c>
      <c r="D1395" s="299"/>
      <c r="E1395" s="299"/>
      <c r="F1395" s="299"/>
      <c r="G1395" s="299"/>
      <c r="H1395" s="299"/>
      <c r="I1395" s="299"/>
      <c r="J1395" s="299"/>
      <c r="K1395" s="299" t="e">
        <f>VLOOKUP(A1395,EMPRESAS!$A$1:$I$342,9,0)</f>
        <v>#N/A</v>
      </c>
      <c r="L1395" s="299" t="e">
        <f>VLOOKUP(A1395,EMPRESAS!$A$1:$J$342,10,0)</f>
        <v>#N/A</v>
      </c>
    </row>
    <row r="1396" spans="1:12">
      <c r="A1396" s="332"/>
      <c r="B1396" s="306" t="e">
        <f>VLOOKUP(A1396,EMPRESAS!$A$1:$B$342,2,0)</f>
        <v>#N/A</v>
      </c>
      <c r="C1396" s="306" t="e">
        <f>VLOOKUP(A1396,EMPRESAS!$A$1:$C$342,3,0)</f>
        <v>#N/A</v>
      </c>
      <c r="D1396" s="299"/>
      <c r="E1396" s="299"/>
      <c r="F1396" s="299"/>
      <c r="G1396" s="299"/>
      <c r="H1396" s="299"/>
      <c r="I1396" s="299"/>
      <c r="J1396" s="299"/>
      <c r="K1396" s="299" t="e">
        <f>VLOOKUP(A1396,EMPRESAS!$A$1:$I$342,9,0)</f>
        <v>#N/A</v>
      </c>
      <c r="L1396" s="299" t="e">
        <f>VLOOKUP(A1396,EMPRESAS!$A$1:$J$342,10,0)</f>
        <v>#N/A</v>
      </c>
    </row>
    <row r="1397" spans="1:12">
      <c r="A1397" s="332"/>
      <c r="B1397" s="306" t="e">
        <f>VLOOKUP(A1397,EMPRESAS!$A$1:$B$342,2,0)</f>
        <v>#N/A</v>
      </c>
      <c r="C1397" s="306" t="e">
        <f>VLOOKUP(A1397,EMPRESAS!$A$1:$C$342,3,0)</f>
        <v>#N/A</v>
      </c>
      <c r="D1397" s="299"/>
      <c r="E1397" s="299"/>
      <c r="F1397" s="299"/>
      <c r="G1397" s="299"/>
      <c r="H1397" s="299"/>
      <c r="I1397" s="299"/>
      <c r="J1397" s="299"/>
      <c r="K1397" s="299" t="e">
        <f>VLOOKUP(A1397,EMPRESAS!$A$1:$I$342,9,0)</f>
        <v>#N/A</v>
      </c>
      <c r="L1397" s="299" t="e">
        <f>VLOOKUP(A1397,EMPRESAS!$A$1:$J$342,10,0)</f>
        <v>#N/A</v>
      </c>
    </row>
    <row r="1398" spans="1:12">
      <c r="A1398" s="332"/>
      <c r="B1398" s="306" t="e">
        <f>VLOOKUP(A1398,EMPRESAS!$A$1:$B$342,2,0)</f>
        <v>#N/A</v>
      </c>
      <c r="C1398" s="306" t="e">
        <f>VLOOKUP(A1398,EMPRESAS!$A$1:$C$342,3,0)</f>
        <v>#N/A</v>
      </c>
      <c r="D1398" s="299"/>
      <c r="E1398" s="299"/>
      <c r="F1398" s="299"/>
      <c r="G1398" s="299"/>
      <c r="H1398" s="299"/>
      <c r="I1398" s="299"/>
      <c r="J1398" s="299"/>
      <c r="K1398" s="299" t="e">
        <f>VLOOKUP(A1398,EMPRESAS!$A$1:$I$342,9,0)</f>
        <v>#N/A</v>
      </c>
      <c r="L1398" s="299" t="e">
        <f>VLOOKUP(A1398,EMPRESAS!$A$1:$J$342,10,0)</f>
        <v>#N/A</v>
      </c>
    </row>
    <row r="1399" spans="1:12">
      <c r="A1399" s="332"/>
      <c r="B1399" s="306" t="e">
        <f>VLOOKUP(A1399,EMPRESAS!$A$1:$B$342,2,0)</f>
        <v>#N/A</v>
      </c>
      <c r="C1399" s="306" t="e">
        <f>VLOOKUP(A1399,EMPRESAS!$A$1:$C$342,3,0)</f>
        <v>#N/A</v>
      </c>
      <c r="D1399" s="299"/>
      <c r="E1399" s="299"/>
      <c r="F1399" s="299"/>
      <c r="G1399" s="299"/>
      <c r="H1399" s="299"/>
      <c r="I1399" s="299"/>
      <c r="J1399" s="299"/>
      <c r="K1399" s="299" t="e">
        <f>VLOOKUP(A1399,EMPRESAS!$A$1:$I$342,9,0)</f>
        <v>#N/A</v>
      </c>
      <c r="L1399" s="299" t="e">
        <f>VLOOKUP(A1399,EMPRESAS!$A$1:$J$342,10,0)</f>
        <v>#N/A</v>
      </c>
    </row>
    <row r="1400" spans="1:12">
      <c r="A1400" s="332"/>
      <c r="B1400" s="306" t="e">
        <f>VLOOKUP(A1400,EMPRESAS!$A$1:$B$342,2,0)</f>
        <v>#N/A</v>
      </c>
      <c r="C1400" s="306" t="e">
        <f>VLOOKUP(A1400,EMPRESAS!$A$1:$C$342,3,0)</f>
        <v>#N/A</v>
      </c>
      <c r="D1400" s="299"/>
      <c r="E1400" s="299"/>
      <c r="F1400" s="299"/>
      <c r="G1400" s="299"/>
      <c r="H1400" s="299"/>
      <c r="I1400" s="299"/>
      <c r="J1400" s="299"/>
      <c r="K1400" s="299" t="e">
        <f>VLOOKUP(A1400,EMPRESAS!$A$1:$I$342,9,0)</f>
        <v>#N/A</v>
      </c>
      <c r="L1400" s="299" t="e">
        <f>VLOOKUP(A1400,EMPRESAS!$A$1:$J$342,10,0)</f>
        <v>#N/A</v>
      </c>
    </row>
    <row r="1401" spans="1:12">
      <c r="A1401" s="332"/>
      <c r="B1401" s="306" t="e">
        <f>VLOOKUP(A1401,EMPRESAS!$A$1:$B$342,2,0)</f>
        <v>#N/A</v>
      </c>
      <c r="C1401" s="306" t="e">
        <f>VLOOKUP(A1401,EMPRESAS!$A$1:$C$342,3,0)</f>
        <v>#N/A</v>
      </c>
      <c r="D1401" s="299"/>
      <c r="E1401" s="299"/>
      <c r="F1401" s="299"/>
      <c r="G1401" s="299"/>
      <c r="H1401" s="299"/>
      <c r="I1401" s="299"/>
      <c r="J1401" s="299"/>
      <c r="K1401" s="299" t="e">
        <f>VLOOKUP(A1401,EMPRESAS!$A$1:$I$342,9,0)</f>
        <v>#N/A</v>
      </c>
      <c r="L1401" s="299" t="e">
        <f>VLOOKUP(A1401,EMPRESAS!$A$1:$J$342,10,0)</f>
        <v>#N/A</v>
      </c>
    </row>
    <row r="1402" spans="1:12">
      <c r="A1402" s="332"/>
      <c r="B1402" s="306" t="e">
        <f>VLOOKUP(A1402,EMPRESAS!$A$1:$B$342,2,0)</f>
        <v>#N/A</v>
      </c>
      <c r="C1402" s="306" t="e">
        <f>VLOOKUP(A1402,EMPRESAS!$A$1:$C$342,3,0)</f>
        <v>#N/A</v>
      </c>
      <c r="D1402" s="299"/>
      <c r="E1402" s="299"/>
      <c r="F1402" s="299"/>
      <c r="G1402" s="299"/>
      <c r="H1402" s="299"/>
      <c r="I1402" s="299"/>
      <c r="J1402" s="299"/>
      <c r="K1402" s="299" t="e">
        <f>VLOOKUP(A1402,EMPRESAS!$A$1:$I$342,9,0)</f>
        <v>#N/A</v>
      </c>
      <c r="L1402" s="299" t="e">
        <f>VLOOKUP(A1402,EMPRESAS!$A$1:$J$342,10,0)</f>
        <v>#N/A</v>
      </c>
    </row>
    <row r="1403" spans="1:12">
      <c r="A1403" s="332"/>
      <c r="B1403" s="306" t="e">
        <f>VLOOKUP(A1403,EMPRESAS!$A$1:$B$342,2,0)</f>
        <v>#N/A</v>
      </c>
      <c r="C1403" s="306" t="e">
        <f>VLOOKUP(A1403,EMPRESAS!$A$1:$C$342,3,0)</f>
        <v>#N/A</v>
      </c>
      <c r="D1403" s="299"/>
      <c r="E1403" s="299"/>
      <c r="F1403" s="299"/>
      <c r="G1403" s="299"/>
      <c r="H1403" s="299"/>
      <c r="I1403" s="299"/>
      <c r="J1403" s="299"/>
      <c r="K1403" s="299" t="e">
        <f>VLOOKUP(A1403,EMPRESAS!$A$1:$I$342,9,0)</f>
        <v>#N/A</v>
      </c>
      <c r="L1403" s="299" t="e">
        <f>VLOOKUP(A1403,EMPRESAS!$A$1:$J$342,10,0)</f>
        <v>#N/A</v>
      </c>
    </row>
    <row r="1404" spans="1:12">
      <c r="A1404" s="332"/>
      <c r="B1404" s="306" t="e">
        <f>VLOOKUP(A1404,EMPRESAS!$A$1:$B$342,2,0)</f>
        <v>#N/A</v>
      </c>
      <c r="C1404" s="306" t="e">
        <f>VLOOKUP(A1404,EMPRESAS!$A$1:$C$342,3,0)</f>
        <v>#N/A</v>
      </c>
      <c r="D1404" s="299"/>
      <c r="E1404" s="299"/>
      <c r="F1404" s="299"/>
      <c r="G1404" s="299"/>
      <c r="H1404" s="299"/>
      <c r="I1404" s="299"/>
      <c r="J1404" s="299"/>
      <c r="K1404" s="299" t="e">
        <f>VLOOKUP(A1404,EMPRESAS!$A$1:$I$342,9,0)</f>
        <v>#N/A</v>
      </c>
      <c r="L1404" s="299" t="e">
        <f>VLOOKUP(A1404,EMPRESAS!$A$1:$J$342,10,0)</f>
        <v>#N/A</v>
      </c>
    </row>
    <row r="1405" spans="1:12">
      <c r="A1405" s="332"/>
      <c r="B1405" s="306" t="e">
        <f>VLOOKUP(A1405,EMPRESAS!$A$1:$B$342,2,0)</f>
        <v>#N/A</v>
      </c>
      <c r="C1405" s="306" t="e">
        <f>VLOOKUP(A1405,EMPRESAS!$A$1:$C$342,3,0)</f>
        <v>#N/A</v>
      </c>
      <c r="D1405" s="299"/>
      <c r="E1405" s="299"/>
      <c r="F1405" s="299"/>
      <c r="G1405" s="299"/>
      <c r="H1405" s="299"/>
      <c r="I1405" s="299"/>
      <c r="J1405" s="299"/>
      <c r="K1405" s="299" t="e">
        <f>VLOOKUP(A1405,EMPRESAS!$A$1:$I$342,9,0)</f>
        <v>#N/A</v>
      </c>
      <c r="L1405" s="299" t="e">
        <f>VLOOKUP(A1405,EMPRESAS!$A$1:$J$342,10,0)</f>
        <v>#N/A</v>
      </c>
    </row>
    <row r="1406" spans="1:12">
      <c r="A1406" s="332"/>
      <c r="B1406" s="306" t="e">
        <f>VLOOKUP(A1406,EMPRESAS!$A$1:$B$342,2,0)</f>
        <v>#N/A</v>
      </c>
      <c r="C1406" s="306" t="e">
        <f>VLOOKUP(A1406,EMPRESAS!$A$1:$C$342,3,0)</f>
        <v>#N/A</v>
      </c>
      <c r="D1406" s="299"/>
      <c r="E1406" s="299"/>
      <c r="F1406" s="299"/>
      <c r="G1406" s="299"/>
      <c r="H1406" s="299"/>
      <c r="I1406" s="299"/>
      <c r="J1406" s="299"/>
      <c r="K1406" s="299" t="e">
        <f>VLOOKUP(A1406,EMPRESAS!$A$1:$I$342,9,0)</f>
        <v>#N/A</v>
      </c>
      <c r="L1406" s="299" t="e">
        <f>VLOOKUP(A1406,EMPRESAS!$A$1:$J$342,10,0)</f>
        <v>#N/A</v>
      </c>
    </row>
    <row r="1407" spans="1:12">
      <c r="A1407" s="332"/>
      <c r="B1407" s="306" t="e">
        <f>VLOOKUP(A1407,EMPRESAS!$A$1:$B$342,2,0)</f>
        <v>#N/A</v>
      </c>
      <c r="C1407" s="306" t="e">
        <f>VLOOKUP(A1407,EMPRESAS!$A$1:$C$342,3,0)</f>
        <v>#N/A</v>
      </c>
      <c r="D1407" s="299"/>
      <c r="E1407" s="299"/>
      <c r="F1407" s="299"/>
      <c r="G1407" s="299"/>
      <c r="H1407" s="299"/>
      <c r="I1407" s="299"/>
      <c r="J1407" s="299"/>
      <c r="K1407" s="299" t="e">
        <f>VLOOKUP(A1407,EMPRESAS!$A$1:$I$342,9,0)</f>
        <v>#N/A</v>
      </c>
      <c r="L1407" s="299" t="e">
        <f>VLOOKUP(A1407,EMPRESAS!$A$1:$J$342,10,0)</f>
        <v>#N/A</v>
      </c>
    </row>
    <row r="1408" spans="1:12">
      <c r="A1408" s="332"/>
      <c r="B1408" s="306" t="e">
        <f>VLOOKUP(A1408,EMPRESAS!$A$1:$B$342,2,0)</f>
        <v>#N/A</v>
      </c>
      <c r="C1408" s="306" t="e">
        <f>VLOOKUP(A1408,EMPRESAS!$A$1:$C$342,3,0)</f>
        <v>#N/A</v>
      </c>
      <c r="D1408" s="299"/>
      <c r="E1408" s="299"/>
      <c r="F1408" s="299"/>
      <c r="G1408" s="299"/>
      <c r="H1408" s="299"/>
      <c r="I1408" s="299"/>
      <c r="J1408" s="299"/>
      <c r="K1408" s="299" t="e">
        <f>VLOOKUP(A1408,EMPRESAS!$A$1:$I$342,9,0)</f>
        <v>#N/A</v>
      </c>
      <c r="L1408" s="299" t="e">
        <f>VLOOKUP(A1408,EMPRESAS!$A$1:$J$342,10,0)</f>
        <v>#N/A</v>
      </c>
    </row>
    <row r="1409" spans="1:12">
      <c r="A1409" s="332"/>
      <c r="B1409" s="306" t="e">
        <f>VLOOKUP(A1409,EMPRESAS!$A$1:$B$342,2,0)</f>
        <v>#N/A</v>
      </c>
      <c r="C1409" s="306" t="e">
        <f>VLOOKUP(A1409,EMPRESAS!$A$1:$C$342,3,0)</f>
        <v>#N/A</v>
      </c>
      <c r="D1409" s="299"/>
      <c r="E1409" s="299"/>
      <c r="F1409" s="299"/>
      <c r="G1409" s="299"/>
      <c r="H1409" s="299"/>
      <c r="I1409" s="299"/>
      <c r="J1409" s="299"/>
      <c r="K1409" s="299" t="e">
        <f>VLOOKUP(A1409,EMPRESAS!$A$1:$I$342,9,0)</f>
        <v>#N/A</v>
      </c>
      <c r="L1409" s="299" t="e">
        <f>VLOOKUP(A1409,EMPRESAS!$A$1:$J$342,10,0)</f>
        <v>#N/A</v>
      </c>
    </row>
    <row r="1410" spans="1:12">
      <c r="A1410" s="332"/>
      <c r="B1410" s="306" t="e">
        <f>VLOOKUP(A1410,EMPRESAS!$A$1:$B$342,2,0)</f>
        <v>#N/A</v>
      </c>
      <c r="C1410" s="306" t="e">
        <f>VLOOKUP(A1410,EMPRESAS!$A$1:$C$342,3,0)</f>
        <v>#N/A</v>
      </c>
      <c r="D1410" s="299"/>
      <c r="E1410" s="299"/>
      <c r="F1410" s="299"/>
      <c r="G1410" s="299"/>
      <c r="H1410" s="299"/>
      <c r="I1410" s="299"/>
      <c r="J1410" s="299"/>
      <c r="K1410" s="299" t="e">
        <f>VLOOKUP(A1410,EMPRESAS!$A$1:$I$342,9,0)</f>
        <v>#N/A</v>
      </c>
      <c r="L1410" s="299" t="e">
        <f>VLOOKUP(A1410,EMPRESAS!$A$1:$J$342,10,0)</f>
        <v>#N/A</v>
      </c>
    </row>
    <row r="1411" spans="1:12">
      <c r="A1411" s="332"/>
      <c r="B1411" s="306" t="e">
        <f>VLOOKUP(A1411,EMPRESAS!$A$1:$B$342,2,0)</f>
        <v>#N/A</v>
      </c>
      <c r="C1411" s="306" t="e">
        <f>VLOOKUP(A1411,EMPRESAS!$A$1:$C$342,3,0)</f>
        <v>#N/A</v>
      </c>
      <c r="D1411" s="299"/>
      <c r="E1411" s="299"/>
      <c r="F1411" s="299"/>
      <c r="G1411" s="299"/>
      <c r="H1411" s="299"/>
      <c r="I1411" s="299"/>
      <c r="J1411" s="299"/>
      <c r="K1411" s="299" t="e">
        <f>VLOOKUP(A1411,EMPRESAS!$A$1:$I$342,9,0)</f>
        <v>#N/A</v>
      </c>
      <c r="L1411" s="299" t="e">
        <f>VLOOKUP(A1411,EMPRESAS!$A$1:$J$342,10,0)</f>
        <v>#N/A</v>
      </c>
    </row>
    <row r="1412" spans="1:12">
      <c r="A1412" s="332"/>
      <c r="B1412" s="306" t="e">
        <f>VLOOKUP(A1412,EMPRESAS!$A$1:$B$342,2,0)</f>
        <v>#N/A</v>
      </c>
      <c r="C1412" s="306" t="e">
        <f>VLOOKUP(A1412,EMPRESAS!$A$1:$C$342,3,0)</f>
        <v>#N/A</v>
      </c>
      <c r="D1412" s="299"/>
      <c r="E1412" s="299"/>
      <c r="F1412" s="299"/>
      <c r="G1412" s="299"/>
      <c r="H1412" s="299"/>
      <c r="I1412" s="299"/>
      <c r="J1412" s="299"/>
      <c r="K1412" s="299" t="e">
        <f>VLOOKUP(A1412,EMPRESAS!$A$1:$I$342,9,0)</f>
        <v>#N/A</v>
      </c>
      <c r="L1412" s="299" t="e">
        <f>VLOOKUP(A1412,EMPRESAS!$A$1:$J$342,10,0)</f>
        <v>#N/A</v>
      </c>
    </row>
    <row r="1413" spans="1:12">
      <c r="A1413" s="332"/>
      <c r="B1413" s="306" t="e">
        <f>VLOOKUP(A1413,EMPRESAS!$A$1:$B$342,2,0)</f>
        <v>#N/A</v>
      </c>
      <c r="C1413" s="306" t="e">
        <f>VLOOKUP(A1413,EMPRESAS!$A$1:$C$342,3,0)</f>
        <v>#N/A</v>
      </c>
      <c r="D1413" s="299"/>
      <c r="E1413" s="299"/>
      <c r="F1413" s="299"/>
      <c r="G1413" s="299"/>
      <c r="H1413" s="299"/>
      <c r="I1413" s="299"/>
      <c r="J1413" s="299"/>
      <c r="K1413" s="299" t="e">
        <f>VLOOKUP(A1413,EMPRESAS!$A$1:$I$342,9,0)</f>
        <v>#N/A</v>
      </c>
      <c r="L1413" s="299" t="e">
        <f>VLOOKUP(A1413,EMPRESAS!$A$1:$J$342,10,0)</f>
        <v>#N/A</v>
      </c>
    </row>
    <row r="1414" spans="1:12">
      <c r="A1414" s="332"/>
      <c r="B1414" s="306" t="e">
        <f>VLOOKUP(A1414,EMPRESAS!$A$1:$B$342,2,0)</f>
        <v>#N/A</v>
      </c>
      <c r="C1414" s="306" t="e">
        <f>VLOOKUP(A1414,EMPRESAS!$A$1:$C$342,3,0)</f>
        <v>#N/A</v>
      </c>
      <c r="D1414" s="299"/>
      <c r="E1414" s="299"/>
      <c r="F1414" s="299"/>
      <c r="G1414" s="299"/>
      <c r="H1414" s="299"/>
      <c r="I1414" s="299"/>
      <c r="J1414" s="299"/>
      <c r="K1414" s="299" t="e">
        <f>VLOOKUP(A1414,EMPRESAS!$A$1:$I$342,9,0)</f>
        <v>#N/A</v>
      </c>
      <c r="L1414" s="299" t="e">
        <f>VLOOKUP(A1414,EMPRESAS!$A$1:$J$342,10,0)</f>
        <v>#N/A</v>
      </c>
    </row>
    <row r="1415" spans="1:12">
      <c r="A1415" s="332"/>
      <c r="B1415" s="306" t="e">
        <f>VLOOKUP(A1415,EMPRESAS!$A$1:$B$342,2,0)</f>
        <v>#N/A</v>
      </c>
      <c r="C1415" s="306" t="e">
        <f>VLOOKUP(A1415,EMPRESAS!$A$1:$C$342,3,0)</f>
        <v>#N/A</v>
      </c>
      <c r="D1415" s="299"/>
      <c r="E1415" s="299"/>
      <c r="F1415" s="299"/>
      <c r="G1415" s="299"/>
      <c r="H1415" s="299"/>
      <c r="I1415" s="299"/>
      <c r="J1415" s="299"/>
      <c r="K1415" s="299" t="e">
        <f>VLOOKUP(A1415,EMPRESAS!$A$1:$I$342,9,0)</f>
        <v>#N/A</v>
      </c>
      <c r="L1415" s="299" t="e">
        <f>VLOOKUP(A1415,EMPRESAS!$A$1:$J$342,10,0)</f>
        <v>#N/A</v>
      </c>
    </row>
    <row r="1416" spans="1:12">
      <c r="A1416" s="332"/>
      <c r="B1416" s="306" t="e">
        <f>VLOOKUP(A1416,EMPRESAS!$A$1:$B$342,2,0)</f>
        <v>#N/A</v>
      </c>
      <c r="C1416" s="306" t="e">
        <f>VLOOKUP(A1416,EMPRESAS!$A$1:$C$342,3,0)</f>
        <v>#N/A</v>
      </c>
      <c r="D1416" s="299"/>
      <c r="E1416" s="299"/>
      <c r="F1416" s="299"/>
      <c r="G1416" s="299"/>
      <c r="H1416" s="299"/>
      <c r="I1416" s="299"/>
      <c r="J1416" s="299"/>
      <c r="K1416" s="299" t="e">
        <f>VLOOKUP(A1416,EMPRESAS!$A$1:$I$342,9,0)</f>
        <v>#N/A</v>
      </c>
      <c r="L1416" s="299" t="e">
        <f>VLOOKUP(A1416,EMPRESAS!$A$1:$J$342,10,0)</f>
        <v>#N/A</v>
      </c>
    </row>
    <row r="1417" spans="1:12">
      <c r="A1417" s="332"/>
      <c r="B1417" s="306" t="e">
        <f>VLOOKUP(A1417,EMPRESAS!$A$1:$B$342,2,0)</f>
        <v>#N/A</v>
      </c>
      <c r="C1417" s="306" t="e">
        <f>VLOOKUP(A1417,EMPRESAS!$A$1:$C$342,3,0)</f>
        <v>#N/A</v>
      </c>
      <c r="D1417" s="299"/>
      <c r="E1417" s="299"/>
      <c r="F1417" s="299"/>
      <c r="G1417" s="299"/>
      <c r="H1417" s="299"/>
      <c r="I1417" s="299"/>
      <c r="J1417" s="299"/>
      <c r="K1417" s="299" t="e">
        <f>VLOOKUP(A1417,EMPRESAS!$A$1:$I$342,9,0)</f>
        <v>#N/A</v>
      </c>
      <c r="L1417" s="299" t="e">
        <f>VLOOKUP(A1417,EMPRESAS!$A$1:$J$342,10,0)</f>
        <v>#N/A</v>
      </c>
    </row>
    <row r="1418" spans="1:12">
      <c r="A1418" s="332"/>
      <c r="B1418" s="306" t="e">
        <f>VLOOKUP(A1418,EMPRESAS!$A$1:$B$342,2,0)</f>
        <v>#N/A</v>
      </c>
      <c r="C1418" s="306" t="e">
        <f>VLOOKUP(A1418,EMPRESAS!$A$1:$C$342,3,0)</f>
        <v>#N/A</v>
      </c>
      <c r="D1418" s="299"/>
      <c r="E1418" s="299"/>
      <c r="F1418" s="299"/>
      <c r="G1418" s="299"/>
      <c r="H1418" s="299"/>
      <c r="I1418" s="299"/>
      <c r="J1418" s="299"/>
      <c r="K1418" s="299" t="e">
        <f>VLOOKUP(A1418,EMPRESAS!$A$1:$I$342,9,0)</f>
        <v>#N/A</v>
      </c>
      <c r="L1418" s="299" t="e">
        <f>VLOOKUP(A1418,EMPRESAS!$A$1:$J$342,10,0)</f>
        <v>#N/A</v>
      </c>
    </row>
    <row r="1419" spans="1:12">
      <c r="A1419" s="332"/>
      <c r="B1419" s="306" t="e">
        <f>VLOOKUP(A1419,EMPRESAS!$A$1:$B$342,2,0)</f>
        <v>#N/A</v>
      </c>
      <c r="C1419" s="306" t="e">
        <f>VLOOKUP(A1419,EMPRESAS!$A$1:$C$342,3,0)</f>
        <v>#N/A</v>
      </c>
      <c r="D1419" s="299"/>
      <c r="E1419" s="299"/>
      <c r="F1419" s="299"/>
      <c r="G1419" s="299"/>
      <c r="H1419" s="299"/>
      <c r="I1419" s="299"/>
      <c r="J1419" s="299"/>
      <c r="K1419" s="299" t="e">
        <f>VLOOKUP(A1419,EMPRESAS!$A$1:$I$342,9,0)</f>
        <v>#N/A</v>
      </c>
      <c r="L1419" s="299" t="e">
        <f>VLOOKUP(A1419,EMPRESAS!$A$1:$J$342,10,0)</f>
        <v>#N/A</v>
      </c>
    </row>
    <row r="1420" spans="1:12">
      <c r="A1420" s="332"/>
      <c r="B1420" s="306" t="e">
        <f>VLOOKUP(A1420,EMPRESAS!$A$1:$B$342,2,0)</f>
        <v>#N/A</v>
      </c>
      <c r="C1420" s="306" t="e">
        <f>VLOOKUP(A1420,EMPRESAS!$A$1:$C$342,3,0)</f>
        <v>#N/A</v>
      </c>
      <c r="D1420" s="299"/>
      <c r="E1420" s="299"/>
      <c r="F1420" s="299"/>
      <c r="G1420" s="299"/>
      <c r="H1420" s="299"/>
      <c r="I1420" s="299"/>
      <c r="J1420" s="299"/>
      <c r="K1420" s="299" t="e">
        <f>VLOOKUP(A1420,EMPRESAS!$A$1:$I$342,9,0)</f>
        <v>#N/A</v>
      </c>
      <c r="L1420" s="299" t="e">
        <f>VLOOKUP(A1420,EMPRESAS!$A$1:$J$342,10,0)</f>
        <v>#N/A</v>
      </c>
    </row>
    <row r="1421" spans="1:12">
      <c r="A1421" s="332"/>
      <c r="B1421" s="306" t="e">
        <f>VLOOKUP(A1421,EMPRESAS!$A$1:$B$342,2,0)</f>
        <v>#N/A</v>
      </c>
      <c r="C1421" s="306" t="e">
        <f>VLOOKUP(A1421,EMPRESAS!$A$1:$C$342,3,0)</f>
        <v>#N/A</v>
      </c>
      <c r="D1421" s="299"/>
      <c r="E1421" s="299"/>
      <c r="F1421" s="299"/>
      <c r="G1421" s="299"/>
      <c r="H1421" s="299"/>
      <c r="I1421" s="299"/>
      <c r="J1421" s="299"/>
      <c r="K1421" s="299" t="e">
        <f>VLOOKUP(A1421,EMPRESAS!$A$1:$I$342,9,0)</f>
        <v>#N/A</v>
      </c>
      <c r="L1421" s="299" t="e">
        <f>VLOOKUP(A1421,EMPRESAS!$A$1:$J$342,10,0)</f>
        <v>#N/A</v>
      </c>
    </row>
    <row r="1422" spans="1:12">
      <c r="A1422" s="332"/>
      <c r="B1422" s="306" t="e">
        <f>VLOOKUP(A1422,EMPRESAS!$A$1:$B$342,2,0)</f>
        <v>#N/A</v>
      </c>
      <c r="C1422" s="306" t="e">
        <f>VLOOKUP(A1422,EMPRESAS!$A$1:$C$342,3,0)</f>
        <v>#N/A</v>
      </c>
      <c r="D1422" s="299"/>
      <c r="E1422" s="299"/>
      <c r="F1422" s="299"/>
      <c r="G1422" s="299"/>
      <c r="H1422" s="299"/>
      <c r="I1422" s="299"/>
      <c r="J1422" s="299"/>
      <c r="K1422" s="299" t="e">
        <f>VLOOKUP(A1422,EMPRESAS!$A$1:$I$342,9,0)</f>
        <v>#N/A</v>
      </c>
      <c r="L1422" s="299" t="e">
        <f>VLOOKUP(A1422,EMPRESAS!$A$1:$J$342,10,0)</f>
        <v>#N/A</v>
      </c>
    </row>
    <row r="1423" spans="1:12">
      <c r="A1423" s="332"/>
      <c r="B1423" s="306" t="e">
        <f>VLOOKUP(A1423,EMPRESAS!$A$1:$B$342,2,0)</f>
        <v>#N/A</v>
      </c>
      <c r="C1423" s="306" t="e">
        <f>VLOOKUP(A1423,EMPRESAS!$A$1:$C$342,3,0)</f>
        <v>#N/A</v>
      </c>
      <c r="D1423" s="299"/>
      <c r="E1423" s="299"/>
      <c r="F1423" s="299"/>
      <c r="G1423" s="299"/>
      <c r="H1423" s="299"/>
      <c r="I1423" s="299"/>
      <c r="J1423" s="299"/>
      <c r="K1423" s="299" t="e">
        <f>VLOOKUP(A1423,EMPRESAS!$A$1:$I$342,9,0)</f>
        <v>#N/A</v>
      </c>
      <c r="L1423" s="299" t="e">
        <f>VLOOKUP(A1423,EMPRESAS!$A$1:$J$342,10,0)</f>
        <v>#N/A</v>
      </c>
    </row>
    <row r="1424" spans="1:12">
      <c r="A1424" s="332"/>
      <c r="B1424" s="306" t="e">
        <f>VLOOKUP(A1424,EMPRESAS!$A$1:$B$342,2,0)</f>
        <v>#N/A</v>
      </c>
      <c r="C1424" s="306" t="e">
        <f>VLOOKUP(A1424,EMPRESAS!$A$1:$C$342,3,0)</f>
        <v>#N/A</v>
      </c>
      <c r="D1424" s="299"/>
      <c r="E1424" s="299"/>
      <c r="F1424" s="299"/>
      <c r="G1424" s="299"/>
      <c r="H1424" s="299"/>
      <c r="I1424" s="299"/>
      <c r="J1424" s="299"/>
      <c r="K1424" s="299" t="e">
        <f>VLOOKUP(A1424,EMPRESAS!$A$1:$I$342,9,0)</f>
        <v>#N/A</v>
      </c>
      <c r="L1424" s="299" t="e">
        <f>VLOOKUP(A1424,EMPRESAS!$A$1:$J$342,10,0)</f>
        <v>#N/A</v>
      </c>
    </row>
    <row r="1425" spans="1:12">
      <c r="A1425" s="332"/>
      <c r="B1425" s="306" t="e">
        <f>VLOOKUP(A1425,EMPRESAS!$A$1:$B$342,2,0)</f>
        <v>#N/A</v>
      </c>
      <c r="C1425" s="306" t="e">
        <f>VLOOKUP(A1425,EMPRESAS!$A$1:$C$342,3,0)</f>
        <v>#N/A</v>
      </c>
      <c r="D1425" s="299"/>
      <c r="E1425" s="299"/>
      <c r="F1425" s="299"/>
      <c r="G1425" s="299"/>
      <c r="H1425" s="299"/>
      <c r="I1425" s="299"/>
      <c r="J1425" s="299"/>
      <c r="K1425" s="299" t="e">
        <f>VLOOKUP(A1425,EMPRESAS!$A$1:$I$342,9,0)</f>
        <v>#N/A</v>
      </c>
      <c r="L1425" s="299" t="e">
        <f>VLOOKUP(A1425,EMPRESAS!$A$1:$J$342,10,0)</f>
        <v>#N/A</v>
      </c>
    </row>
    <row r="1426" spans="1:12">
      <c r="A1426" s="332"/>
      <c r="B1426" s="306" t="e">
        <f>VLOOKUP(A1426,EMPRESAS!$A$1:$B$342,2,0)</f>
        <v>#N/A</v>
      </c>
      <c r="C1426" s="306" t="e">
        <f>VLOOKUP(A1426,EMPRESAS!$A$1:$C$342,3,0)</f>
        <v>#N/A</v>
      </c>
      <c r="D1426" s="299"/>
      <c r="E1426" s="299"/>
      <c r="F1426" s="299"/>
      <c r="G1426" s="299"/>
      <c r="H1426" s="299"/>
      <c r="I1426" s="299"/>
      <c r="J1426" s="299"/>
      <c r="K1426" s="299" t="e">
        <f>VLOOKUP(A1426,EMPRESAS!$A$1:$I$342,9,0)</f>
        <v>#N/A</v>
      </c>
      <c r="L1426" s="299" t="e">
        <f>VLOOKUP(A1426,EMPRESAS!$A$1:$J$342,10,0)</f>
        <v>#N/A</v>
      </c>
    </row>
    <row r="1427" spans="1:12">
      <c r="A1427" s="332"/>
      <c r="B1427" s="306" t="e">
        <f>VLOOKUP(A1427,EMPRESAS!$A$1:$B$342,2,0)</f>
        <v>#N/A</v>
      </c>
      <c r="C1427" s="306" t="e">
        <f>VLOOKUP(A1427,EMPRESAS!$A$1:$C$342,3,0)</f>
        <v>#N/A</v>
      </c>
      <c r="D1427" s="299"/>
      <c r="E1427" s="299"/>
      <c r="F1427" s="299"/>
      <c r="G1427" s="299"/>
      <c r="H1427" s="299"/>
      <c r="I1427" s="299"/>
      <c r="J1427" s="299"/>
      <c r="K1427" s="299" t="e">
        <f>VLOOKUP(A1427,EMPRESAS!$A$1:$I$342,9,0)</f>
        <v>#N/A</v>
      </c>
      <c r="L1427" s="299" t="e">
        <f>VLOOKUP(A1427,EMPRESAS!$A$1:$J$342,10,0)</f>
        <v>#N/A</v>
      </c>
    </row>
    <row r="1428" spans="1:12">
      <c r="A1428" s="332"/>
      <c r="B1428" s="306" t="e">
        <f>VLOOKUP(A1428,EMPRESAS!$A$1:$B$342,2,0)</f>
        <v>#N/A</v>
      </c>
      <c r="C1428" s="306" t="e">
        <f>VLOOKUP(A1428,EMPRESAS!$A$1:$C$342,3,0)</f>
        <v>#N/A</v>
      </c>
      <c r="D1428" s="299"/>
      <c r="E1428" s="299"/>
      <c r="F1428" s="299"/>
      <c r="G1428" s="299"/>
      <c r="H1428" s="299"/>
      <c r="I1428" s="299"/>
      <c r="J1428" s="299"/>
      <c r="K1428" s="299" t="e">
        <f>VLOOKUP(A1428,EMPRESAS!$A$1:$I$342,9,0)</f>
        <v>#N/A</v>
      </c>
      <c r="L1428" s="299" t="e">
        <f>VLOOKUP(A1428,EMPRESAS!$A$1:$J$342,10,0)</f>
        <v>#N/A</v>
      </c>
    </row>
    <row r="1429" spans="1:12">
      <c r="A1429" s="332"/>
      <c r="B1429" s="306" t="e">
        <f>VLOOKUP(A1429,EMPRESAS!$A$1:$B$342,2,0)</f>
        <v>#N/A</v>
      </c>
      <c r="C1429" s="306" t="e">
        <f>VLOOKUP(A1429,EMPRESAS!$A$1:$C$342,3,0)</f>
        <v>#N/A</v>
      </c>
      <c r="D1429" s="299"/>
      <c r="E1429" s="299"/>
      <c r="F1429" s="299"/>
      <c r="G1429" s="299"/>
      <c r="H1429" s="299"/>
      <c r="I1429" s="299"/>
      <c r="J1429" s="299"/>
      <c r="K1429" s="299" t="e">
        <f>VLOOKUP(A1429,EMPRESAS!$A$1:$I$342,9,0)</f>
        <v>#N/A</v>
      </c>
      <c r="L1429" s="299" t="e">
        <f>VLOOKUP(A1429,EMPRESAS!$A$1:$J$342,10,0)</f>
        <v>#N/A</v>
      </c>
    </row>
    <row r="1430" spans="1:12">
      <c r="A1430" s="332"/>
      <c r="B1430" s="306" t="e">
        <f>VLOOKUP(A1430,EMPRESAS!$A$1:$B$342,2,0)</f>
        <v>#N/A</v>
      </c>
      <c r="C1430" s="306" t="e">
        <f>VLOOKUP(A1430,EMPRESAS!$A$1:$C$342,3,0)</f>
        <v>#N/A</v>
      </c>
      <c r="D1430" s="299"/>
      <c r="E1430" s="299"/>
      <c r="F1430" s="299"/>
      <c r="G1430" s="299"/>
      <c r="H1430" s="299"/>
      <c r="I1430" s="299"/>
      <c r="J1430" s="299"/>
      <c r="K1430" s="299" t="e">
        <f>VLOOKUP(A1430,EMPRESAS!$A$1:$I$342,9,0)</f>
        <v>#N/A</v>
      </c>
      <c r="L1430" s="299" t="e">
        <f>VLOOKUP(A1430,EMPRESAS!$A$1:$J$342,10,0)</f>
        <v>#N/A</v>
      </c>
    </row>
    <row r="1431" spans="1:12">
      <c r="A1431" s="332"/>
      <c r="B1431" s="306" t="e">
        <f>VLOOKUP(A1431,EMPRESAS!$A$1:$B$342,2,0)</f>
        <v>#N/A</v>
      </c>
      <c r="C1431" s="306" t="e">
        <f>VLOOKUP(A1431,EMPRESAS!$A$1:$C$342,3,0)</f>
        <v>#N/A</v>
      </c>
      <c r="D1431" s="299"/>
      <c r="E1431" s="299"/>
      <c r="F1431" s="299"/>
      <c r="G1431" s="299"/>
      <c r="H1431" s="299"/>
      <c r="I1431" s="299"/>
      <c r="J1431" s="299"/>
      <c r="K1431" s="299" t="e">
        <f>VLOOKUP(A1431,EMPRESAS!$A$1:$I$342,9,0)</f>
        <v>#N/A</v>
      </c>
      <c r="L1431" s="299" t="e">
        <f>VLOOKUP(A1431,EMPRESAS!$A$1:$J$342,10,0)</f>
        <v>#N/A</v>
      </c>
    </row>
    <row r="1432" spans="1:12">
      <c r="A1432" s="332"/>
      <c r="B1432" s="306" t="e">
        <f>VLOOKUP(A1432,EMPRESAS!$A$1:$B$342,2,0)</f>
        <v>#N/A</v>
      </c>
      <c r="C1432" s="306" t="e">
        <f>VLOOKUP(A1432,EMPRESAS!$A$1:$C$342,3,0)</f>
        <v>#N/A</v>
      </c>
      <c r="D1432" s="299"/>
      <c r="E1432" s="299"/>
      <c r="F1432" s="299"/>
      <c r="G1432" s="299"/>
      <c r="H1432" s="299"/>
      <c r="I1432" s="299"/>
      <c r="J1432" s="299"/>
      <c r="K1432" s="299" t="e">
        <f>VLOOKUP(A1432,EMPRESAS!$A$1:$I$342,9,0)</f>
        <v>#N/A</v>
      </c>
      <c r="L1432" s="299" t="e">
        <f>VLOOKUP(A1432,EMPRESAS!$A$1:$J$342,10,0)</f>
        <v>#N/A</v>
      </c>
    </row>
    <row r="1433" spans="1:12">
      <c r="A1433" s="332"/>
      <c r="B1433" s="306" t="e">
        <f>VLOOKUP(A1433,EMPRESAS!$A$1:$B$342,2,0)</f>
        <v>#N/A</v>
      </c>
      <c r="C1433" s="306" t="e">
        <f>VLOOKUP(A1433,EMPRESAS!$A$1:$C$342,3,0)</f>
        <v>#N/A</v>
      </c>
      <c r="D1433" s="299"/>
      <c r="E1433" s="299"/>
      <c r="F1433" s="299"/>
      <c r="G1433" s="299"/>
      <c r="H1433" s="299"/>
      <c r="I1433" s="299"/>
      <c r="J1433" s="299"/>
      <c r="K1433" s="299" t="e">
        <f>VLOOKUP(A1433,EMPRESAS!$A$1:$I$342,9,0)</f>
        <v>#N/A</v>
      </c>
      <c r="L1433" s="299" t="e">
        <f>VLOOKUP(A1433,EMPRESAS!$A$1:$J$342,10,0)</f>
        <v>#N/A</v>
      </c>
    </row>
    <row r="1434" spans="1:12">
      <c r="A1434" s="332"/>
      <c r="B1434" s="306" t="e">
        <f>VLOOKUP(A1434,EMPRESAS!$A$1:$B$342,2,0)</f>
        <v>#N/A</v>
      </c>
      <c r="C1434" s="306" t="e">
        <f>VLOOKUP(A1434,EMPRESAS!$A$1:$C$342,3,0)</f>
        <v>#N/A</v>
      </c>
      <c r="D1434" s="299"/>
      <c r="E1434" s="299"/>
      <c r="F1434" s="299"/>
      <c r="G1434" s="299"/>
      <c r="H1434" s="299"/>
      <c r="I1434" s="299"/>
      <c r="J1434" s="299"/>
      <c r="K1434" s="299" t="e">
        <f>VLOOKUP(A1434,EMPRESAS!$A$1:$I$342,9,0)</f>
        <v>#N/A</v>
      </c>
      <c r="L1434" s="299" t="e">
        <f>VLOOKUP(A1434,EMPRESAS!$A$1:$J$342,10,0)</f>
        <v>#N/A</v>
      </c>
    </row>
    <row r="1435" spans="1:12">
      <c r="A1435" s="332"/>
      <c r="B1435" s="306" t="e">
        <f>VLOOKUP(A1435,EMPRESAS!$A$1:$B$342,2,0)</f>
        <v>#N/A</v>
      </c>
      <c r="C1435" s="306" t="e">
        <f>VLOOKUP(A1435,EMPRESAS!$A$1:$C$342,3,0)</f>
        <v>#N/A</v>
      </c>
      <c r="D1435" s="299"/>
      <c r="E1435" s="299"/>
      <c r="F1435" s="299"/>
      <c r="G1435" s="299"/>
      <c r="H1435" s="299"/>
      <c r="I1435" s="299"/>
      <c r="J1435" s="299"/>
      <c r="K1435" s="299" t="e">
        <f>VLOOKUP(A1435,EMPRESAS!$A$1:$I$342,9,0)</f>
        <v>#N/A</v>
      </c>
      <c r="L1435" s="299" t="e">
        <f>VLOOKUP(A1435,EMPRESAS!$A$1:$J$342,10,0)</f>
        <v>#N/A</v>
      </c>
    </row>
    <row r="1436" spans="1:12">
      <c r="A1436" s="332"/>
      <c r="B1436" s="306" t="e">
        <f>VLOOKUP(A1436,EMPRESAS!$A$1:$B$342,2,0)</f>
        <v>#N/A</v>
      </c>
      <c r="C1436" s="306" t="e">
        <f>VLOOKUP(A1436,EMPRESAS!$A$1:$C$342,3,0)</f>
        <v>#N/A</v>
      </c>
      <c r="D1436" s="299"/>
      <c r="E1436" s="299"/>
      <c r="F1436" s="299"/>
      <c r="G1436" s="299"/>
      <c r="H1436" s="299"/>
      <c r="I1436" s="299"/>
      <c r="J1436" s="299"/>
      <c r="K1436" s="299" t="e">
        <f>VLOOKUP(A1436,EMPRESAS!$A$1:$I$342,9,0)</f>
        <v>#N/A</v>
      </c>
      <c r="L1436" s="299" t="e">
        <f>VLOOKUP(A1436,EMPRESAS!$A$1:$J$342,10,0)</f>
        <v>#N/A</v>
      </c>
    </row>
    <row r="1437" spans="1:12">
      <c r="A1437" s="332"/>
      <c r="B1437" s="306" t="e">
        <f>VLOOKUP(A1437,EMPRESAS!$A$1:$B$342,2,0)</f>
        <v>#N/A</v>
      </c>
      <c r="C1437" s="306" t="e">
        <f>VLOOKUP(A1437,EMPRESAS!$A$1:$C$342,3,0)</f>
        <v>#N/A</v>
      </c>
      <c r="D1437" s="299"/>
      <c r="E1437" s="299"/>
      <c r="F1437" s="299"/>
      <c r="G1437" s="299"/>
      <c r="H1437" s="299"/>
      <c r="I1437" s="299"/>
      <c r="J1437" s="299"/>
      <c r="K1437" s="299" t="e">
        <f>VLOOKUP(A1437,EMPRESAS!$A$1:$I$342,9,0)</f>
        <v>#N/A</v>
      </c>
      <c r="L1437" s="299" t="e">
        <f>VLOOKUP(A1437,EMPRESAS!$A$1:$J$342,10,0)</f>
        <v>#N/A</v>
      </c>
    </row>
    <row r="1438" spans="1:12">
      <c r="A1438" s="332"/>
      <c r="B1438" s="306" t="e">
        <f>VLOOKUP(A1438,EMPRESAS!$A$1:$B$342,2,0)</f>
        <v>#N/A</v>
      </c>
      <c r="C1438" s="306" t="e">
        <f>VLOOKUP(A1438,EMPRESAS!$A$1:$C$342,3,0)</f>
        <v>#N/A</v>
      </c>
      <c r="D1438" s="299"/>
      <c r="E1438" s="299"/>
      <c r="F1438" s="299"/>
      <c r="G1438" s="299"/>
      <c r="H1438" s="299"/>
      <c r="I1438" s="299"/>
      <c r="J1438" s="299"/>
      <c r="K1438" s="299" t="e">
        <f>VLOOKUP(A1438,EMPRESAS!$A$1:$I$342,9,0)</f>
        <v>#N/A</v>
      </c>
      <c r="L1438" s="299" t="e">
        <f>VLOOKUP(A1438,EMPRESAS!$A$1:$J$342,10,0)</f>
        <v>#N/A</v>
      </c>
    </row>
    <row r="1439" spans="1:12">
      <c r="A1439" s="332"/>
      <c r="B1439" s="306" t="e">
        <f>VLOOKUP(A1439,EMPRESAS!$A$1:$B$342,2,0)</f>
        <v>#N/A</v>
      </c>
      <c r="C1439" s="306" t="e">
        <f>VLOOKUP(A1439,EMPRESAS!$A$1:$C$342,3,0)</f>
        <v>#N/A</v>
      </c>
      <c r="D1439" s="299"/>
      <c r="E1439" s="299"/>
      <c r="F1439" s="299"/>
      <c r="G1439" s="299"/>
      <c r="H1439" s="299"/>
      <c r="I1439" s="299"/>
      <c r="J1439" s="299"/>
      <c r="K1439" s="299" t="e">
        <f>VLOOKUP(A1439,EMPRESAS!$A$1:$I$342,9,0)</f>
        <v>#N/A</v>
      </c>
      <c r="L1439" s="299" t="e">
        <f>VLOOKUP(A1439,EMPRESAS!$A$1:$J$342,10,0)</f>
        <v>#N/A</v>
      </c>
    </row>
    <row r="1440" spans="1:12">
      <c r="A1440" s="332"/>
      <c r="B1440" s="306" t="e">
        <f>VLOOKUP(A1440,EMPRESAS!$A$1:$B$342,2,0)</f>
        <v>#N/A</v>
      </c>
      <c r="C1440" s="306" t="e">
        <f>VLOOKUP(A1440,EMPRESAS!$A$1:$C$342,3,0)</f>
        <v>#N/A</v>
      </c>
      <c r="D1440" s="299"/>
      <c r="E1440" s="299"/>
      <c r="F1440" s="299"/>
      <c r="G1440" s="299"/>
      <c r="H1440" s="299"/>
      <c r="I1440" s="299"/>
      <c r="J1440" s="299"/>
      <c r="K1440" s="299" t="e">
        <f>VLOOKUP(A1440,EMPRESAS!$A$1:$I$342,9,0)</f>
        <v>#N/A</v>
      </c>
      <c r="L1440" s="299" t="e">
        <f>VLOOKUP(A1440,EMPRESAS!$A$1:$J$342,10,0)</f>
        <v>#N/A</v>
      </c>
    </row>
    <row r="1441" spans="1:12">
      <c r="A1441" s="332"/>
      <c r="B1441" s="306" t="e">
        <f>VLOOKUP(A1441,EMPRESAS!$A$1:$B$342,2,0)</f>
        <v>#N/A</v>
      </c>
      <c r="C1441" s="306" t="e">
        <f>VLOOKUP(A1441,EMPRESAS!$A$1:$C$342,3,0)</f>
        <v>#N/A</v>
      </c>
      <c r="D1441" s="299"/>
      <c r="E1441" s="299"/>
      <c r="F1441" s="299"/>
      <c r="G1441" s="299"/>
      <c r="H1441" s="299"/>
      <c r="I1441" s="299"/>
      <c r="J1441" s="299"/>
      <c r="K1441" s="299" t="e">
        <f>VLOOKUP(A1441,EMPRESAS!$A$1:$I$342,9,0)</f>
        <v>#N/A</v>
      </c>
      <c r="L1441" s="299" t="e">
        <f>VLOOKUP(A1441,EMPRESAS!$A$1:$J$342,10,0)</f>
        <v>#N/A</v>
      </c>
    </row>
    <row r="1442" spans="1:12">
      <c r="A1442" s="332"/>
      <c r="B1442" s="306" t="e">
        <f>VLOOKUP(A1442,EMPRESAS!$A$1:$B$342,2,0)</f>
        <v>#N/A</v>
      </c>
      <c r="C1442" s="306" t="e">
        <f>VLOOKUP(A1442,EMPRESAS!$A$1:$C$342,3,0)</f>
        <v>#N/A</v>
      </c>
      <c r="D1442" s="299"/>
      <c r="E1442" s="299"/>
      <c r="F1442" s="299"/>
      <c r="G1442" s="299"/>
      <c r="H1442" s="299"/>
      <c r="I1442" s="299"/>
      <c r="J1442" s="299"/>
      <c r="K1442" s="299" t="e">
        <f>VLOOKUP(A1442,EMPRESAS!$A$1:$I$342,9,0)</f>
        <v>#N/A</v>
      </c>
      <c r="L1442" s="299" t="e">
        <f>VLOOKUP(A1442,EMPRESAS!$A$1:$J$342,10,0)</f>
        <v>#N/A</v>
      </c>
    </row>
    <row r="1443" spans="1:12">
      <c r="A1443" s="332"/>
      <c r="B1443" s="306" t="e">
        <f>VLOOKUP(A1443,EMPRESAS!$A$1:$B$342,2,0)</f>
        <v>#N/A</v>
      </c>
      <c r="C1443" s="306" t="e">
        <f>VLOOKUP(A1443,EMPRESAS!$A$1:$C$342,3,0)</f>
        <v>#N/A</v>
      </c>
      <c r="D1443" s="299"/>
      <c r="E1443" s="299"/>
      <c r="F1443" s="299"/>
      <c r="G1443" s="299"/>
      <c r="H1443" s="299"/>
      <c r="I1443" s="299"/>
      <c r="J1443" s="299"/>
      <c r="K1443" s="299" t="e">
        <f>VLOOKUP(A1443,EMPRESAS!$A$1:$I$342,9,0)</f>
        <v>#N/A</v>
      </c>
      <c r="L1443" s="299" t="e">
        <f>VLOOKUP(A1443,EMPRESAS!$A$1:$J$342,10,0)</f>
        <v>#N/A</v>
      </c>
    </row>
    <row r="1444" spans="1:12">
      <c r="A1444" s="332"/>
      <c r="B1444" s="306" t="e">
        <f>VLOOKUP(A1444,EMPRESAS!$A$1:$B$342,2,0)</f>
        <v>#N/A</v>
      </c>
      <c r="C1444" s="306" t="e">
        <f>VLOOKUP(A1444,EMPRESAS!$A$1:$C$342,3,0)</f>
        <v>#N/A</v>
      </c>
      <c r="D1444" s="299"/>
      <c r="E1444" s="299"/>
      <c r="F1444" s="299"/>
      <c r="G1444" s="299"/>
      <c r="H1444" s="299"/>
      <c r="I1444" s="299"/>
      <c r="J1444" s="299"/>
      <c r="K1444" s="299" t="e">
        <f>VLOOKUP(A1444,EMPRESAS!$A$1:$I$342,9,0)</f>
        <v>#N/A</v>
      </c>
      <c r="L1444" s="299" t="e">
        <f>VLOOKUP(A1444,EMPRESAS!$A$1:$J$342,10,0)</f>
        <v>#N/A</v>
      </c>
    </row>
    <row r="1445" spans="1:12">
      <c r="A1445" s="332"/>
      <c r="B1445" s="306" t="e">
        <f>VLOOKUP(A1445,EMPRESAS!$A$1:$B$342,2,0)</f>
        <v>#N/A</v>
      </c>
      <c r="C1445" s="306" t="e">
        <f>VLOOKUP(A1445,EMPRESAS!$A$1:$C$342,3,0)</f>
        <v>#N/A</v>
      </c>
      <c r="D1445" s="299"/>
      <c r="E1445" s="299"/>
      <c r="F1445" s="299"/>
      <c r="G1445" s="299"/>
      <c r="H1445" s="299"/>
      <c r="I1445" s="299"/>
      <c r="J1445" s="299"/>
      <c r="K1445" s="299" t="e">
        <f>VLOOKUP(A1445,EMPRESAS!$A$1:$I$342,9,0)</f>
        <v>#N/A</v>
      </c>
      <c r="L1445" s="299" t="e">
        <f>VLOOKUP(A1445,EMPRESAS!$A$1:$J$342,10,0)</f>
        <v>#N/A</v>
      </c>
    </row>
    <row r="1446" spans="1:12">
      <c r="A1446" s="332"/>
      <c r="B1446" s="306" t="e">
        <f>VLOOKUP(A1446,EMPRESAS!$A$1:$B$342,2,0)</f>
        <v>#N/A</v>
      </c>
      <c r="C1446" s="306" t="e">
        <f>VLOOKUP(A1446,EMPRESAS!$A$1:$C$342,3,0)</f>
        <v>#N/A</v>
      </c>
      <c r="D1446" s="299"/>
      <c r="E1446" s="299"/>
      <c r="F1446" s="299"/>
      <c r="G1446" s="299"/>
      <c r="H1446" s="299"/>
      <c r="I1446" s="299"/>
      <c r="J1446" s="299"/>
      <c r="K1446" s="299" t="e">
        <f>VLOOKUP(A1446,EMPRESAS!$A$1:$I$342,9,0)</f>
        <v>#N/A</v>
      </c>
      <c r="L1446" s="299" t="e">
        <f>VLOOKUP(A1446,EMPRESAS!$A$1:$J$342,10,0)</f>
        <v>#N/A</v>
      </c>
    </row>
    <row r="1447" spans="1:12">
      <c r="A1447" s="332"/>
      <c r="B1447" s="306" t="e">
        <f>VLOOKUP(A1447,EMPRESAS!$A$1:$B$342,2,0)</f>
        <v>#N/A</v>
      </c>
      <c r="C1447" s="306" t="e">
        <f>VLOOKUP(A1447,EMPRESAS!$A$1:$C$342,3,0)</f>
        <v>#N/A</v>
      </c>
      <c r="D1447" s="299"/>
      <c r="E1447" s="299"/>
      <c r="F1447" s="299"/>
      <c r="G1447" s="299"/>
      <c r="H1447" s="299"/>
      <c r="I1447" s="299"/>
      <c r="J1447" s="299"/>
      <c r="K1447" s="299" t="e">
        <f>VLOOKUP(A1447,EMPRESAS!$A$1:$I$342,9,0)</f>
        <v>#N/A</v>
      </c>
      <c r="L1447" s="299" t="e">
        <f>VLOOKUP(A1447,EMPRESAS!$A$1:$J$342,10,0)</f>
        <v>#N/A</v>
      </c>
    </row>
    <row r="1448" spans="1:12">
      <c r="A1448" s="332"/>
      <c r="B1448" s="306" t="e">
        <f>VLOOKUP(A1448,EMPRESAS!$A$1:$B$342,2,0)</f>
        <v>#N/A</v>
      </c>
      <c r="C1448" s="306" t="e">
        <f>VLOOKUP(A1448,EMPRESAS!$A$1:$C$342,3,0)</f>
        <v>#N/A</v>
      </c>
      <c r="D1448" s="299"/>
      <c r="E1448" s="299"/>
      <c r="F1448" s="299"/>
      <c r="G1448" s="299"/>
      <c r="H1448" s="299"/>
      <c r="I1448" s="299"/>
      <c r="J1448" s="299"/>
      <c r="K1448" s="299" t="e">
        <f>VLOOKUP(A1448,EMPRESAS!$A$1:$I$342,9,0)</f>
        <v>#N/A</v>
      </c>
      <c r="L1448" s="299" t="e">
        <f>VLOOKUP(A1448,EMPRESAS!$A$1:$J$342,10,0)</f>
        <v>#N/A</v>
      </c>
    </row>
    <row r="1449" spans="1:12">
      <c r="A1449" s="332"/>
      <c r="B1449" s="306" t="e">
        <f>VLOOKUP(A1449,EMPRESAS!$A$1:$B$342,2,0)</f>
        <v>#N/A</v>
      </c>
      <c r="C1449" s="306" t="e">
        <f>VLOOKUP(A1449,EMPRESAS!$A$1:$C$342,3,0)</f>
        <v>#N/A</v>
      </c>
      <c r="D1449" s="299"/>
      <c r="E1449" s="299"/>
      <c r="F1449" s="299"/>
      <c r="G1449" s="299"/>
      <c r="H1449" s="299"/>
      <c r="I1449" s="299"/>
      <c r="J1449" s="299"/>
      <c r="K1449" s="299" t="e">
        <f>VLOOKUP(A1449,EMPRESAS!$A$1:$I$342,9,0)</f>
        <v>#N/A</v>
      </c>
      <c r="L1449" s="299" t="e">
        <f>VLOOKUP(A1449,EMPRESAS!$A$1:$J$342,10,0)</f>
        <v>#N/A</v>
      </c>
    </row>
    <row r="1450" spans="1:12">
      <c r="A1450" s="332"/>
      <c r="B1450" s="306" t="e">
        <f>VLOOKUP(A1450,EMPRESAS!$A$1:$B$342,2,0)</f>
        <v>#N/A</v>
      </c>
      <c r="C1450" s="306" t="e">
        <f>VLOOKUP(A1450,EMPRESAS!$A$1:$C$342,3,0)</f>
        <v>#N/A</v>
      </c>
      <c r="D1450" s="299"/>
      <c r="E1450" s="299"/>
      <c r="F1450" s="299"/>
      <c r="G1450" s="299"/>
      <c r="H1450" s="299"/>
      <c r="I1450" s="299"/>
      <c r="J1450" s="299"/>
      <c r="K1450" s="299" t="e">
        <f>VLOOKUP(A1450,EMPRESAS!$A$1:$I$342,9,0)</f>
        <v>#N/A</v>
      </c>
      <c r="L1450" s="299" t="e">
        <f>VLOOKUP(A1450,EMPRESAS!$A$1:$J$342,10,0)</f>
        <v>#N/A</v>
      </c>
    </row>
    <row r="1451" spans="1:12">
      <c r="A1451" s="332"/>
      <c r="B1451" s="306" t="e">
        <f>VLOOKUP(A1451,EMPRESAS!$A$1:$B$342,2,0)</f>
        <v>#N/A</v>
      </c>
      <c r="C1451" s="306" t="e">
        <f>VLOOKUP(A1451,EMPRESAS!$A$1:$C$342,3,0)</f>
        <v>#N/A</v>
      </c>
      <c r="D1451" s="299"/>
      <c r="E1451" s="299"/>
      <c r="F1451" s="299"/>
      <c r="G1451" s="299"/>
      <c r="H1451" s="299"/>
      <c r="I1451" s="299"/>
      <c r="J1451" s="299"/>
      <c r="K1451" s="299" t="e">
        <f>VLOOKUP(A1451,EMPRESAS!$A$1:$I$342,9,0)</f>
        <v>#N/A</v>
      </c>
      <c r="L1451" s="299" t="e">
        <f>VLOOKUP(A1451,EMPRESAS!$A$1:$J$342,10,0)</f>
        <v>#N/A</v>
      </c>
    </row>
    <row r="1452" spans="1:12">
      <c r="A1452" s="332"/>
      <c r="B1452" s="306" t="e">
        <f>VLOOKUP(A1452,EMPRESAS!$A$1:$B$342,2,0)</f>
        <v>#N/A</v>
      </c>
      <c r="C1452" s="306" t="e">
        <f>VLOOKUP(A1452,EMPRESAS!$A$1:$C$342,3,0)</f>
        <v>#N/A</v>
      </c>
      <c r="D1452" s="299"/>
      <c r="E1452" s="299"/>
      <c r="F1452" s="299"/>
      <c r="G1452" s="299"/>
      <c r="H1452" s="299"/>
      <c r="I1452" s="299"/>
      <c r="J1452" s="299"/>
      <c r="K1452" s="299" t="e">
        <f>VLOOKUP(A1452,EMPRESAS!$A$1:$I$342,9,0)</f>
        <v>#N/A</v>
      </c>
      <c r="L1452" s="299" t="e">
        <f>VLOOKUP(A1452,EMPRESAS!$A$1:$J$342,10,0)</f>
        <v>#N/A</v>
      </c>
    </row>
    <row r="1453" spans="1:12">
      <c r="A1453" s="332"/>
      <c r="B1453" s="306" t="e">
        <f>VLOOKUP(A1453,EMPRESAS!$A$1:$B$342,2,0)</f>
        <v>#N/A</v>
      </c>
      <c r="C1453" s="306" t="e">
        <f>VLOOKUP(A1453,EMPRESAS!$A$1:$C$342,3,0)</f>
        <v>#N/A</v>
      </c>
      <c r="D1453" s="299"/>
      <c r="E1453" s="299"/>
      <c r="F1453" s="299"/>
      <c r="G1453" s="299"/>
      <c r="H1453" s="299"/>
      <c r="I1453" s="299"/>
      <c r="J1453" s="299"/>
      <c r="K1453" s="299" t="e">
        <f>VLOOKUP(A1453,EMPRESAS!$A$1:$I$342,9,0)</f>
        <v>#N/A</v>
      </c>
      <c r="L1453" s="299" t="e">
        <f>VLOOKUP(A1453,EMPRESAS!$A$1:$J$342,10,0)</f>
        <v>#N/A</v>
      </c>
    </row>
    <row r="1454" spans="1:12">
      <c r="A1454" s="332"/>
      <c r="B1454" s="306" t="e">
        <f>VLOOKUP(A1454,EMPRESAS!$A$1:$B$342,2,0)</f>
        <v>#N/A</v>
      </c>
      <c r="C1454" s="306" t="e">
        <f>VLOOKUP(A1454,EMPRESAS!$A$1:$C$342,3,0)</f>
        <v>#N/A</v>
      </c>
      <c r="D1454" s="299"/>
      <c r="E1454" s="299"/>
      <c r="F1454" s="299"/>
      <c r="G1454" s="299"/>
      <c r="H1454" s="299"/>
      <c r="I1454" s="299"/>
      <c r="J1454" s="299"/>
      <c r="K1454" s="299" t="e">
        <f>VLOOKUP(A1454,EMPRESAS!$A$1:$I$342,9,0)</f>
        <v>#N/A</v>
      </c>
      <c r="L1454" s="299" t="e">
        <f>VLOOKUP(A1454,EMPRESAS!$A$1:$J$342,10,0)</f>
        <v>#N/A</v>
      </c>
    </row>
    <row r="1455" spans="1:12">
      <c r="A1455" s="332"/>
      <c r="B1455" s="306" t="e">
        <f>VLOOKUP(A1455,EMPRESAS!$A$1:$B$342,2,0)</f>
        <v>#N/A</v>
      </c>
      <c r="C1455" s="306" t="e">
        <f>VLOOKUP(A1455,EMPRESAS!$A$1:$C$342,3,0)</f>
        <v>#N/A</v>
      </c>
      <c r="D1455" s="299"/>
      <c r="E1455" s="299"/>
      <c r="F1455" s="299"/>
      <c r="G1455" s="299"/>
      <c r="H1455" s="299"/>
      <c r="I1455" s="299"/>
      <c r="J1455" s="299"/>
      <c r="K1455" s="299" t="e">
        <f>VLOOKUP(A1455,EMPRESAS!$A$1:$I$342,9,0)</f>
        <v>#N/A</v>
      </c>
      <c r="L1455" s="299" t="e">
        <f>VLOOKUP(A1455,EMPRESAS!$A$1:$J$342,10,0)</f>
        <v>#N/A</v>
      </c>
    </row>
    <row r="1456" spans="1:12">
      <c r="A1456" s="332"/>
      <c r="B1456" s="306" t="e">
        <f>VLOOKUP(A1456,EMPRESAS!$A$1:$B$342,2,0)</f>
        <v>#N/A</v>
      </c>
      <c r="C1456" s="306" t="e">
        <f>VLOOKUP(A1456,EMPRESAS!$A$1:$C$342,3,0)</f>
        <v>#N/A</v>
      </c>
      <c r="D1456" s="299"/>
      <c r="E1456" s="299"/>
      <c r="F1456" s="299"/>
      <c r="G1456" s="299"/>
      <c r="H1456" s="299"/>
      <c r="I1456" s="299"/>
      <c r="J1456" s="299"/>
      <c r="K1456" s="299" t="e">
        <f>VLOOKUP(A1456,EMPRESAS!$A$1:$I$342,9,0)</f>
        <v>#N/A</v>
      </c>
      <c r="L1456" s="299" t="e">
        <f>VLOOKUP(A1456,EMPRESAS!$A$1:$J$342,10,0)</f>
        <v>#N/A</v>
      </c>
    </row>
    <row r="1457" spans="1:12">
      <c r="A1457" s="332"/>
      <c r="B1457" s="306" t="e">
        <f>VLOOKUP(A1457,EMPRESAS!$A$1:$B$342,2,0)</f>
        <v>#N/A</v>
      </c>
      <c r="C1457" s="306" t="e">
        <f>VLOOKUP(A1457,EMPRESAS!$A$1:$C$342,3,0)</f>
        <v>#N/A</v>
      </c>
      <c r="D1457" s="299"/>
      <c r="E1457" s="299"/>
      <c r="F1457" s="299"/>
      <c r="G1457" s="299"/>
      <c r="H1457" s="299"/>
      <c r="I1457" s="299"/>
      <c r="J1457" s="299"/>
      <c r="K1457" s="299" t="e">
        <f>VLOOKUP(A1457,EMPRESAS!$A$1:$I$342,9,0)</f>
        <v>#N/A</v>
      </c>
      <c r="L1457" s="299" t="e">
        <f>VLOOKUP(A1457,EMPRESAS!$A$1:$J$342,10,0)</f>
        <v>#N/A</v>
      </c>
    </row>
    <row r="1458" spans="1:12">
      <c r="A1458" s="332"/>
      <c r="B1458" s="306" t="e">
        <f>VLOOKUP(A1458,EMPRESAS!$A$1:$B$342,2,0)</f>
        <v>#N/A</v>
      </c>
      <c r="C1458" s="306" t="e">
        <f>VLOOKUP(A1458,EMPRESAS!$A$1:$C$342,3,0)</f>
        <v>#N/A</v>
      </c>
      <c r="D1458" s="299"/>
      <c r="E1458" s="299"/>
      <c r="F1458" s="299"/>
      <c r="G1458" s="299"/>
      <c r="H1458" s="299"/>
      <c r="I1458" s="299"/>
      <c r="J1458" s="299"/>
      <c r="K1458" s="299" t="e">
        <f>VLOOKUP(A1458,EMPRESAS!$A$1:$I$342,9,0)</f>
        <v>#N/A</v>
      </c>
      <c r="L1458" s="299" t="e">
        <f>VLOOKUP(A1458,EMPRESAS!$A$1:$J$342,10,0)</f>
        <v>#N/A</v>
      </c>
    </row>
    <row r="1459" spans="1:12">
      <c r="A1459" s="332"/>
      <c r="B1459" s="306" t="e">
        <f>VLOOKUP(A1459,EMPRESAS!$A$1:$B$342,2,0)</f>
        <v>#N/A</v>
      </c>
      <c r="C1459" s="306" t="e">
        <f>VLOOKUP(A1459,EMPRESAS!$A$1:$C$342,3,0)</f>
        <v>#N/A</v>
      </c>
      <c r="D1459" s="299"/>
      <c r="E1459" s="299"/>
      <c r="F1459" s="299"/>
      <c r="G1459" s="299"/>
      <c r="H1459" s="299"/>
      <c r="I1459" s="299"/>
      <c r="J1459" s="299"/>
      <c r="K1459" s="299" t="e">
        <f>VLOOKUP(A1459,EMPRESAS!$A$1:$I$342,9,0)</f>
        <v>#N/A</v>
      </c>
      <c r="L1459" s="299" t="e">
        <f>VLOOKUP(A1459,EMPRESAS!$A$1:$J$342,10,0)</f>
        <v>#N/A</v>
      </c>
    </row>
    <row r="1460" spans="1:12">
      <c r="A1460" s="332"/>
      <c r="B1460" s="306" t="e">
        <f>VLOOKUP(A1460,EMPRESAS!$A$1:$B$342,2,0)</f>
        <v>#N/A</v>
      </c>
      <c r="C1460" s="306" t="e">
        <f>VLOOKUP(A1460,EMPRESAS!$A$1:$C$342,3,0)</f>
        <v>#N/A</v>
      </c>
      <c r="D1460" s="299"/>
      <c r="E1460" s="299"/>
      <c r="F1460" s="299"/>
      <c r="G1460" s="299"/>
      <c r="H1460" s="299"/>
      <c r="I1460" s="299"/>
      <c r="J1460" s="299"/>
      <c r="K1460" s="299" t="e">
        <f>VLOOKUP(A1460,EMPRESAS!$A$1:$I$342,9,0)</f>
        <v>#N/A</v>
      </c>
      <c r="L1460" s="299" t="e">
        <f>VLOOKUP(A1460,EMPRESAS!$A$1:$J$342,10,0)</f>
        <v>#N/A</v>
      </c>
    </row>
    <row r="1461" spans="1:12">
      <c r="A1461" s="332"/>
      <c r="B1461" s="306" t="e">
        <f>VLOOKUP(A1461,EMPRESAS!$A$1:$B$342,2,0)</f>
        <v>#N/A</v>
      </c>
      <c r="C1461" s="306" t="e">
        <f>VLOOKUP(A1461,EMPRESAS!$A$1:$C$342,3,0)</f>
        <v>#N/A</v>
      </c>
      <c r="D1461" s="299"/>
      <c r="E1461" s="299"/>
      <c r="F1461" s="299"/>
      <c r="G1461" s="299"/>
      <c r="H1461" s="299"/>
      <c r="I1461" s="299"/>
      <c r="J1461" s="299"/>
      <c r="K1461" s="299" t="e">
        <f>VLOOKUP(A1461,EMPRESAS!$A$1:$I$342,9,0)</f>
        <v>#N/A</v>
      </c>
      <c r="L1461" s="299" t="e">
        <f>VLOOKUP(A1461,EMPRESAS!$A$1:$J$342,10,0)</f>
        <v>#N/A</v>
      </c>
    </row>
    <row r="1462" spans="1:12">
      <c r="A1462" s="332"/>
      <c r="B1462" s="306" t="e">
        <f>VLOOKUP(A1462,EMPRESAS!$A$1:$B$342,2,0)</f>
        <v>#N/A</v>
      </c>
      <c r="C1462" s="306" t="e">
        <f>VLOOKUP(A1462,EMPRESAS!$A$1:$C$342,3,0)</f>
        <v>#N/A</v>
      </c>
      <c r="D1462" s="299"/>
      <c r="E1462" s="299"/>
      <c r="F1462" s="299"/>
      <c r="G1462" s="299"/>
      <c r="H1462" s="299"/>
      <c r="I1462" s="299"/>
      <c r="J1462" s="299"/>
      <c r="K1462" s="299" t="e">
        <f>VLOOKUP(A1462,EMPRESAS!$A$1:$I$342,9,0)</f>
        <v>#N/A</v>
      </c>
      <c r="L1462" s="299" t="e">
        <f>VLOOKUP(A1462,EMPRESAS!$A$1:$J$342,10,0)</f>
        <v>#N/A</v>
      </c>
    </row>
    <row r="1463" spans="1:12">
      <c r="A1463" s="332"/>
      <c r="B1463" s="306" t="e">
        <f>VLOOKUP(A1463,EMPRESAS!$A$1:$B$342,2,0)</f>
        <v>#N/A</v>
      </c>
      <c r="C1463" s="306" t="e">
        <f>VLOOKUP(A1463,EMPRESAS!$A$1:$C$342,3,0)</f>
        <v>#N/A</v>
      </c>
      <c r="D1463" s="299"/>
      <c r="E1463" s="299"/>
      <c r="F1463" s="299"/>
      <c r="G1463" s="299"/>
      <c r="H1463" s="299"/>
      <c r="I1463" s="299"/>
      <c r="J1463" s="299"/>
      <c r="K1463" s="299" t="e">
        <f>VLOOKUP(A1463,EMPRESAS!$A$1:$I$342,9,0)</f>
        <v>#N/A</v>
      </c>
      <c r="L1463" s="299" t="e">
        <f>VLOOKUP(A1463,EMPRESAS!$A$1:$J$342,10,0)</f>
        <v>#N/A</v>
      </c>
    </row>
    <row r="1464" spans="1:12">
      <c r="A1464" s="332"/>
      <c r="B1464" s="306" t="e">
        <f>VLOOKUP(A1464,EMPRESAS!$A$1:$B$342,2,0)</f>
        <v>#N/A</v>
      </c>
      <c r="C1464" s="306" t="e">
        <f>VLOOKUP(A1464,EMPRESAS!$A$1:$C$342,3,0)</f>
        <v>#N/A</v>
      </c>
      <c r="D1464" s="299"/>
      <c r="E1464" s="299"/>
      <c r="F1464" s="299"/>
      <c r="G1464" s="299"/>
      <c r="H1464" s="299"/>
      <c r="I1464" s="299"/>
      <c r="J1464" s="299"/>
      <c r="K1464" s="299" t="e">
        <f>VLOOKUP(A1464,EMPRESAS!$A$1:$I$342,9,0)</f>
        <v>#N/A</v>
      </c>
      <c r="L1464" s="299" t="e">
        <f>VLOOKUP(A1464,EMPRESAS!$A$1:$J$342,10,0)</f>
        <v>#N/A</v>
      </c>
    </row>
    <row r="1465" spans="1:12">
      <c r="A1465" s="332"/>
      <c r="B1465" s="306" t="e">
        <f>VLOOKUP(A1465,EMPRESAS!$A$1:$B$342,2,0)</f>
        <v>#N/A</v>
      </c>
      <c r="C1465" s="306" t="e">
        <f>VLOOKUP(A1465,EMPRESAS!$A$1:$C$342,3,0)</f>
        <v>#N/A</v>
      </c>
      <c r="D1465" s="299"/>
      <c r="E1465" s="299"/>
      <c r="F1465" s="299"/>
      <c r="G1465" s="299"/>
      <c r="H1465" s="299"/>
      <c r="I1465" s="299"/>
      <c r="J1465" s="299"/>
      <c r="K1465" s="299" t="e">
        <f>VLOOKUP(A1465,EMPRESAS!$A$1:$I$342,9,0)</f>
        <v>#N/A</v>
      </c>
      <c r="L1465" s="299" t="e">
        <f>VLOOKUP(A1465,EMPRESAS!$A$1:$J$342,10,0)</f>
        <v>#N/A</v>
      </c>
    </row>
    <row r="1466" spans="1:12">
      <c r="A1466" s="332"/>
      <c r="B1466" s="306" t="e">
        <f>VLOOKUP(A1466,EMPRESAS!$A$1:$B$342,2,0)</f>
        <v>#N/A</v>
      </c>
      <c r="C1466" s="306" t="e">
        <f>VLOOKUP(A1466,EMPRESAS!$A$1:$C$342,3,0)</f>
        <v>#N/A</v>
      </c>
      <c r="D1466" s="299"/>
      <c r="E1466" s="299"/>
      <c r="F1466" s="299"/>
      <c r="G1466" s="299"/>
      <c r="H1466" s="299"/>
      <c r="I1466" s="299"/>
      <c r="J1466" s="299"/>
      <c r="K1466" s="299" t="e">
        <f>VLOOKUP(A1466,EMPRESAS!$A$1:$I$342,9,0)</f>
        <v>#N/A</v>
      </c>
      <c r="L1466" s="299" t="e">
        <f>VLOOKUP(A1466,EMPRESAS!$A$1:$J$342,10,0)</f>
        <v>#N/A</v>
      </c>
    </row>
    <row r="1467" spans="1:12">
      <c r="A1467" s="332"/>
      <c r="B1467" s="306" t="e">
        <f>VLOOKUP(A1467,EMPRESAS!$A$1:$B$342,2,0)</f>
        <v>#N/A</v>
      </c>
      <c r="C1467" s="306" t="e">
        <f>VLOOKUP(A1467,EMPRESAS!$A$1:$C$342,3,0)</f>
        <v>#N/A</v>
      </c>
      <c r="D1467" s="299"/>
      <c r="E1467" s="299"/>
      <c r="F1467" s="299"/>
      <c r="G1467" s="299"/>
      <c r="H1467" s="299"/>
      <c r="I1467" s="299"/>
      <c r="J1467" s="299"/>
      <c r="K1467" s="299" t="e">
        <f>VLOOKUP(A1467,EMPRESAS!$A$1:$I$342,9,0)</f>
        <v>#N/A</v>
      </c>
      <c r="L1467" s="299" t="e">
        <f>VLOOKUP(A1467,EMPRESAS!$A$1:$J$342,10,0)</f>
        <v>#N/A</v>
      </c>
    </row>
    <row r="1468" spans="1:12">
      <c r="A1468" s="332"/>
      <c r="B1468" s="306" t="e">
        <f>VLOOKUP(A1468,EMPRESAS!$A$1:$B$342,2,0)</f>
        <v>#N/A</v>
      </c>
      <c r="C1468" s="306" t="e">
        <f>VLOOKUP(A1468,EMPRESAS!$A$1:$C$342,3,0)</f>
        <v>#N/A</v>
      </c>
      <c r="D1468" s="299"/>
      <c r="E1468" s="299"/>
      <c r="F1468" s="299"/>
      <c r="G1468" s="299"/>
      <c r="H1468" s="299"/>
      <c r="I1468" s="299"/>
      <c r="J1468" s="299"/>
      <c r="K1468" s="299" t="e">
        <f>VLOOKUP(A1468,EMPRESAS!$A$1:$I$342,9,0)</f>
        <v>#N/A</v>
      </c>
      <c r="L1468" s="299" t="e">
        <f>VLOOKUP(A1468,EMPRESAS!$A$1:$J$342,10,0)</f>
        <v>#N/A</v>
      </c>
    </row>
    <row r="1469" spans="1:12">
      <c r="A1469" s="332"/>
      <c r="B1469" s="306" t="e">
        <f>VLOOKUP(A1469,EMPRESAS!$A$1:$B$342,2,0)</f>
        <v>#N/A</v>
      </c>
      <c r="C1469" s="306" t="e">
        <f>VLOOKUP(A1469,EMPRESAS!$A$1:$C$342,3,0)</f>
        <v>#N/A</v>
      </c>
      <c r="D1469" s="299"/>
      <c r="E1469" s="299"/>
      <c r="F1469" s="299"/>
      <c r="G1469" s="299"/>
      <c r="H1469" s="299"/>
      <c r="I1469" s="299"/>
      <c r="J1469" s="299"/>
      <c r="K1469" s="299" t="e">
        <f>VLOOKUP(A1469,EMPRESAS!$A$1:$I$342,9,0)</f>
        <v>#N/A</v>
      </c>
      <c r="L1469" s="299" t="e">
        <f>VLOOKUP(A1469,EMPRESAS!$A$1:$J$342,10,0)</f>
        <v>#N/A</v>
      </c>
    </row>
    <row r="1470" spans="1:12">
      <c r="A1470" s="332"/>
      <c r="B1470" s="306" t="e">
        <f>VLOOKUP(A1470,EMPRESAS!$A$1:$B$342,2,0)</f>
        <v>#N/A</v>
      </c>
      <c r="C1470" s="306" t="e">
        <f>VLOOKUP(A1470,EMPRESAS!$A$1:$C$342,3,0)</f>
        <v>#N/A</v>
      </c>
      <c r="D1470" s="299"/>
      <c r="E1470" s="299"/>
      <c r="F1470" s="299"/>
      <c r="G1470" s="299"/>
      <c r="H1470" s="299"/>
      <c r="I1470" s="299"/>
      <c r="J1470" s="299"/>
      <c r="K1470" s="299" t="e">
        <f>VLOOKUP(A1470,EMPRESAS!$A$1:$I$342,9,0)</f>
        <v>#N/A</v>
      </c>
      <c r="L1470" s="299" t="e">
        <f>VLOOKUP(A1470,EMPRESAS!$A$1:$J$342,10,0)</f>
        <v>#N/A</v>
      </c>
    </row>
    <row r="1471" spans="1:12">
      <c r="A1471" s="332"/>
      <c r="B1471" s="306" t="e">
        <f>VLOOKUP(A1471,EMPRESAS!$A$1:$B$342,2,0)</f>
        <v>#N/A</v>
      </c>
      <c r="C1471" s="306" t="e">
        <f>VLOOKUP(A1471,EMPRESAS!$A$1:$C$342,3,0)</f>
        <v>#N/A</v>
      </c>
      <c r="D1471" s="299"/>
      <c r="E1471" s="299"/>
      <c r="F1471" s="299"/>
      <c r="G1471" s="299"/>
      <c r="H1471" s="299"/>
      <c r="I1471" s="299"/>
      <c r="J1471" s="299"/>
      <c r="K1471" s="299" t="e">
        <f>VLOOKUP(A1471,EMPRESAS!$A$1:$I$342,9,0)</f>
        <v>#N/A</v>
      </c>
      <c r="L1471" s="299" t="e">
        <f>VLOOKUP(A1471,EMPRESAS!$A$1:$J$342,10,0)</f>
        <v>#N/A</v>
      </c>
    </row>
    <row r="1472" spans="1:12">
      <c r="A1472" s="332"/>
      <c r="B1472" s="306" t="e">
        <f>VLOOKUP(A1472,EMPRESAS!$A$1:$B$342,2,0)</f>
        <v>#N/A</v>
      </c>
      <c r="C1472" s="306" t="e">
        <f>VLOOKUP(A1472,EMPRESAS!$A$1:$C$342,3,0)</f>
        <v>#N/A</v>
      </c>
      <c r="D1472" s="299"/>
      <c r="E1472" s="299"/>
      <c r="F1472" s="299"/>
      <c r="G1472" s="299"/>
      <c r="H1472" s="299"/>
      <c r="I1472" s="299"/>
      <c r="J1472" s="299"/>
      <c r="K1472" s="299" t="e">
        <f>VLOOKUP(A1472,EMPRESAS!$A$1:$I$342,9,0)</f>
        <v>#N/A</v>
      </c>
      <c r="L1472" s="299" t="e">
        <f>VLOOKUP(A1472,EMPRESAS!$A$1:$J$342,10,0)</f>
        <v>#N/A</v>
      </c>
    </row>
    <row r="1473" spans="1:12">
      <c r="A1473" s="332"/>
      <c r="B1473" s="306" t="e">
        <f>VLOOKUP(A1473,EMPRESAS!$A$1:$B$342,2,0)</f>
        <v>#N/A</v>
      </c>
      <c r="C1473" s="306" t="e">
        <f>VLOOKUP(A1473,EMPRESAS!$A$1:$C$342,3,0)</f>
        <v>#N/A</v>
      </c>
      <c r="D1473" s="299"/>
      <c r="E1473" s="299"/>
      <c r="F1473" s="299"/>
      <c r="G1473" s="299"/>
      <c r="H1473" s="299"/>
      <c r="I1473" s="299"/>
      <c r="J1473" s="299"/>
      <c r="K1473" s="299" t="e">
        <f>VLOOKUP(A1473,EMPRESAS!$A$1:$I$342,9,0)</f>
        <v>#N/A</v>
      </c>
      <c r="L1473" s="299" t="e">
        <f>VLOOKUP(A1473,EMPRESAS!$A$1:$J$342,10,0)</f>
        <v>#N/A</v>
      </c>
    </row>
    <row r="1474" spans="1:12">
      <c r="A1474" s="332"/>
      <c r="B1474" s="306" t="e">
        <f>VLOOKUP(A1474,EMPRESAS!$A$1:$B$342,2,0)</f>
        <v>#N/A</v>
      </c>
      <c r="C1474" s="306" t="e">
        <f>VLOOKUP(A1474,EMPRESAS!$A$1:$C$342,3,0)</f>
        <v>#N/A</v>
      </c>
      <c r="D1474" s="299"/>
      <c r="E1474" s="299"/>
      <c r="F1474" s="299"/>
      <c r="G1474" s="299"/>
      <c r="H1474" s="299"/>
      <c r="I1474" s="299"/>
      <c r="J1474" s="299"/>
      <c r="K1474" s="299" t="e">
        <f>VLOOKUP(A1474,EMPRESAS!$A$1:$I$342,9,0)</f>
        <v>#N/A</v>
      </c>
      <c r="L1474" s="299" t="e">
        <f>VLOOKUP(A1474,EMPRESAS!$A$1:$J$342,10,0)</f>
        <v>#N/A</v>
      </c>
    </row>
    <row r="1475" spans="1:12">
      <c r="A1475" s="332"/>
      <c r="B1475" s="306" t="e">
        <f>VLOOKUP(A1475,EMPRESAS!$A$1:$B$342,2,0)</f>
        <v>#N/A</v>
      </c>
      <c r="C1475" s="306" t="e">
        <f>VLOOKUP(A1475,EMPRESAS!$A$1:$C$342,3,0)</f>
        <v>#N/A</v>
      </c>
      <c r="D1475" s="299"/>
      <c r="E1475" s="299"/>
      <c r="F1475" s="299"/>
      <c r="G1475" s="299"/>
      <c r="H1475" s="299"/>
      <c r="I1475" s="299"/>
      <c r="J1475" s="299"/>
      <c r="K1475" s="299" t="e">
        <f>VLOOKUP(A1475,EMPRESAS!$A$1:$I$342,9,0)</f>
        <v>#N/A</v>
      </c>
      <c r="L1475" s="299" t="e">
        <f>VLOOKUP(A1475,EMPRESAS!$A$1:$J$342,10,0)</f>
        <v>#N/A</v>
      </c>
    </row>
    <row r="1476" spans="1:12">
      <c r="A1476" s="332"/>
      <c r="B1476" s="306" t="e">
        <f>VLOOKUP(A1476,EMPRESAS!$A$1:$B$342,2,0)</f>
        <v>#N/A</v>
      </c>
      <c r="C1476" s="306" t="e">
        <f>VLOOKUP(A1476,EMPRESAS!$A$1:$C$342,3,0)</f>
        <v>#N/A</v>
      </c>
      <c r="D1476" s="299"/>
      <c r="E1476" s="299"/>
      <c r="F1476" s="299"/>
      <c r="G1476" s="299"/>
      <c r="H1476" s="299"/>
      <c r="I1476" s="299"/>
      <c r="J1476" s="299"/>
      <c r="K1476" s="299" t="e">
        <f>VLOOKUP(A1476,EMPRESAS!$A$1:$I$342,9,0)</f>
        <v>#N/A</v>
      </c>
      <c r="L1476" s="299" t="e">
        <f>VLOOKUP(A1476,EMPRESAS!$A$1:$J$342,10,0)</f>
        <v>#N/A</v>
      </c>
    </row>
    <row r="1477" spans="1:12">
      <c r="A1477" s="332"/>
      <c r="B1477" s="306" t="e">
        <f>VLOOKUP(A1477,EMPRESAS!$A$1:$B$342,2,0)</f>
        <v>#N/A</v>
      </c>
      <c r="C1477" s="306" t="e">
        <f>VLOOKUP(A1477,EMPRESAS!$A$1:$C$342,3,0)</f>
        <v>#N/A</v>
      </c>
      <c r="D1477" s="299"/>
      <c r="E1477" s="299"/>
      <c r="F1477" s="299"/>
      <c r="G1477" s="299"/>
      <c r="H1477" s="299"/>
      <c r="I1477" s="299"/>
      <c r="J1477" s="299"/>
      <c r="K1477" s="299" t="e">
        <f>VLOOKUP(A1477,EMPRESAS!$A$1:$I$342,9,0)</f>
        <v>#N/A</v>
      </c>
      <c r="L1477" s="299" t="e">
        <f>VLOOKUP(A1477,EMPRESAS!$A$1:$J$342,10,0)</f>
        <v>#N/A</v>
      </c>
    </row>
    <row r="1478" spans="1:12">
      <c r="A1478" s="332"/>
      <c r="B1478" s="306" t="e">
        <f>VLOOKUP(A1478,EMPRESAS!$A$1:$B$342,2,0)</f>
        <v>#N/A</v>
      </c>
      <c r="C1478" s="306" t="e">
        <f>VLOOKUP(A1478,EMPRESAS!$A$1:$C$342,3,0)</f>
        <v>#N/A</v>
      </c>
      <c r="D1478" s="299"/>
      <c r="E1478" s="299"/>
      <c r="F1478" s="299"/>
      <c r="G1478" s="299"/>
      <c r="H1478" s="299"/>
      <c r="I1478" s="299"/>
      <c r="J1478" s="299"/>
      <c r="K1478" s="299" t="e">
        <f>VLOOKUP(A1478,EMPRESAS!$A$1:$I$342,9,0)</f>
        <v>#N/A</v>
      </c>
      <c r="L1478" s="299" t="e">
        <f>VLOOKUP(A1478,EMPRESAS!$A$1:$J$342,10,0)</f>
        <v>#N/A</v>
      </c>
    </row>
    <row r="1479" spans="1:12">
      <c r="A1479" s="332"/>
      <c r="B1479" s="306" t="e">
        <f>VLOOKUP(A1479,EMPRESAS!$A$1:$B$342,2,0)</f>
        <v>#N/A</v>
      </c>
      <c r="C1479" s="306" t="e">
        <f>VLOOKUP(A1479,EMPRESAS!$A$1:$C$342,3,0)</f>
        <v>#N/A</v>
      </c>
      <c r="D1479" s="299"/>
      <c r="E1479" s="299"/>
      <c r="F1479" s="299"/>
      <c r="G1479" s="299"/>
      <c r="H1479" s="299"/>
      <c r="I1479" s="299"/>
      <c r="J1479" s="299"/>
      <c r="K1479" s="299" t="e">
        <f>VLOOKUP(A1479,EMPRESAS!$A$1:$I$342,9,0)</f>
        <v>#N/A</v>
      </c>
      <c r="L1479" s="299" t="e">
        <f>VLOOKUP(A1479,EMPRESAS!$A$1:$J$342,10,0)</f>
        <v>#N/A</v>
      </c>
    </row>
    <row r="1480" spans="1:12">
      <c r="A1480" s="332"/>
      <c r="B1480" s="306" t="e">
        <f>VLOOKUP(A1480,EMPRESAS!$A$1:$B$342,2,0)</f>
        <v>#N/A</v>
      </c>
      <c r="C1480" s="306" t="e">
        <f>VLOOKUP(A1480,EMPRESAS!$A$1:$C$342,3,0)</f>
        <v>#N/A</v>
      </c>
      <c r="D1480" s="299"/>
      <c r="E1480" s="299"/>
      <c r="F1480" s="299"/>
      <c r="G1480" s="299"/>
      <c r="H1480" s="299"/>
      <c r="I1480" s="299"/>
      <c r="J1480" s="299"/>
      <c r="K1480" s="299" t="e">
        <f>VLOOKUP(A1480,EMPRESAS!$A$1:$I$342,9,0)</f>
        <v>#N/A</v>
      </c>
      <c r="L1480" s="299" t="e">
        <f>VLOOKUP(A1480,EMPRESAS!$A$1:$J$342,10,0)</f>
        <v>#N/A</v>
      </c>
    </row>
    <row r="1481" spans="1:12">
      <c r="A1481" s="332"/>
      <c r="B1481" s="306" t="e">
        <f>VLOOKUP(A1481,EMPRESAS!$A$1:$B$342,2,0)</f>
        <v>#N/A</v>
      </c>
      <c r="C1481" s="306" t="e">
        <f>VLOOKUP(A1481,EMPRESAS!$A$1:$C$342,3,0)</f>
        <v>#N/A</v>
      </c>
      <c r="D1481" s="299"/>
      <c r="E1481" s="299"/>
      <c r="F1481" s="299"/>
      <c r="G1481" s="299"/>
      <c r="H1481" s="299"/>
      <c r="I1481" s="299"/>
      <c r="J1481" s="299"/>
      <c r="K1481" s="299" t="e">
        <f>VLOOKUP(A1481,EMPRESAS!$A$1:$I$342,9,0)</f>
        <v>#N/A</v>
      </c>
      <c r="L1481" s="299" t="e">
        <f>VLOOKUP(A1481,EMPRESAS!$A$1:$J$342,10,0)</f>
        <v>#N/A</v>
      </c>
    </row>
    <row r="1482" spans="1:12">
      <c r="A1482" s="332"/>
      <c r="B1482" s="306" t="e">
        <f>VLOOKUP(A1482,EMPRESAS!$A$1:$B$342,2,0)</f>
        <v>#N/A</v>
      </c>
      <c r="C1482" s="306" t="e">
        <f>VLOOKUP(A1482,EMPRESAS!$A$1:$C$342,3,0)</f>
        <v>#N/A</v>
      </c>
      <c r="D1482" s="299"/>
      <c r="E1482" s="299"/>
      <c r="F1482" s="299"/>
      <c r="G1482" s="299"/>
      <c r="H1482" s="299"/>
      <c r="I1482" s="299"/>
      <c r="J1482" s="299"/>
      <c r="K1482" s="299" t="e">
        <f>VLOOKUP(A1482,EMPRESAS!$A$1:$I$342,9,0)</f>
        <v>#N/A</v>
      </c>
      <c r="L1482" s="299" t="e">
        <f>VLOOKUP(A1482,EMPRESAS!$A$1:$J$342,10,0)</f>
        <v>#N/A</v>
      </c>
    </row>
    <row r="1483" spans="1:12">
      <c r="A1483" s="332"/>
      <c r="B1483" s="306" t="e">
        <f>VLOOKUP(A1483,EMPRESAS!$A$1:$B$342,2,0)</f>
        <v>#N/A</v>
      </c>
      <c r="C1483" s="306" t="e">
        <f>VLOOKUP(A1483,EMPRESAS!$A$1:$C$342,3,0)</f>
        <v>#N/A</v>
      </c>
      <c r="D1483" s="299"/>
      <c r="E1483" s="299"/>
      <c r="F1483" s="299"/>
      <c r="G1483" s="299"/>
      <c r="H1483" s="299"/>
      <c r="I1483" s="299"/>
      <c r="J1483" s="299"/>
      <c r="K1483" s="299" t="e">
        <f>VLOOKUP(A1483,EMPRESAS!$A$1:$I$342,9,0)</f>
        <v>#N/A</v>
      </c>
      <c r="L1483" s="299" t="e">
        <f>VLOOKUP(A1483,EMPRESAS!$A$1:$J$342,10,0)</f>
        <v>#N/A</v>
      </c>
    </row>
    <row r="1484" spans="1:12">
      <c r="A1484" s="332"/>
      <c r="B1484" s="306" t="e">
        <f>VLOOKUP(A1484,EMPRESAS!$A$1:$B$342,2,0)</f>
        <v>#N/A</v>
      </c>
      <c r="C1484" s="306" t="e">
        <f>VLOOKUP(A1484,EMPRESAS!$A$1:$C$342,3,0)</f>
        <v>#N/A</v>
      </c>
      <c r="D1484" s="299"/>
      <c r="E1484" s="299"/>
      <c r="F1484" s="299"/>
      <c r="G1484" s="299"/>
      <c r="H1484" s="299"/>
      <c r="I1484" s="299"/>
      <c r="J1484" s="299"/>
      <c r="K1484" s="299" t="e">
        <f>VLOOKUP(A1484,EMPRESAS!$A$1:$I$342,9,0)</f>
        <v>#N/A</v>
      </c>
      <c r="L1484" s="299" t="e">
        <f>VLOOKUP(A1484,EMPRESAS!$A$1:$J$342,10,0)</f>
        <v>#N/A</v>
      </c>
    </row>
    <row r="1485" spans="1:12">
      <c r="A1485" s="332"/>
      <c r="B1485" s="306" t="e">
        <f>VLOOKUP(A1485,EMPRESAS!$A$1:$B$342,2,0)</f>
        <v>#N/A</v>
      </c>
      <c r="C1485" s="306" t="e">
        <f>VLOOKUP(A1485,EMPRESAS!$A$1:$C$342,3,0)</f>
        <v>#N/A</v>
      </c>
      <c r="D1485" s="299"/>
      <c r="E1485" s="299"/>
      <c r="F1485" s="299"/>
      <c r="G1485" s="299"/>
      <c r="H1485" s="299"/>
      <c r="I1485" s="299"/>
      <c r="J1485" s="299"/>
      <c r="K1485" s="299" t="e">
        <f>VLOOKUP(A1485,EMPRESAS!$A$1:$I$342,9,0)</f>
        <v>#N/A</v>
      </c>
      <c r="L1485" s="299" t="e">
        <f>VLOOKUP(A1485,EMPRESAS!$A$1:$J$342,10,0)</f>
        <v>#N/A</v>
      </c>
    </row>
    <row r="1486" spans="1:12">
      <c r="A1486" s="332"/>
      <c r="B1486" s="306" t="e">
        <f>VLOOKUP(A1486,EMPRESAS!$A$1:$B$342,2,0)</f>
        <v>#N/A</v>
      </c>
      <c r="C1486" s="306" t="e">
        <f>VLOOKUP(A1486,EMPRESAS!$A$1:$C$342,3,0)</f>
        <v>#N/A</v>
      </c>
      <c r="D1486" s="299"/>
      <c r="E1486" s="299"/>
      <c r="F1486" s="299"/>
      <c r="G1486" s="299"/>
      <c r="H1486" s="299"/>
      <c r="I1486" s="299"/>
      <c r="J1486" s="299"/>
      <c r="K1486" s="299" t="e">
        <f>VLOOKUP(A1486,EMPRESAS!$A$1:$I$342,9,0)</f>
        <v>#N/A</v>
      </c>
      <c r="L1486" s="299" t="e">
        <f>VLOOKUP(A1486,EMPRESAS!$A$1:$J$342,10,0)</f>
        <v>#N/A</v>
      </c>
    </row>
    <row r="1487" spans="1:12">
      <c r="A1487" s="332"/>
      <c r="B1487" s="306" t="e">
        <f>VLOOKUP(A1487,EMPRESAS!$A$1:$B$342,2,0)</f>
        <v>#N/A</v>
      </c>
      <c r="C1487" s="306" t="e">
        <f>VLOOKUP(A1487,EMPRESAS!$A$1:$C$342,3,0)</f>
        <v>#N/A</v>
      </c>
      <c r="D1487" s="299"/>
      <c r="E1487" s="299"/>
      <c r="F1487" s="299"/>
      <c r="G1487" s="299"/>
      <c r="H1487" s="299"/>
      <c r="I1487" s="299"/>
      <c r="J1487" s="299"/>
      <c r="K1487" s="299" t="e">
        <f>VLOOKUP(A1487,EMPRESAS!$A$1:$I$342,9,0)</f>
        <v>#N/A</v>
      </c>
      <c r="L1487" s="299" t="e">
        <f>VLOOKUP(A1487,EMPRESAS!$A$1:$J$342,10,0)</f>
        <v>#N/A</v>
      </c>
    </row>
    <row r="1488" spans="1:12">
      <c r="A1488" s="332"/>
      <c r="B1488" s="306" t="e">
        <f>VLOOKUP(A1488,EMPRESAS!$A$1:$B$342,2,0)</f>
        <v>#N/A</v>
      </c>
      <c r="C1488" s="306" t="e">
        <f>VLOOKUP(A1488,EMPRESAS!$A$1:$C$342,3,0)</f>
        <v>#N/A</v>
      </c>
      <c r="D1488" s="299"/>
      <c r="E1488" s="299"/>
      <c r="F1488" s="299"/>
      <c r="G1488" s="299"/>
      <c r="H1488" s="299"/>
      <c r="I1488" s="299"/>
      <c r="J1488" s="299"/>
      <c r="K1488" s="299" t="e">
        <f>VLOOKUP(A1488,EMPRESAS!$A$1:$I$342,9,0)</f>
        <v>#N/A</v>
      </c>
      <c r="L1488" s="299" t="e">
        <f>VLOOKUP(A1488,EMPRESAS!$A$1:$J$342,10,0)</f>
        <v>#N/A</v>
      </c>
    </row>
    <row r="1489" spans="1:12">
      <c r="A1489" s="332"/>
      <c r="B1489" s="306" t="e">
        <f>VLOOKUP(A1489,EMPRESAS!$A$1:$B$342,2,0)</f>
        <v>#N/A</v>
      </c>
      <c r="C1489" s="306" t="e">
        <f>VLOOKUP(A1489,EMPRESAS!$A$1:$C$342,3,0)</f>
        <v>#N/A</v>
      </c>
      <c r="D1489" s="299"/>
      <c r="E1489" s="299"/>
      <c r="F1489" s="299"/>
      <c r="G1489" s="299"/>
      <c r="H1489" s="299"/>
      <c r="I1489" s="299"/>
      <c r="J1489" s="299"/>
      <c r="K1489" s="299" t="e">
        <f>VLOOKUP(A1489,EMPRESAS!$A$1:$I$342,9,0)</f>
        <v>#N/A</v>
      </c>
      <c r="L1489" s="299" t="e">
        <f>VLOOKUP(A1489,EMPRESAS!$A$1:$J$342,10,0)</f>
        <v>#N/A</v>
      </c>
    </row>
    <row r="1490" spans="1:12">
      <c r="A1490" s="332"/>
      <c r="B1490" s="306" t="e">
        <f>VLOOKUP(A1490,EMPRESAS!$A$1:$B$342,2,0)</f>
        <v>#N/A</v>
      </c>
      <c r="C1490" s="306" t="e">
        <f>VLOOKUP(A1490,EMPRESAS!$A$1:$C$342,3,0)</f>
        <v>#N/A</v>
      </c>
      <c r="D1490" s="299"/>
      <c r="E1490" s="299"/>
      <c r="F1490" s="299"/>
      <c r="G1490" s="299"/>
      <c r="H1490" s="299"/>
      <c r="I1490" s="299"/>
      <c r="J1490" s="299"/>
      <c r="K1490" s="299" t="e">
        <f>VLOOKUP(A1490,EMPRESAS!$A$1:$I$342,9,0)</f>
        <v>#N/A</v>
      </c>
      <c r="L1490" s="299" t="e">
        <f>VLOOKUP(A1490,EMPRESAS!$A$1:$J$342,10,0)</f>
        <v>#N/A</v>
      </c>
    </row>
    <row r="1491" spans="1:12">
      <c r="A1491" s="332"/>
      <c r="B1491" s="306" t="e">
        <f>VLOOKUP(A1491,EMPRESAS!$A$1:$B$342,2,0)</f>
        <v>#N/A</v>
      </c>
      <c r="C1491" s="306" t="e">
        <f>VLOOKUP(A1491,EMPRESAS!$A$1:$C$342,3,0)</f>
        <v>#N/A</v>
      </c>
      <c r="D1491" s="299"/>
      <c r="E1491" s="299"/>
      <c r="F1491" s="299"/>
      <c r="G1491" s="299"/>
      <c r="H1491" s="299"/>
      <c r="I1491" s="299"/>
      <c r="J1491" s="299"/>
      <c r="K1491" s="299" t="e">
        <f>VLOOKUP(A1491,EMPRESAS!$A$1:$I$342,9,0)</f>
        <v>#N/A</v>
      </c>
      <c r="L1491" s="299" t="e">
        <f>VLOOKUP(A1491,EMPRESAS!$A$1:$J$342,10,0)</f>
        <v>#N/A</v>
      </c>
    </row>
    <row r="1492" spans="1:12">
      <c r="A1492" s="332"/>
      <c r="B1492" s="306" t="e">
        <f>VLOOKUP(A1492,EMPRESAS!$A$1:$B$342,2,0)</f>
        <v>#N/A</v>
      </c>
      <c r="C1492" s="306" t="e">
        <f>VLOOKUP(A1492,EMPRESAS!$A$1:$C$342,3,0)</f>
        <v>#N/A</v>
      </c>
      <c r="D1492" s="299"/>
      <c r="E1492" s="299"/>
      <c r="F1492" s="299"/>
      <c r="G1492" s="299"/>
      <c r="H1492" s="299"/>
      <c r="I1492" s="299"/>
      <c r="J1492" s="299"/>
      <c r="K1492" s="299" t="e">
        <f>VLOOKUP(A1492,EMPRESAS!$A$1:$I$342,9,0)</f>
        <v>#N/A</v>
      </c>
      <c r="L1492" s="299" t="e">
        <f>VLOOKUP(A1492,EMPRESAS!$A$1:$J$342,10,0)</f>
        <v>#N/A</v>
      </c>
    </row>
    <row r="1493" spans="1:12">
      <c r="A1493" s="332"/>
      <c r="B1493" s="306" t="e">
        <f>VLOOKUP(A1493,EMPRESAS!$A$1:$B$342,2,0)</f>
        <v>#N/A</v>
      </c>
      <c r="C1493" s="306" t="e">
        <f>VLOOKUP(A1493,EMPRESAS!$A$1:$C$342,3,0)</f>
        <v>#N/A</v>
      </c>
      <c r="D1493" s="299"/>
      <c r="E1493" s="299"/>
      <c r="F1493" s="299"/>
      <c r="G1493" s="299"/>
      <c r="H1493" s="299"/>
      <c r="I1493" s="299"/>
      <c r="J1493" s="299"/>
      <c r="K1493" s="299" t="e">
        <f>VLOOKUP(A1493,EMPRESAS!$A$1:$I$342,9,0)</f>
        <v>#N/A</v>
      </c>
      <c r="L1493" s="299" t="e">
        <f>VLOOKUP(A1493,EMPRESAS!$A$1:$J$342,10,0)</f>
        <v>#N/A</v>
      </c>
    </row>
    <row r="1494" spans="1:12">
      <c r="A1494" s="332"/>
      <c r="B1494" s="306" t="e">
        <f>VLOOKUP(A1494,EMPRESAS!$A$1:$B$342,2,0)</f>
        <v>#N/A</v>
      </c>
      <c r="C1494" s="306" t="e">
        <f>VLOOKUP(A1494,EMPRESAS!$A$1:$C$342,3,0)</f>
        <v>#N/A</v>
      </c>
      <c r="D1494" s="299"/>
      <c r="E1494" s="299"/>
      <c r="F1494" s="299"/>
      <c r="G1494" s="299"/>
      <c r="H1494" s="299"/>
      <c r="I1494" s="299"/>
      <c r="J1494" s="299"/>
      <c r="K1494" s="299" t="e">
        <f>VLOOKUP(A1494,EMPRESAS!$A$1:$I$342,9,0)</f>
        <v>#N/A</v>
      </c>
      <c r="L1494" s="299" t="e">
        <f>VLOOKUP(A1494,EMPRESAS!$A$1:$J$342,10,0)</f>
        <v>#N/A</v>
      </c>
    </row>
    <row r="1495" spans="1:12">
      <c r="A1495" s="332"/>
      <c r="B1495" s="306" t="e">
        <f>VLOOKUP(A1495,EMPRESAS!$A$1:$B$342,2,0)</f>
        <v>#N/A</v>
      </c>
      <c r="C1495" s="306" t="e">
        <f>VLOOKUP(A1495,EMPRESAS!$A$1:$C$342,3,0)</f>
        <v>#N/A</v>
      </c>
      <c r="D1495" s="299"/>
      <c r="E1495" s="299"/>
      <c r="F1495" s="299"/>
      <c r="G1495" s="299"/>
      <c r="H1495" s="299"/>
      <c r="I1495" s="299"/>
      <c r="J1495" s="299"/>
      <c r="K1495" s="299" t="e">
        <f>VLOOKUP(A1495,EMPRESAS!$A$1:$I$342,9,0)</f>
        <v>#N/A</v>
      </c>
      <c r="L1495" s="299" t="e">
        <f>VLOOKUP(A1495,EMPRESAS!$A$1:$J$342,10,0)</f>
        <v>#N/A</v>
      </c>
    </row>
    <row r="1496" spans="1:12">
      <c r="A1496" s="332"/>
      <c r="B1496" s="306" t="e">
        <f>VLOOKUP(A1496,EMPRESAS!$A$1:$B$342,2,0)</f>
        <v>#N/A</v>
      </c>
      <c r="C1496" s="306" t="e">
        <f>VLOOKUP(A1496,EMPRESAS!$A$1:$C$342,3,0)</f>
        <v>#N/A</v>
      </c>
      <c r="D1496" s="299"/>
      <c r="E1496" s="299"/>
      <c r="F1496" s="299"/>
      <c r="G1496" s="299"/>
      <c r="H1496" s="299"/>
      <c r="I1496" s="299"/>
      <c r="J1496" s="299"/>
      <c r="K1496" s="299" t="e">
        <f>VLOOKUP(A1496,EMPRESAS!$A$1:$I$342,9,0)</f>
        <v>#N/A</v>
      </c>
      <c r="L1496" s="299" t="e">
        <f>VLOOKUP(A1496,EMPRESAS!$A$1:$J$342,10,0)</f>
        <v>#N/A</v>
      </c>
    </row>
    <row r="1497" spans="1:12">
      <c r="A1497" s="332"/>
      <c r="B1497" s="306" t="e">
        <f>VLOOKUP(A1497,EMPRESAS!$A$1:$B$342,2,0)</f>
        <v>#N/A</v>
      </c>
      <c r="C1497" s="306" t="e">
        <f>VLOOKUP(A1497,EMPRESAS!$A$1:$C$342,3,0)</f>
        <v>#N/A</v>
      </c>
      <c r="D1497" s="299"/>
      <c r="E1497" s="299"/>
      <c r="F1497" s="299"/>
      <c r="G1497" s="299"/>
      <c r="H1497" s="299"/>
      <c r="I1497" s="299"/>
      <c r="J1497" s="299"/>
      <c r="K1497" s="299" t="e">
        <f>VLOOKUP(A1497,EMPRESAS!$A$1:$I$342,9,0)</f>
        <v>#N/A</v>
      </c>
      <c r="L1497" s="299" t="e">
        <f>VLOOKUP(A1497,EMPRESAS!$A$1:$J$342,10,0)</f>
        <v>#N/A</v>
      </c>
    </row>
    <row r="1498" spans="1:12">
      <c r="A1498" s="332"/>
      <c r="B1498" s="306" t="e">
        <f>VLOOKUP(A1498,EMPRESAS!$A$1:$B$342,2,0)</f>
        <v>#N/A</v>
      </c>
      <c r="C1498" s="306" t="e">
        <f>VLOOKUP(A1498,EMPRESAS!$A$1:$C$342,3,0)</f>
        <v>#N/A</v>
      </c>
      <c r="D1498" s="299"/>
      <c r="E1498" s="299"/>
      <c r="F1498" s="299"/>
      <c r="G1498" s="299"/>
      <c r="H1498" s="299"/>
      <c r="I1498" s="299"/>
      <c r="J1498" s="299"/>
      <c r="K1498" s="299" t="e">
        <f>VLOOKUP(A1498,EMPRESAS!$A$1:$I$342,9,0)</f>
        <v>#N/A</v>
      </c>
      <c r="L1498" s="299" t="e">
        <f>VLOOKUP(A1498,EMPRESAS!$A$1:$J$342,10,0)</f>
        <v>#N/A</v>
      </c>
    </row>
    <row r="1499" spans="1:12">
      <c r="A1499" s="332"/>
      <c r="B1499" s="306" t="e">
        <f>VLOOKUP(A1499,EMPRESAS!$A$1:$B$342,2,0)</f>
        <v>#N/A</v>
      </c>
      <c r="C1499" s="306" t="e">
        <f>VLOOKUP(A1499,EMPRESAS!$A$1:$C$342,3,0)</f>
        <v>#N/A</v>
      </c>
      <c r="D1499" s="299"/>
      <c r="E1499" s="299"/>
      <c r="F1499" s="299"/>
      <c r="G1499" s="299"/>
      <c r="H1499" s="299"/>
      <c r="I1499" s="299"/>
      <c r="J1499" s="299"/>
      <c r="K1499" s="299" t="e">
        <f>VLOOKUP(A1499,EMPRESAS!$A$1:$I$342,9,0)</f>
        <v>#N/A</v>
      </c>
      <c r="L1499" s="299" t="e">
        <f>VLOOKUP(A1499,EMPRESAS!$A$1:$J$342,10,0)</f>
        <v>#N/A</v>
      </c>
    </row>
    <row r="1500" spans="1:12">
      <c r="A1500" s="332"/>
      <c r="B1500" s="306" t="e">
        <f>VLOOKUP(A1500,EMPRESAS!$A$1:$B$342,2,0)</f>
        <v>#N/A</v>
      </c>
      <c r="C1500" s="306" t="e">
        <f>VLOOKUP(A1500,EMPRESAS!$A$1:$C$342,3,0)</f>
        <v>#N/A</v>
      </c>
      <c r="D1500" s="299"/>
      <c r="E1500" s="299"/>
      <c r="F1500" s="299"/>
      <c r="G1500" s="299"/>
      <c r="H1500" s="299"/>
      <c r="I1500" s="299"/>
      <c r="J1500" s="299"/>
      <c r="K1500" s="299" t="e">
        <f>VLOOKUP(A1500,EMPRESAS!$A$1:$I$342,9,0)</f>
        <v>#N/A</v>
      </c>
      <c r="L1500" s="299" t="e">
        <f>VLOOKUP(A1500,EMPRESAS!$A$1:$J$342,10,0)</f>
        <v>#N/A</v>
      </c>
    </row>
    <row r="1501" spans="1:12">
      <c r="A1501" s="332"/>
      <c r="B1501" s="306" t="e">
        <f>VLOOKUP(A1501,EMPRESAS!$A$1:$B$342,2,0)</f>
        <v>#N/A</v>
      </c>
      <c r="C1501" s="306" t="e">
        <f>VLOOKUP(A1501,EMPRESAS!$A$1:$C$342,3,0)</f>
        <v>#N/A</v>
      </c>
      <c r="D1501" s="299"/>
      <c r="E1501" s="299"/>
      <c r="F1501" s="299"/>
      <c r="G1501" s="299"/>
      <c r="H1501" s="299"/>
      <c r="I1501" s="299"/>
      <c r="J1501" s="299"/>
      <c r="K1501" s="299" t="e">
        <f>VLOOKUP(A1501,EMPRESAS!$A$1:$I$342,9,0)</f>
        <v>#N/A</v>
      </c>
      <c r="L1501" s="299" t="e">
        <f>VLOOKUP(A1501,EMPRESAS!$A$1:$J$342,10,0)</f>
        <v>#N/A</v>
      </c>
    </row>
    <row r="1502" spans="1:12">
      <c r="A1502" s="332"/>
      <c r="B1502" s="306" t="e">
        <f>VLOOKUP(A1502,EMPRESAS!$A$1:$B$342,2,0)</f>
        <v>#N/A</v>
      </c>
      <c r="C1502" s="306" t="e">
        <f>VLOOKUP(A1502,EMPRESAS!$A$1:$C$342,3,0)</f>
        <v>#N/A</v>
      </c>
      <c r="D1502" s="299"/>
      <c r="E1502" s="299"/>
      <c r="F1502" s="299"/>
      <c r="G1502" s="299"/>
      <c r="H1502" s="299"/>
      <c r="I1502" s="299"/>
      <c r="J1502" s="299"/>
      <c r="K1502" s="299" t="e">
        <f>VLOOKUP(A1502,EMPRESAS!$A$1:$I$342,9,0)</f>
        <v>#N/A</v>
      </c>
      <c r="L1502" s="299" t="e">
        <f>VLOOKUP(A1502,EMPRESAS!$A$1:$J$342,10,0)</f>
        <v>#N/A</v>
      </c>
    </row>
    <row r="1503" spans="1:12">
      <c r="A1503" s="332"/>
      <c r="B1503" s="306" t="e">
        <f>VLOOKUP(A1503,EMPRESAS!$A$1:$B$342,2,0)</f>
        <v>#N/A</v>
      </c>
      <c r="C1503" s="306" t="e">
        <f>VLOOKUP(A1503,EMPRESAS!$A$1:$C$342,3,0)</f>
        <v>#N/A</v>
      </c>
      <c r="D1503" s="299"/>
      <c r="E1503" s="299"/>
      <c r="F1503" s="299"/>
      <c r="G1503" s="299"/>
      <c r="H1503" s="299"/>
      <c r="I1503" s="299"/>
      <c r="J1503" s="299"/>
      <c r="K1503" s="299" t="e">
        <f>VLOOKUP(A1503,EMPRESAS!$A$1:$I$342,9,0)</f>
        <v>#N/A</v>
      </c>
      <c r="L1503" s="299" t="e">
        <f>VLOOKUP(A1503,EMPRESAS!$A$1:$J$342,10,0)</f>
        <v>#N/A</v>
      </c>
    </row>
    <row r="1504" spans="1:12">
      <c r="A1504" s="332"/>
      <c r="B1504" s="306" t="e">
        <f>VLOOKUP(A1504,EMPRESAS!$A$1:$B$342,2,0)</f>
        <v>#N/A</v>
      </c>
      <c r="C1504" s="306" t="e">
        <f>VLOOKUP(A1504,EMPRESAS!$A$1:$C$342,3,0)</f>
        <v>#N/A</v>
      </c>
      <c r="D1504" s="299"/>
      <c r="E1504" s="299"/>
      <c r="F1504" s="299"/>
      <c r="G1504" s="299"/>
      <c r="H1504" s="299"/>
      <c r="I1504" s="299"/>
      <c r="J1504" s="299"/>
      <c r="K1504" s="299" t="e">
        <f>VLOOKUP(A1504,EMPRESAS!$A$1:$I$342,9,0)</f>
        <v>#N/A</v>
      </c>
      <c r="L1504" s="299" t="e">
        <f>VLOOKUP(A1504,EMPRESAS!$A$1:$J$342,10,0)</f>
        <v>#N/A</v>
      </c>
    </row>
    <row r="1505" spans="1:12">
      <c r="A1505" s="332"/>
      <c r="B1505" s="306" t="e">
        <f>VLOOKUP(A1505,EMPRESAS!$A$1:$B$342,2,0)</f>
        <v>#N/A</v>
      </c>
      <c r="C1505" s="306" t="e">
        <f>VLOOKUP(A1505,EMPRESAS!$A$1:$C$342,3,0)</f>
        <v>#N/A</v>
      </c>
      <c r="D1505" s="299"/>
      <c r="E1505" s="299"/>
      <c r="F1505" s="299"/>
      <c r="G1505" s="299"/>
      <c r="H1505" s="299"/>
      <c r="I1505" s="299"/>
      <c r="J1505" s="299"/>
      <c r="K1505" s="299" t="e">
        <f>VLOOKUP(A1505,EMPRESAS!$A$1:$I$342,9,0)</f>
        <v>#N/A</v>
      </c>
      <c r="L1505" s="299" t="e">
        <f>VLOOKUP(A1505,EMPRESAS!$A$1:$J$342,10,0)</f>
        <v>#N/A</v>
      </c>
    </row>
    <row r="1506" spans="1:12">
      <c r="A1506" s="332"/>
      <c r="B1506" s="306" t="e">
        <f>VLOOKUP(A1506,EMPRESAS!$A$1:$B$342,2,0)</f>
        <v>#N/A</v>
      </c>
      <c r="C1506" s="306" t="e">
        <f>VLOOKUP(A1506,EMPRESAS!$A$1:$C$342,3,0)</f>
        <v>#N/A</v>
      </c>
      <c r="D1506" s="299"/>
      <c r="E1506" s="299"/>
      <c r="F1506" s="299"/>
      <c r="G1506" s="299"/>
      <c r="H1506" s="299"/>
      <c r="I1506" s="299"/>
      <c r="J1506" s="299"/>
      <c r="K1506" s="299" t="e">
        <f>VLOOKUP(A1506,EMPRESAS!$A$1:$I$342,9,0)</f>
        <v>#N/A</v>
      </c>
      <c r="L1506" s="299" t="e">
        <f>VLOOKUP(A1506,EMPRESAS!$A$1:$J$342,10,0)</f>
        <v>#N/A</v>
      </c>
    </row>
    <row r="1507" spans="1:12">
      <c r="A1507" s="332"/>
      <c r="B1507" s="306" t="e">
        <f>VLOOKUP(A1507,EMPRESAS!$A$1:$B$342,2,0)</f>
        <v>#N/A</v>
      </c>
      <c r="C1507" s="306" t="e">
        <f>VLOOKUP(A1507,EMPRESAS!$A$1:$C$342,3,0)</f>
        <v>#N/A</v>
      </c>
      <c r="D1507" s="299"/>
      <c r="E1507" s="299"/>
      <c r="F1507" s="299"/>
      <c r="G1507" s="299"/>
      <c r="H1507" s="299"/>
      <c r="I1507" s="299"/>
      <c r="J1507" s="299"/>
      <c r="K1507" s="299" t="e">
        <f>VLOOKUP(A1507,EMPRESAS!$A$1:$I$342,9,0)</f>
        <v>#N/A</v>
      </c>
      <c r="L1507" s="299" t="e">
        <f>VLOOKUP(A1507,EMPRESAS!$A$1:$J$342,10,0)</f>
        <v>#N/A</v>
      </c>
    </row>
    <row r="1508" spans="1:12">
      <c r="A1508" s="332"/>
      <c r="B1508" s="306" t="e">
        <f>VLOOKUP(A1508,EMPRESAS!$A$1:$B$342,2,0)</f>
        <v>#N/A</v>
      </c>
      <c r="C1508" s="306" t="e">
        <f>VLOOKUP(A1508,EMPRESAS!$A$1:$C$342,3,0)</f>
        <v>#N/A</v>
      </c>
      <c r="D1508" s="299"/>
      <c r="E1508" s="299"/>
      <c r="F1508" s="299"/>
      <c r="G1508" s="299"/>
      <c r="H1508" s="299"/>
      <c r="I1508" s="299"/>
      <c r="J1508" s="299"/>
      <c r="K1508" s="299" t="e">
        <f>VLOOKUP(A1508,EMPRESAS!$A$1:$I$342,9,0)</f>
        <v>#N/A</v>
      </c>
      <c r="L1508" s="299" t="e">
        <f>VLOOKUP(A1508,EMPRESAS!$A$1:$J$342,10,0)</f>
        <v>#N/A</v>
      </c>
    </row>
    <row r="1509" spans="1:12">
      <c r="A1509" s="332"/>
      <c r="B1509" s="306" t="e">
        <f>VLOOKUP(A1509,EMPRESAS!$A$1:$B$342,2,0)</f>
        <v>#N/A</v>
      </c>
      <c r="C1509" s="306" t="e">
        <f>VLOOKUP(A1509,EMPRESAS!$A$1:$C$342,3,0)</f>
        <v>#N/A</v>
      </c>
      <c r="D1509" s="299"/>
      <c r="E1509" s="299"/>
      <c r="F1509" s="299"/>
      <c r="G1509" s="299"/>
      <c r="H1509" s="299"/>
      <c r="I1509" s="299"/>
      <c r="J1509" s="299"/>
      <c r="K1509" s="299" t="e">
        <f>VLOOKUP(A1509,EMPRESAS!$A$1:$I$342,9,0)</f>
        <v>#N/A</v>
      </c>
      <c r="L1509" s="299" t="e">
        <f>VLOOKUP(A1509,EMPRESAS!$A$1:$J$342,10,0)</f>
        <v>#N/A</v>
      </c>
    </row>
    <row r="1510" spans="1:12">
      <c r="A1510" s="332"/>
      <c r="B1510" s="306" t="e">
        <f>VLOOKUP(A1510,EMPRESAS!$A$1:$B$342,2,0)</f>
        <v>#N/A</v>
      </c>
      <c r="C1510" s="306" t="e">
        <f>VLOOKUP(A1510,EMPRESAS!$A$1:$C$342,3,0)</f>
        <v>#N/A</v>
      </c>
      <c r="D1510" s="299"/>
      <c r="E1510" s="299"/>
      <c r="F1510" s="299"/>
      <c r="G1510" s="299"/>
      <c r="H1510" s="299"/>
      <c r="I1510" s="299"/>
      <c r="J1510" s="299"/>
      <c r="K1510" s="299" t="e">
        <f>VLOOKUP(A1510,EMPRESAS!$A$1:$I$342,9,0)</f>
        <v>#N/A</v>
      </c>
      <c r="L1510" s="299" t="e">
        <f>VLOOKUP(A1510,EMPRESAS!$A$1:$J$342,10,0)</f>
        <v>#N/A</v>
      </c>
    </row>
    <row r="1511" spans="1:12">
      <c r="A1511" s="332"/>
      <c r="B1511" s="306" t="e">
        <f>VLOOKUP(A1511,EMPRESAS!$A$1:$B$342,2,0)</f>
        <v>#N/A</v>
      </c>
      <c r="C1511" s="306" t="e">
        <f>VLOOKUP(A1511,EMPRESAS!$A$1:$C$342,3,0)</f>
        <v>#N/A</v>
      </c>
      <c r="D1511" s="299"/>
      <c r="E1511" s="299"/>
      <c r="F1511" s="299"/>
      <c r="G1511" s="299"/>
      <c r="H1511" s="299"/>
      <c r="I1511" s="299"/>
      <c r="J1511" s="299"/>
      <c r="K1511" s="299" t="e">
        <f>VLOOKUP(A1511,EMPRESAS!$A$1:$I$342,9,0)</f>
        <v>#N/A</v>
      </c>
      <c r="L1511" s="299" t="e">
        <f>VLOOKUP(A1511,EMPRESAS!$A$1:$J$342,10,0)</f>
        <v>#N/A</v>
      </c>
    </row>
    <row r="1512" spans="1:12">
      <c r="A1512" s="332"/>
      <c r="B1512" s="306" t="e">
        <f>VLOOKUP(A1512,EMPRESAS!$A$1:$B$342,2,0)</f>
        <v>#N/A</v>
      </c>
      <c r="C1512" s="306" t="e">
        <f>VLOOKUP(A1512,EMPRESAS!$A$1:$C$342,3,0)</f>
        <v>#N/A</v>
      </c>
      <c r="D1512" s="299"/>
      <c r="E1512" s="299"/>
      <c r="F1512" s="299"/>
      <c r="G1512" s="299"/>
      <c r="H1512" s="299"/>
      <c r="I1512" s="299"/>
      <c r="J1512" s="299"/>
      <c r="K1512" s="299" t="e">
        <f>VLOOKUP(A1512,EMPRESAS!$A$1:$I$342,9,0)</f>
        <v>#N/A</v>
      </c>
      <c r="L1512" s="299" t="e">
        <f>VLOOKUP(A1512,EMPRESAS!$A$1:$J$342,10,0)</f>
        <v>#N/A</v>
      </c>
    </row>
    <row r="1513" spans="1:12">
      <c r="A1513" s="332"/>
      <c r="B1513" s="306" t="e">
        <f>VLOOKUP(A1513,EMPRESAS!$A$1:$B$342,2,0)</f>
        <v>#N/A</v>
      </c>
      <c r="C1513" s="306" t="e">
        <f>VLOOKUP(A1513,EMPRESAS!$A$1:$C$342,3,0)</f>
        <v>#N/A</v>
      </c>
      <c r="D1513" s="299"/>
      <c r="E1513" s="299"/>
      <c r="F1513" s="299"/>
      <c r="G1513" s="299"/>
      <c r="H1513" s="299"/>
      <c r="I1513" s="299"/>
      <c r="J1513" s="299"/>
      <c r="K1513" s="299" t="e">
        <f>VLOOKUP(A1513,EMPRESAS!$A$1:$I$342,9,0)</f>
        <v>#N/A</v>
      </c>
      <c r="L1513" s="299" t="e">
        <f>VLOOKUP(A1513,EMPRESAS!$A$1:$J$342,10,0)</f>
        <v>#N/A</v>
      </c>
    </row>
    <row r="1514" spans="1:12">
      <c r="A1514" s="332"/>
      <c r="B1514" s="306" t="e">
        <f>VLOOKUP(A1514,EMPRESAS!$A$1:$B$342,2,0)</f>
        <v>#N/A</v>
      </c>
      <c r="C1514" s="306" t="e">
        <f>VLOOKUP(A1514,EMPRESAS!$A$1:$C$342,3,0)</f>
        <v>#N/A</v>
      </c>
      <c r="D1514" s="299"/>
      <c r="E1514" s="299"/>
      <c r="F1514" s="299"/>
      <c r="G1514" s="299"/>
      <c r="H1514" s="299"/>
      <c r="I1514" s="299"/>
      <c r="J1514" s="299"/>
      <c r="K1514" s="299" t="e">
        <f>VLOOKUP(A1514,EMPRESAS!$A$1:$I$342,9,0)</f>
        <v>#N/A</v>
      </c>
      <c r="L1514" s="299" t="e">
        <f>VLOOKUP(A1514,EMPRESAS!$A$1:$J$342,10,0)</f>
        <v>#N/A</v>
      </c>
    </row>
    <row r="1515" spans="1:12">
      <c r="A1515" s="332"/>
      <c r="B1515" s="306" t="e">
        <f>VLOOKUP(A1515,EMPRESAS!$A$1:$B$342,2,0)</f>
        <v>#N/A</v>
      </c>
      <c r="C1515" s="306" t="e">
        <f>VLOOKUP(A1515,EMPRESAS!$A$1:$C$342,3,0)</f>
        <v>#N/A</v>
      </c>
      <c r="D1515" s="299"/>
      <c r="E1515" s="299"/>
      <c r="F1515" s="299"/>
      <c r="G1515" s="299"/>
      <c r="H1515" s="299"/>
      <c r="I1515" s="299"/>
      <c r="J1515" s="299"/>
      <c r="K1515" s="299" t="e">
        <f>VLOOKUP(A1515,EMPRESAS!$A$1:$I$342,9,0)</f>
        <v>#N/A</v>
      </c>
      <c r="L1515" s="299" t="e">
        <f>VLOOKUP(A1515,EMPRESAS!$A$1:$J$342,10,0)</f>
        <v>#N/A</v>
      </c>
    </row>
    <row r="1516" spans="1:12">
      <c r="A1516" s="332"/>
      <c r="B1516" s="306" t="e">
        <f>VLOOKUP(A1516,EMPRESAS!$A$1:$B$342,2,0)</f>
        <v>#N/A</v>
      </c>
      <c r="C1516" s="306" t="e">
        <f>VLOOKUP(A1516,EMPRESAS!$A$1:$C$342,3,0)</f>
        <v>#N/A</v>
      </c>
      <c r="D1516" s="299"/>
      <c r="E1516" s="299"/>
      <c r="F1516" s="299"/>
      <c r="G1516" s="299"/>
      <c r="H1516" s="299"/>
      <c r="I1516" s="299"/>
      <c r="J1516" s="299"/>
      <c r="K1516" s="299" t="e">
        <f>VLOOKUP(A1516,EMPRESAS!$A$1:$I$342,9,0)</f>
        <v>#N/A</v>
      </c>
      <c r="L1516" s="299" t="e">
        <f>VLOOKUP(A1516,EMPRESAS!$A$1:$J$342,10,0)</f>
        <v>#N/A</v>
      </c>
    </row>
    <row r="1517" spans="1:12">
      <c r="A1517" s="332"/>
      <c r="B1517" s="306" t="e">
        <f>VLOOKUP(A1517,EMPRESAS!$A$1:$B$342,2,0)</f>
        <v>#N/A</v>
      </c>
      <c r="C1517" s="306" t="e">
        <f>VLOOKUP(A1517,EMPRESAS!$A$1:$C$342,3,0)</f>
        <v>#N/A</v>
      </c>
      <c r="D1517" s="299"/>
      <c r="E1517" s="299"/>
      <c r="F1517" s="299"/>
      <c r="G1517" s="299"/>
      <c r="H1517" s="299"/>
      <c r="I1517" s="299"/>
      <c r="J1517" s="299"/>
      <c r="K1517" s="299" t="e">
        <f>VLOOKUP(A1517,EMPRESAS!$A$1:$I$342,9,0)</f>
        <v>#N/A</v>
      </c>
      <c r="L1517" s="299" t="e">
        <f>VLOOKUP(A1517,EMPRESAS!$A$1:$J$342,10,0)</f>
        <v>#N/A</v>
      </c>
    </row>
    <row r="1518" spans="1:12">
      <c r="A1518" s="332"/>
      <c r="B1518" s="306" t="e">
        <f>VLOOKUP(A1518,EMPRESAS!$A$1:$B$342,2,0)</f>
        <v>#N/A</v>
      </c>
      <c r="C1518" s="306" t="e">
        <f>VLOOKUP(A1518,EMPRESAS!$A$1:$C$342,3,0)</f>
        <v>#N/A</v>
      </c>
      <c r="D1518" s="299"/>
      <c r="E1518" s="299"/>
      <c r="F1518" s="299"/>
      <c r="G1518" s="299"/>
      <c r="H1518" s="299"/>
      <c r="I1518" s="299"/>
      <c r="J1518" s="299"/>
      <c r="K1518" s="299" t="e">
        <f>VLOOKUP(A1518,EMPRESAS!$A$1:$I$342,9,0)</f>
        <v>#N/A</v>
      </c>
      <c r="L1518" s="299" t="e">
        <f>VLOOKUP(A1518,EMPRESAS!$A$1:$J$342,10,0)</f>
        <v>#N/A</v>
      </c>
    </row>
    <row r="1519" spans="1:12">
      <c r="A1519" s="332"/>
      <c r="B1519" s="306" t="e">
        <f>VLOOKUP(A1519,EMPRESAS!$A$1:$B$342,2,0)</f>
        <v>#N/A</v>
      </c>
      <c r="C1519" s="306" t="e">
        <f>VLOOKUP(A1519,EMPRESAS!$A$1:$C$342,3,0)</f>
        <v>#N/A</v>
      </c>
      <c r="D1519" s="299"/>
      <c r="E1519" s="299"/>
      <c r="F1519" s="299"/>
      <c r="G1519" s="299"/>
      <c r="H1519" s="299"/>
      <c r="I1519" s="299"/>
      <c r="J1519" s="299"/>
      <c r="K1519" s="299" t="e">
        <f>VLOOKUP(A1519,EMPRESAS!$A$1:$I$342,9,0)</f>
        <v>#N/A</v>
      </c>
      <c r="L1519" s="299" t="e">
        <f>VLOOKUP(A1519,EMPRESAS!$A$1:$J$342,10,0)</f>
        <v>#N/A</v>
      </c>
    </row>
    <row r="1520" spans="1:12">
      <c r="A1520" s="332"/>
      <c r="B1520" s="306" t="e">
        <f>VLOOKUP(A1520,EMPRESAS!$A$1:$B$342,2,0)</f>
        <v>#N/A</v>
      </c>
      <c r="C1520" s="306" t="e">
        <f>VLOOKUP(A1520,EMPRESAS!$A$1:$C$342,3,0)</f>
        <v>#N/A</v>
      </c>
      <c r="D1520" s="299"/>
      <c r="E1520" s="299"/>
      <c r="F1520" s="299"/>
      <c r="G1520" s="299"/>
      <c r="H1520" s="299"/>
      <c r="I1520" s="299"/>
      <c r="J1520" s="299"/>
      <c r="K1520" s="299" t="e">
        <f>VLOOKUP(A1520,EMPRESAS!$A$1:$I$342,9,0)</f>
        <v>#N/A</v>
      </c>
      <c r="L1520" s="299" t="e">
        <f>VLOOKUP(A1520,EMPRESAS!$A$1:$J$342,10,0)</f>
        <v>#N/A</v>
      </c>
    </row>
    <row r="1521" spans="1:12">
      <c r="A1521" s="332"/>
      <c r="B1521" s="306" t="e">
        <f>VLOOKUP(A1521,EMPRESAS!$A$1:$B$342,2,0)</f>
        <v>#N/A</v>
      </c>
      <c r="C1521" s="306" t="e">
        <f>VLOOKUP(A1521,EMPRESAS!$A$1:$C$342,3,0)</f>
        <v>#N/A</v>
      </c>
      <c r="D1521" s="299"/>
      <c r="E1521" s="299"/>
      <c r="F1521" s="299"/>
      <c r="G1521" s="299"/>
      <c r="H1521" s="299"/>
      <c r="I1521" s="299"/>
      <c r="J1521" s="299"/>
      <c r="K1521" s="299" t="e">
        <f>VLOOKUP(A1521,EMPRESAS!$A$1:$I$342,9,0)</f>
        <v>#N/A</v>
      </c>
      <c r="L1521" s="299" t="e">
        <f>VLOOKUP(A1521,EMPRESAS!$A$1:$J$342,10,0)</f>
        <v>#N/A</v>
      </c>
    </row>
    <row r="1522" spans="1:12">
      <c r="A1522" s="332"/>
      <c r="B1522" s="306" t="e">
        <f>VLOOKUP(A1522,EMPRESAS!$A$1:$B$342,2,0)</f>
        <v>#N/A</v>
      </c>
      <c r="C1522" s="306" t="e">
        <f>VLOOKUP(A1522,EMPRESAS!$A$1:$C$342,3,0)</f>
        <v>#N/A</v>
      </c>
      <c r="D1522" s="299"/>
      <c r="E1522" s="299"/>
      <c r="F1522" s="299"/>
      <c r="G1522" s="299"/>
      <c r="H1522" s="299"/>
      <c r="I1522" s="299"/>
      <c r="J1522" s="299"/>
      <c r="K1522" s="299" t="e">
        <f>VLOOKUP(A1522,EMPRESAS!$A$1:$I$342,9,0)</f>
        <v>#N/A</v>
      </c>
      <c r="L1522" s="299" t="e">
        <f>VLOOKUP(A1522,EMPRESAS!$A$1:$J$342,10,0)</f>
        <v>#N/A</v>
      </c>
    </row>
    <row r="1523" spans="1:12">
      <c r="A1523" s="332"/>
      <c r="B1523" s="306" t="e">
        <f>VLOOKUP(A1523,EMPRESAS!$A$1:$B$342,2,0)</f>
        <v>#N/A</v>
      </c>
      <c r="C1523" s="306" t="e">
        <f>VLOOKUP(A1523,EMPRESAS!$A$1:$C$342,3,0)</f>
        <v>#N/A</v>
      </c>
      <c r="D1523" s="299"/>
      <c r="E1523" s="299"/>
      <c r="F1523" s="299"/>
      <c r="G1523" s="299"/>
      <c r="H1523" s="299"/>
      <c r="I1523" s="299"/>
      <c r="J1523" s="299"/>
      <c r="K1523" s="299" t="e">
        <f>VLOOKUP(A1523,EMPRESAS!$A$1:$I$342,9,0)</f>
        <v>#N/A</v>
      </c>
      <c r="L1523" s="299" t="e">
        <f>VLOOKUP(A1523,EMPRESAS!$A$1:$J$342,10,0)</f>
        <v>#N/A</v>
      </c>
    </row>
    <row r="1524" spans="1:12">
      <c r="A1524" s="332"/>
      <c r="B1524" s="306" t="e">
        <f>VLOOKUP(A1524,EMPRESAS!$A$1:$B$342,2,0)</f>
        <v>#N/A</v>
      </c>
      <c r="C1524" s="306" t="e">
        <f>VLOOKUP(A1524,EMPRESAS!$A$1:$C$342,3,0)</f>
        <v>#N/A</v>
      </c>
      <c r="D1524" s="299"/>
      <c r="E1524" s="299"/>
      <c r="F1524" s="299"/>
      <c r="G1524" s="299"/>
      <c r="H1524" s="299"/>
      <c r="I1524" s="299"/>
      <c r="J1524" s="299"/>
      <c r="K1524" s="299" t="e">
        <f>VLOOKUP(A1524,EMPRESAS!$A$1:$I$342,9,0)</f>
        <v>#N/A</v>
      </c>
      <c r="L1524" s="299" t="e">
        <f>VLOOKUP(A1524,EMPRESAS!$A$1:$J$342,10,0)</f>
        <v>#N/A</v>
      </c>
    </row>
    <row r="1525" spans="1:12">
      <c r="A1525" s="332"/>
      <c r="B1525" s="306" t="e">
        <f>VLOOKUP(A1525,EMPRESAS!$A$1:$B$342,2,0)</f>
        <v>#N/A</v>
      </c>
      <c r="C1525" s="306" t="e">
        <f>VLOOKUP(A1525,EMPRESAS!$A$1:$C$342,3,0)</f>
        <v>#N/A</v>
      </c>
      <c r="D1525" s="299"/>
      <c r="E1525" s="299"/>
      <c r="F1525" s="299"/>
      <c r="G1525" s="299"/>
      <c r="H1525" s="299"/>
      <c r="I1525" s="299"/>
      <c r="J1525" s="299"/>
      <c r="K1525" s="299" t="e">
        <f>VLOOKUP(A1525,EMPRESAS!$A$1:$I$342,9,0)</f>
        <v>#N/A</v>
      </c>
      <c r="L1525" s="299" t="e">
        <f>VLOOKUP(A1525,EMPRESAS!$A$1:$J$342,10,0)</f>
        <v>#N/A</v>
      </c>
    </row>
    <row r="1526" spans="1:12">
      <c r="A1526" s="332"/>
      <c r="B1526" s="306" t="e">
        <f>VLOOKUP(A1526,EMPRESAS!$A$1:$B$342,2,0)</f>
        <v>#N/A</v>
      </c>
      <c r="C1526" s="306" t="e">
        <f>VLOOKUP(A1526,EMPRESAS!$A$1:$C$342,3,0)</f>
        <v>#N/A</v>
      </c>
      <c r="D1526" s="299"/>
      <c r="E1526" s="299"/>
      <c r="F1526" s="299"/>
      <c r="G1526" s="299"/>
      <c r="H1526" s="299"/>
      <c r="I1526" s="299"/>
      <c r="J1526" s="299"/>
      <c r="K1526" s="299" t="e">
        <f>VLOOKUP(A1526,EMPRESAS!$A$1:$I$342,9,0)</f>
        <v>#N/A</v>
      </c>
      <c r="L1526" s="299" t="e">
        <f>VLOOKUP(A1526,EMPRESAS!$A$1:$J$342,10,0)</f>
        <v>#N/A</v>
      </c>
    </row>
    <row r="1527" spans="1:12">
      <c r="A1527" s="332"/>
      <c r="B1527" s="306" t="e">
        <f>VLOOKUP(A1527,EMPRESAS!$A$1:$B$342,2,0)</f>
        <v>#N/A</v>
      </c>
      <c r="C1527" s="306" t="e">
        <f>VLOOKUP(A1527,EMPRESAS!$A$1:$C$342,3,0)</f>
        <v>#N/A</v>
      </c>
      <c r="D1527" s="299"/>
      <c r="E1527" s="299"/>
      <c r="F1527" s="299"/>
      <c r="G1527" s="299"/>
      <c r="H1527" s="299"/>
      <c r="I1527" s="299"/>
      <c r="J1527" s="299"/>
      <c r="K1527" s="299" t="e">
        <f>VLOOKUP(A1527,EMPRESAS!$A$1:$I$342,9,0)</f>
        <v>#N/A</v>
      </c>
      <c r="L1527" s="299" t="e">
        <f>VLOOKUP(A1527,EMPRESAS!$A$1:$J$342,10,0)</f>
        <v>#N/A</v>
      </c>
    </row>
    <row r="1528" spans="1:12">
      <c r="A1528" s="332"/>
      <c r="B1528" s="306" t="e">
        <f>VLOOKUP(A1528,EMPRESAS!$A$1:$B$342,2,0)</f>
        <v>#N/A</v>
      </c>
      <c r="C1528" s="306" t="e">
        <f>VLOOKUP(A1528,EMPRESAS!$A$1:$C$342,3,0)</f>
        <v>#N/A</v>
      </c>
      <c r="D1528" s="299"/>
      <c r="E1528" s="299"/>
      <c r="F1528" s="299"/>
      <c r="G1528" s="299"/>
      <c r="H1528" s="299"/>
      <c r="I1528" s="299"/>
      <c r="J1528" s="299"/>
      <c r="K1528" s="299" t="e">
        <f>VLOOKUP(A1528,EMPRESAS!$A$1:$I$342,9,0)</f>
        <v>#N/A</v>
      </c>
      <c r="L1528" s="299" t="e">
        <f>VLOOKUP(A1528,EMPRESAS!$A$1:$J$342,10,0)</f>
        <v>#N/A</v>
      </c>
    </row>
    <row r="1529" spans="1:12">
      <c r="A1529" s="332"/>
      <c r="B1529" s="306" t="e">
        <f>VLOOKUP(A1529,EMPRESAS!$A$1:$B$342,2,0)</f>
        <v>#N/A</v>
      </c>
      <c r="C1529" s="306" t="e">
        <f>VLOOKUP(A1529,EMPRESAS!$A$1:$C$342,3,0)</f>
        <v>#N/A</v>
      </c>
      <c r="D1529" s="299"/>
      <c r="E1529" s="299"/>
      <c r="F1529" s="299"/>
      <c r="G1529" s="299"/>
      <c r="H1529" s="299"/>
      <c r="I1529" s="299"/>
      <c r="J1529" s="299"/>
      <c r="K1529" s="299" t="e">
        <f>VLOOKUP(A1529,EMPRESAS!$A$1:$I$342,9,0)</f>
        <v>#N/A</v>
      </c>
      <c r="L1529" s="299" t="e">
        <f>VLOOKUP(A1529,EMPRESAS!$A$1:$J$342,10,0)</f>
        <v>#N/A</v>
      </c>
    </row>
    <row r="1530" spans="1:12">
      <c r="A1530" s="332"/>
      <c r="B1530" s="306" t="e">
        <f>VLOOKUP(A1530,EMPRESAS!$A$1:$B$342,2,0)</f>
        <v>#N/A</v>
      </c>
      <c r="C1530" s="306" t="e">
        <f>VLOOKUP(A1530,EMPRESAS!$A$1:$C$342,3,0)</f>
        <v>#N/A</v>
      </c>
      <c r="D1530" s="299"/>
      <c r="E1530" s="299"/>
      <c r="F1530" s="299"/>
      <c r="G1530" s="299"/>
      <c r="H1530" s="299"/>
      <c r="I1530" s="299"/>
      <c r="J1530" s="299"/>
      <c r="K1530" s="299" t="e">
        <f>VLOOKUP(A1530,EMPRESAS!$A$1:$I$342,9,0)</f>
        <v>#N/A</v>
      </c>
      <c r="L1530" s="299" t="e">
        <f>VLOOKUP(A1530,EMPRESAS!$A$1:$J$342,10,0)</f>
        <v>#N/A</v>
      </c>
    </row>
    <row r="1531" spans="1:12">
      <c r="A1531" s="332"/>
      <c r="B1531" s="306" t="e">
        <f>VLOOKUP(A1531,EMPRESAS!$A$1:$B$342,2,0)</f>
        <v>#N/A</v>
      </c>
      <c r="C1531" s="306" t="e">
        <f>VLOOKUP(A1531,EMPRESAS!$A$1:$C$342,3,0)</f>
        <v>#N/A</v>
      </c>
      <c r="D1531" s="299"/>
      <c r="E1531" s="299"/>
      <c r="F1531" s="299"/>
      <c r="G1531" s="299"/>
      <c r="H1531" s="299"/>
      <c r="I1531" s="299"/>
      <c r="J1531" s="299"/>
      <c r="K1531" s="299" t="e">
        <f>VLOOKUP(A1531,EMPRESAS!$A$1:$I$342,9,0)</f>
        <v>#N/A</v>
      </c>
      <c r="L1531" s="299" t="e">
        <f>VLOOKUP(A1531,EMPRESAS!$A$1:$J$342,10,0)</f>
        <v>#N/A</v>
      </c>
    </row>
    <row r="1532" spans="1:12">
      <c r="A1532" s="332"/>
      <c r="B1532" s="306" t="e">
        <f>VLOOKUP(A1532,EMPRESAS!$A$1:$B$342,2,0)</f>
        <v>#N/A</v>
      </c>
      <c r="C1532" s="306" t="e">
        <f>VLOOKUP(A1532,EMPRESAS!$A$1:$C$342,3,0)</f>
        <v>#N/A</v>
      </c>
      <c r="D1532" s="299"/>
      <c r="E1532" s="299"/>
      <c r="F1532" s="299"/>
      <c r="G1532" s="299"/>
      <c r="H1532" s="299"/>
      <c r="I1532" s="299"/>
      <c r="J1532" s="299"/>
      <c r="K1532" s="299" t="e">
        <f>VLOOKUP(A1532,EMPRESAS!$A$1:$I$342,9,0)</f>
        <v>#N/A</v>
      </c>
      <c r="L1532" s="299" t="e">
        <f>VLOOKUP(A1532,EMPRESAS!$A$1:$J$342,10,0)</f>
        <v>#N/A</v>
      </c>
    </row>
    <row r="1533" spans="1:12">
      <c r="A1533" s="332"/>
      <c r="B1533" s="306" t="e">
        <f>VLOOKUP(A1533,EMPRESAS!$A$1:$B$342,2,0)</f>
        <v>#N/A</v>
      </c>
      <c r="C1533" s="306" t="e">
        <f>VLOOKUP(A1533,EMPRESAS!$A$1:$C$342,3,0)</f>
        <v>#N/A</v>
      </c>
      <c r="D1533" s="299"/>
      <c r="E1533" s="299"/>
      <c r="F1533" s="299"/>
      <c r="G1533" s="299"/>
      <c r="H1533" s="299"/>
      <c r="I1533" s="299"/>
      <c r="J1533" s="299"/>
      <c r="K1533" s="299" t="e">
        <f>VLOOKUP(A1533,EMPRESAS!$A$1:$I$342,9,0)</f>
        <v>#N/A</v>
      </c>
      <c r="L1533" s="299" t="e">
        <f>VLOOKUP(A1533,EMPRESAS!$A$1:$J$342,10,0)</f>
        <v>#N/A</v>
      </c>
    </row>
    <row r="1534" spans="1:12">
      <c r="A1534" s="332"/>
      <c r="B1534" s="306" t="e">
        <f>VLOOKUP(A1534,EMPRESAS!$A$1:$B$342,2,0)</f>
        <v>#N/A</v>
      </c>
      <c r="C1534" s="306" t="e">
        <f>VLOOKUP(A1534,EMPRESAS!$A$1:$C$342,3,0)</f>
        <v>#N/A</v>
      </c>
      <c r="D1534" s="299"/>
      <c r="E1534" s="299"/>
      <c r="F1534" s="299"/>
      <c r="G1534" s="299"/>
      <c r="H1534" s="299"/>
      <c r="I1534" s="299"/>
      <c r="J1534" s="299"/>
      <c r="K1534" s="299" t="e">
        <f>VLOOKUP(A1534,EMPRESAS!$A$1:$I$342,9,0)</f>
        <v>#N/A</v>
      </c>
      <c r="L1534" s="299" t="e">
        <f>VLOOKUP(A1534,EMPRESAS!$A$1:$J$342,10,0)</f>
        <v>#N/A</v>
      </c>
    </row>
    <row r="1535" spans="1:12">
      <c r="A1535" s="332"/>
      <c r="B1535" s="306" t="e">
        <f>VLOOKUP(A1535,EMPRESAS!$A$1:$B$342,2,0)</f>
        <v>#N/A</v>
      </c>
      <c r="C1535" s="306" t="e">
        <f>VLOOKUP(A1535,EMPRESAS!$A$1:$C$342,3,0)</f>
        <v>#N/A</v>
      </c>
      <c r="D1535" s="299"/>
      <c r="E1535" s="299"/>
      <c r="F1535" s="299"/>
      <c r="G1535" s="299"/>
      <c r="H1535" s="299"/>
      <c r="I1535" s="299"/>
      <c r="J1535" s="299"/>
      <c r="K1535" s="299" t="e">
        <f>VLOOKUP(A1535,EMPRESAS!$A$1:$I$342,9,0)</f>
        <v>#N/A</v>
      </c>
      <c r="L1535" s="299" t="e">
        <f>VLOOKUP(A1535,EMPRESAS!$A$1:$J$342,10,0)</f>
        <v>#N/A</v>
      </c>
    </row>
    <row r="1536" spans="1:12">
      <c r="A1536" s="332"/>
      <c r="B1536" s="306" t="e">
        <f>VLOOKUP(A1536,EMPRESAS!$A$1:$B$342,2,0)</f>
        <v>#N/A</v>
      </c>
      <c r="C1536" s="306" t="e">
        <f>VLOOKUP(A1536,EMPRESAS!$A$1:$C$342,3,0)</f>
        <v>#N/A</v>
      </c>
      <c r="D1536" s="299"/>
      <c r="E1536" s="299"/>
      <c r="F1536" s="299"/>
      <c r="G1536" s="299"/>
      <c r="H1536" s="299"/>
      <c r="I1536" s="299"/>
      <c r="J1536" s="299"/>
      <c r="K1536" s="299" t="e">
        <f>VLOOKUP(A1536,EMPRESAS!$A$1:$I$342,9,0)</f>
        <v>#N/A</v>
      </c>
      <c r="L1536" s="299" t="e">
        <f>VLOOKUP(A1536,EMPRESAS!$A$1:$J$342,10,0)</f>
        <v>#N/A</v>
      </c>
    </row>
    <row r="1537" spans="1:12">
      <c r="A1537" s="332"/>
      <c r="B1537" s="306" t="e">
        <f>VLOOKUP(A1537,EMPRESAS!$A$1:$B$342,2,0)</f>
        <v>#N/A</v>
      </c>
      <c r="C1537" s="306" t="e">
        <f>VLOOKUP(A1537,EMPRESAS!$A$1:$C$342,3,0)</f>
        <v>#N/A</v>
      </c>
      <c r="D1537" s="299"/>
      <c r="E1537" s="299"/>
      <c r="F1537" s="299"/>
      <c r="G1537" s="299"/>
      <c r="H1537" s="299"/>
      <c r="I1537" s="299"/>
      <c r="J1537" s="299"/>
      <c r="K1537" s="299" t="e">
        <f>VLOOKUP(A1537,EMPRESAS!$A$1:$I$342,9,0)</f>
        <v>#N/A</v>
      </c>
      <c r="L1537" s="299" t="e">
        <f>VLOOKUP(A1537,EMPRESAS!$A$1:$J$342,10,0)</f>
        <v>#N/A</v>
      </c>
    </row>
    <row r="1538" spans="1:12">
      <c r="A1538" s="332"/>
      <c r="B1538" s="306" t="e">
        <f>VLOOKUP(A1538,EMPRESAS!$A$1:$B$342,2,0)</f>
        <v>#N/A</v>
      </c>
      <c r="C1538" s="306" t="e">
        <f>VLOOKUP(A1538,EMPRESAS!$A$1:$C$342,3,0)</f>
        <v>#N/A</v>
      </c>
      <c r="D1538" s="299"/>
      <c r="E1538" s="299"/>
      <c r="F1538" s="299"/>
      <c r="G1538" s="299"/>
      <c r="H1538" s="299"/>
      <c r="I1538" s="299"/>
      <c r="J1538" s="299"/>
      <c r="K1538" s="299" t="e">
        <f>VLOOKUP(A1538,EMPRESAS!$A$1:$I$342,9,0)</f>
        <v>#N/A</v>
      </c>
      <c r="L1538" s="299" t="e">
        <f>VLOOKUP(A1538,EMPRESAS!$A$1:$J$342,10,0)</f>
        <v>#N/A</v>
      </c>
    </row>
    <row r="1539" spans="1:12">
      <c r="A1539" s="332"/>
      <c r="B1539" s="306" t="e">
        <f>VLOOKUP(A1539,EMPRESAS!$A$1:$B$342,2,0)</f>
        <v>#N/A</v>
      </c>
      <c r="C1539" s="306" t="e">
        <f>VLOOKUP(A1539,EMPRESAS!$A$1:$C$342,3,0)</f>
        <v>#N/A</v>
      </c>
      <c r="D1539" s="299"/>
      <c r="E1539" s="299"/>
      <c r="F1539" s="299"/>
      <c r="G1539" s="299"/>
      <c r="H1539" s="299"/>
      <c r="I1539" s="299"/>
      <c r="J1539" s="299"/>
      <c r="K1539" s="299" t="e">
        <f>VLOOKUP(A1539,EMPRESAS!$A$1:$I$342,9,0)</f>
        <v>#N/A</v>
      </c>
      <c r="L1539" s="299" t="e">
        <f>VLOOKUP(A1539,EMPRESAS!$A$1:$J$342,10,0)</f>
        <v>#N/A</v>
      </c>
    </row>
    <row r="1540" spans="1:12">
      <c r="A1540" s="332"/>
      <c r="B1540" s="306" t="e">
        <f>VLOOKUP(A1540,EMPRESAS!$A$1:$B$342,2,0)</f>
        <v>#N/A</v>
      </c>
      <c r="C1540" s="306" t="e">
        <f>VLOOKUP(A1540,EMPRESAS!$A$1:$C$342,3,0)</f>
        <v>#N/A</v>
      </c>
      <c r="D1540" s="299"/>
      <c r="E1540" s="299"/>
      <c r="F1540" s="299"/>
      <c r="G1540" s="299"/>
      <c r="H1540" s="299"/>
      <c r="I1540" s="299"/>
      <c r="J1540" s="299"/>
      <c r="K1540" s="299" t="e">
        <f>VLOOKUP(A1540,EMPRESAS!$A$1:$I$342,9,0)</f>
        <v>#N/A</v>
      </c>
      <c r="L1540" s="299" t="e">
        <f>VLOOKUP(A1540,EMPRESAS!$A$1:$J$342,10,0)</f>
        <v>#N/A</v>
      </c>
    </row>
    <row r="1541" spans="1:12">
      <c r="A1541" s="332"/>
      <c r="B1541" s="306" t="e">
        <f>VLOOKUP(A1541,EMPRESAS!$A$1:$B$342,2,0)</f>
        <v>#N/A</v>
      </c>
      <c r="C1541" s="306" t="e">
        <f>VLOOKUP(A1541,EMPRESAS!$A$1:$C$342,3,0)</f>
        <v>#N/A</v>
      </c>
      <c r="D1541" s="299"/>
      <c r="E1541" s="299"/>
      <c r="F1541" s="299"/>
      <c r="G1541" s="299"/>
      <c r="H1541" s="299"/>
      <c r="I1541" s="299"/>
      <c r="J1541" s="299"/>
      <c r="K1541" s="299" t="e">
        <f>VLOOKUP(A1541,EMPRESAS!$A$1:$I$342,9,0)</f>
        <v>#N/A</v>
      </c>
      <c r="L1541" s="299" t="e">
        <f>VLOOKUP(A1541,EMPRESAS!$A$1:$J$342,10,0)</f>
        <v>#N/A</v>
      </c>
    </row>
    <row r="1542" spans="1:12">
      <c r="A1542" s="332"/>
      <c r="B1542" s="306" t="e">
        <f>VLOOKUP(A1542,EMPRESAS!$A$1:$B$342,2,0)</f>
        <v>#N/A</v>
      </c>
      <c r="C1542" s="306" t="e">
        <f>VLOOKUP(A1542,EMPRESAS!$A$1:$C$342,3,0)</f>
        <v>#N/A</v>
      </c>
      <c r="D1542" s="299"/>
      <c r="E1542" s="299"/>
      <c r="F1542" s="299"/>
      <c r="G1542" s="299"/>
      <c r="H1542" s="299"/>
      <c r="I1542" s="299"/>
      <c r="J1542" s="299"/>
      <c r="K1542" s="299" t="e">
        <f>VLOOKUP(A1542,EMPRESAS!$A$1:$I$342,9,0)</f>
        <v>#N/A</v>
      </c>
      <c r="L1542" s="299" t="e">
        <f>VLOOKUP(A1542,EMPRESAS!$A$1:$J$342,10,0)</f>
        <v>#N/A</v>
      </c>
    </row>
    <row r="1543" spans="1:12">
      <c r="A1543" s="332"/>
      <c r="B1543" s="306" t="e">
        <f>VLOOKUP(A1543,EMPRESAS!$A$1:$B$342,2,0)</f>
        <v>#N/A</v>
      </c>
      <c r="C1543" s="306" t="e">
        <f>VLOOKUP(A1543,EMPRESAS!$A$1:$C$342,3,0)</f>
        <v>#N/A</v>
      </c>
      <c r="D1543" s="299"/>
      <c r="E1543" s="299"/>
      <c r="F1543" s="299"/>
      <c r="G1543" s="299"/>
      <c r="H1543" s="299"/>
      <c r="I1543" s="299"/>
      <c r="J1543" s="299"/>
      <c r="K1543" s="299" t="e">
        <f>VLOOKUP(A1543,EMPRESAS!$A$1:$I$342,9,0)</f>
        <v>#N/A</v>
      </c>
      <c r="L1543" s="299" t="e">
        <f>VLOOKUP(A1543,EMPRESAS!$A$1:$J$342,10,0)</f>
        <v>#N/A</v>
      </c>
    </row>
    <row r="1544" spans="1:12">
      <c r="A1544" s="332"/>
      <c r="B1544" s="306" t="e">
        <f>VLOOKUP(A1544,EMPRESAS!$A$1:$B$342,2,0)</f>
        <v>#N/A</v>
      </c>
      <c r="C1544" s="306" t="e">
        <f>VLOOKUP(A1544,EMPRESAS!$A$1:$C$342,3,0)</f>
        <v>#N/A</v>
      </c>
      <c r="D1544" s="299"/>
      <c r="E1544" s="299"/>
      <c r="F1544" s="299"/>
      <c r="G1544" s="299"/>
      <c r="H1544" s="299"/>
      <c r="I1544" s="299"/>
      <c r="J1544" s="299"/>
      <c r="K1544" s="299" t="e">
        <f>VLOOKUP(A1544,EMPRESAS!$A$1:$I$342,9,0)</f>
        <v>#N/A</v>
      </c>
      <c r="L1544" s="299" t="e">
        <f>VLOOKUP(A1544,EMPRESAS!$A$1:$J$342,10,0)</f>
        <v>#N/A</v>
      </c>
    </row>
    <row r="1545" spans="1:12">
      <c r="A1545" s="332"/>
      <c r="B1545" s="306" t="e">
        <f>VLOOKUP(A1545,EMPRESAS!$A$1:$B$342,2,0)</f>
        <v>#N/A</v>
      </c>
      <c r="C1545" s="306" t="e">
        <f>VLOOKUP(A1545,EMPRESAS!$A$1:$C$342,3,0)</f>
        <v>#N/A</v>
      </c>
      <c r="D1545" s="299"/>
      <c r="E1545" s="299"/>
      <c r="F1545" s="299"/>
      <c r="G1545" s="299"/>
      <c r="H1545" s="299"/>
      <c r="I1545" s="299"/>
      <c r="J1545" s="299"/>
      <c r="K1545" s="299" t="e">
        <f>VLOOKUP(A1545,EMPRESAS!$A$1:$I$342,9,0)</f>
        <v>#N/A</v>
      </c>
      <c r="L1545" s="299" t="e">
        <f>VLOOKUP(A1545,EMPRESAS!$A$1:$J$342,10,0)</f>
        <v>#N/A</v>
      </c>
    </row>
    <row r="1546" spans="1:12">
      <c r="A1546" s="332"/>
      <c r="B1546" s="306" t="e">
        <f>VLOOKUP(A1546,EMPRESAS!$A$1:$B$342,2,0)</f>
        <v>#N/A</v>
      </c>
      <c r="C1546" s="306" t="e">
        <f>VLOOKUP(A1546,EMPRESAS!$A$1:$C$342,3,0)</f>
        <v>#N/A</v>
      </c>
      <c r="D1546" s="299"/>
      <c r="E1546" s="299"/>
      <c r="F1546" s="299"/>
      <c r="G1546" s="299"/>
      <c r="H1546" s="299"/>
      <c r="I1546" s="299"/>
      <c r="J1546" s="299"/>
      <c r="K1546" s="299" t="e">
        <f>VLOOKUP(A1546,EMPRESAS!$A$1:$I$342,9,0)</f>
        <v>#N/A</v>
      </c>
      <c r="L1546" s="299" t="e">
        <f>VLOOKUP(A1546,EMPRESAS!$A$1:$J$342,10,0)</f>
        <v>#N/A</v>
      </c>
    </row>
    <row r="1547" spans="1:12">
      <c r="A1547" s="332"/>
      <c r="B1547" s="306" t="e">
        <f>VLOOKUP(A1547,EMPRESAS!$A$1:$B$342,2,0)</f>
        <v>#N/A</v>
      </c>
      <c r="C1547" s="306" t="e">
        <f>VLOOKUP(A1547,EMPRESAS!$A$1:$C$342,3,0)</f>
        <v>#N/A</v>
      </c>
      <c r="D1547" s="299"/>
      <c r="E1547" s="299"/>
      <c r="F1547" s="299"/>
      <c r="G1547" s="299"/>
      <c r="H1547" s="299"/>
      <c r="I1547" s="299"/>
      <c r="J1547" s="299"/>
      <c r="K1547" s="299" t="e">
        <f>VLOOKUP(A1547,EMPRESAS!$A$1:$I$342,9,0)</f>
        <v>#N/A</v>
      </c>
      <c r="L1547" s="299" t="e">
        <f>VLOOKUP(A1547,EMPRESAS!$A$1:$J$342,10,0)</f>
        <v>#N/A</v>
      </c>
    </row>
    <row r="1548" spans="1:12">
      <c r="A1548" s="332"/>
      <c r="B1548" s="306" t="e">
        <f>VLOOKUP(A1548,EMPRESAS!$A$1:$B$342,2,0)</f>
        <v>#N/A</v>
      </c>
      <c r="C1548" s="306" t="e">
        <f>VLOOKUP(A1548,EMPRESAS!$A$1:$C$342,3,0)</f>
        <v>#N/A</v>
      </c>
      <c r="D1548" s="299"/>
      <c r="E1548" s="299"/>
      <c r="F1548" s="299"/>
      <c r="G1548" s="299"/>
      <c r="H1548" s="299"/>
      <c r="I1548" s="299"/>
      <c r="J1548" s="299"/>
      <c r="K1548" s="299" t="e">
        <f>VLOOKUP(A1548,EMPRESAS!$A$1:$I$342,9,0)</f>
        <v>#N/A</v>
      </c>
      <c r="L1548" s="299" t="e">
        <f>VLOOKUP(A1548,EMPRESAS!$A$1:$J$342,10,0)</f>
        <v>#N/A</v>
      </c>
    </row>
    <row r="1549" spans="1:12">
      <c r="A1549" s="332"/>
      <c r="B1549" s="306" t="e">
        <f>VLOOKUP(A1549,EMPRESAS!$A$1:$B$342,2,0)</f>
        <v>#N/A</v>
      </c>
      <c r="C1549" s="306" t="e">
        <f>VLOOKUP(A1549,EMPRESAS!$A$1:$C$342,3,0)</f>
        <v>#N/A</v>
      </c>
      <c r="D1549" s="299"/>
      <c r="E1549" s="299"/>
      <c r="F1549" s="299"/>
      <c r="G1549" s="299"/>
      <c r="H1549" s="299"/>
      <c r="I1549" s="299"/>
      <c r="J1549" s="299"/>
      <c r="K1549" s="299" t="e">
        <f>VLOOKUP(A1549,EMPRESAS!$A$1:$I$342,9,0)</f>
        <v>#N/A</v>
      </c>
      <c r="L1549" s="299" t="e">
        <f>VLOOKUP(A1549,EMPRESAS!$A$1:$J$342,10,0)</f>
        <v>#N/A</v>
      </c>
    </row>
    <row r="1550" spans="1:12">
      <c r="A1550" s="332"/>
      <c r="B1550" s="306" t="e">
        <f>VLOOKUP(A1550,EMPRESAS!$A$1:$B$342,2,0)</f>
        <v>#N/A</v>
      </c>
      <c r="C1550" s="306" t="e">
        <f>VLOOKUP(A1550,EMPRESAS!$A$1:$C$342,3,0)</f>
        <v>#N/A</v>
      </c>
      <c r="D1550" s="299"/>
      <c r="E1550" s="299"/>
      <c r="F1550" s="299"/>
      <c r="G1550" s="299"/>
      <c r="H1550" s="299"/>
      <c r="I1550" s="299"/>
      <c r="J1550" s="299"/>
      <c r="K1550" s="299" t="e">
        <f>VLOOKUP(A1550,EMPRESAS!$A$1:$I$342,9,0)</f>
        <v>#N/A</v>
      </c>
      <c r="L1550" s="299" t="e">
        <f>VLOOKUP(A1550,EMPRESAS!$A$1:$J$342,10,0)</f>
        <v>#N/A</v>
      </c>
    </row>
    <row r="1551" spans="1:12">
      <c r="A1551" s="332"/>
      <c r="B1551" s="306" t="e">
        <f>VLOOKUP(A1551,EMPRESAS!$A$1:$B$342,2,0)</f>
        <v>#N/A</v>
      </c>
      <c r="C1551" s="306" t="e">
        <f>VLOOKUP(A1551,EMPRESAS!$A$1:$C$342,3,0)</f>
        <v>#N/A</v>
      </c>
      <c r="D1551" s="299"/>
      <c r="E1551" s="299"/>
      <c r="F1551" s="299"/>
      <c r="G1551" s="299"/>
      <c r="H1551" s="299"/>
      <c r="I1551" s="299"/>
      <c r="J1551" s="299"/>
      <c r="K1551" s="299" t="e">
        <f>VLOOKUP(A1551,EMPRESAS!$A$1:$I$342,9,0)</f>
        <v>#N/A</v>
      </c>
      <c r="L1551" s="299" t="e">
        <f>VLOOKUP(A1551,EMPRESAS!$A$1:$J$342,10,0)</f>
        <v>#N/A</v>
      </c>
    </row>
    <row r="1552" spans="1:12">
      <c r="A1552" s="332"/>
      <c r="B1552" s="306" t="e">
        <f>VLOOKUP(A1552,EMPRESAS!$A$1:$B$342,2,0)</f>
        <v>#N/A</v>
      </c>
      <c r="C1552" s="306" t="e">
        <f>VLOOKUP(A1552,EMPRESAS!$A$1:$C$342,3,0)</f>
        <v>#N/A</v>
      </c>
      <c r="D1552" s="299"/>
      <c r="E1552" s="299"/>
      <c r="F1552" s="299"/>
      <c r="G1552" s="299"/>
      <c r="H1552" s="299"/>
      <c r="I1552" s="299"/>
      <c r="J1552" s="299"/>
      <c r="K1552" s="299" t="e">
        <f>VLOOKUP(A1552,EMPRESAS!$A$1:$I$342,9,0)</f>
        <v>#N/A</v>
      </c>
      <c r="L1552" s="299" t="e">
        <f>VLOOKUP(A1552,EMPRESAS!$A$1:$J$342,10,0)</f>
        <v>#N/A</v>
      </c>
    </row>
    <row r="1553" spans="1:12">
      <c r="A1553" s="332"/>
      <c r="B1553" s="306" t="e">
        <f>VLOOKUP(A1553,EMPRESAS!$A$1:$B$342,2,0)</f>
        <v>#N/A</v>
      </c>
      <c r="C1553" s="306" t="e">
        <f>VLOOKUP(A1553,EMPRESAS!$A$1:$C$342,3,0)</f>
        <v>#N/A</v>
      </c>
      <c r="D1553" s="299"/>
      <c r="E1553" s="299"/>
      <c r="F1553" s="299"/>
      <c r="G1553" s="299"/>
      <c r="H1553" s="299"/>
      <c r="I1553" s="299"/>
      <c r="J1553" s="299"/>
      <c r="K1553" s="299" t="e">
        <f>VLOOKUP(A1553,EMPRESAS!$A$1:$I$342,9,0)</f>
        <v>#N/A</v>
      </c>
      <c r="L1553" s="299" t="e">
        <f>VLOOKUP(A1553,EMPRESAS!$A$1:$J$342,10,0)</f>
        <v>#N/A</v>
      </c>
    </row>
    <row r="1554" spans="1:12">
      <c r="A1554" s="332"/>
      <c r="B1554" s="306" t="e">
        <f>VLOOKUP(A1554,EMPRESAS!$A$1:$B$342,2,0)</f>
        <v>#N/A</v>
      </c>
      <c r="C1554" s="306" t="e">
        <f>VLOOKUP(A1554,EMPRESAS!$A$1:$C$342,3,0)</f>
        <v>#N/A</v>
      </c>
      <c r="D1554" s="299"/>
      <c r="E1554" s="299"/>
      <c r="F1554" s="299"/>
      <c r="G1554" s="299"/>
      <c r="H1554" s="299"/>
      <c r="I1554" s="299"/>
      <c r="J1554" s="299"/>
      <c r="K1554" s="299" t="e">
        <f>VLOOKUP(A1554,EMPRESAS!$A$1:$I$342,9,0)</f>
        <v>#N/A</v>
      </c>
      <c r="L1554" s="299" t="e">
        <f>VLOOKUP(A1554,EMPRESAS!$A$1:$J$342,10,0)</f>
        <v>#N/A</v>
      </c>
    </row>
    <row r="1555" spans="1:12">
      <c r="A1555" s="332"/>
      <c r="B1555" s="306" t="e">
        <f>VLOOKUP(A1555,EMPRESAS!$A$1:$B$342,2,0)</f>
        <v>#N/A</v>
      </c>
      <c r="C1555" s="306" t="e">
        <f>VLOOKUP(A1555,EMPRESAS!$A$1:$C$342,3,0)</f>
        <v>#N/A</v>
      </c>
      <c r="D1555" s="299"/>
      <c r="E1555" s="299"/>
      <c r="F1555" s="299"/>
      <c r="G1555" s="299"/>
      <c r="H1555" s="299"/>
      <c r="I1555" s="299"/>
      <c r="J1555" s="299"/>
      <c r="K1555" s="299" t="e">
        <f>VLOOKUP(A1555,EMPRESAS!$A$1:$I$342,9,0)</f>
        <v>#N/A</v>
      </c>
      <c r="L1555" s="299" t="e">
        <f>VLOOKUP(A1555,EMPRESAS!$A$1:$J$342,10,0)</f>
        <v>#N/A</v>
      </c>
    </row>
    <row r="1556" spans="1:12">
      <c r="A1556" s="332"/>
      <c r="B1556" s="306" t="e">
        <f>VLOOKUP(A1556,EMPRESAS!$A$1:$B$342,2,0)</f>
        <v>#N/A</v>
      </c>
      <c r="C1556" s="306" t="e">
        <f>VLOOKUP(A1556,EMPRESAS!$A$1:$C$342,3,0)</f>
        <v>#N/A</v>
      </c>
      <c r="D1556" s="299"/>
      <c r="E1556" s="299"/>
      <c r="F1556" s="299"/>
      <c r="G1556" s="299"/>
      <c r="H1556" s="299"/>
      <c r="I1556" s="299"/>
      <c r="J1556" s="299"/>
      <c r="K1556" s="299" t="e">
        <f>VLOOKUP(A1556,EMPRESAS!$A$1:$I$342,9,0)</f>
        <v>#N/A</v>
      </c>
      <c r="L1556" s="299" t="e">
        <f>VLOOKUP(A1556,EMPRESAS!$A$1:$J$342,10,0)</f>
        <v>#N/A</v>
      </c>
    </row>
    <row r="1557" spans="1:12">
      <c r="A1557" s="332"/>
      <c r="B1557" s="306" t="e">
        <f>VLOOKUP(A1557,EMPRESAS!$A$1:$B$342,2,0)</f>
        <v>#N/A</v>
      </c>
      <c r="C1557" s="306" t="e">
        <f>VLOOKUP(A1557,EMPRESAS!$A$1:$C$342,3,0)</f>
        <v>#N/A</v>
      </c>
      <c r="D1557" s="299"/>
      <c r="E1557" s="299"/>
      <c r="F1557" s="299"/>
      <c r="G1557" s="299"/>
      <c r="H1557" s="299"/>
      <c r="I1557" s="299"/>
      <c r="J1557" s="299"/>
      <c r="K1557" s="299" t="e">
        <f>VLOOKUP(A1557,EMPRESAS!$A$1:$I$342,9,0)</f>
        <v>#N/A</v>
      </c>
      <c r="L1557" s="299" t="e">
        <f>VLOOKUP(A1557,EMPRESAS!$A$1:$J$342,10,0)</f>
        <v>#N/A</v>
      </c>
    </row>
    <row r="1558" spans="1:12">
      <c r="A1558" s="332"/>
      <c r="B1558" s="306" t="e">
        <f>VLOOKUP(A1558,EMPRESAS!$A$1:$B$342,2,0)</f>
        <v>#N/A</v>
      </c>
      <c r="C1558" s="306" t="e">
        <f>VLOOKUP(A1558,EMPRESAS!$A$1:$C$342,3,0)</f>
        <v>#N/A</v>
      </c>
      <c r="D1558" s="299"/>
      <c r="E1558" s="299"/>
      <c r="F1558" s="299"/>
      <c r="G1558" s="299"/>
      <c r="H1558" s="299"/>
      <c r="I1558" s="299"/>
      <c r="J1558" s="299"/>
      <c r="K1558" s="299" t="e">
        <f>VLOOKUP(A1558,EMPRESAS!$A$1:$I$342,9,0)</f>
        <v>#N/A</v>
      </c>
      <c r="L1558" s="299" t="e">
        <f>VLOOKUP(A1558,EMPRESAS!$A$1:$J$342,10,0)</f>
        <v>#N/A</v>
      </c>
    </row>
    <row r="1559" spans="1:12">
      <c r="A1559" s="332"/>
      <c r="B1559" s="306" t="e">
        <f>VLOOKUP(A1559,EMPRESAS!$A$1:$B$342,2,0)</f>
        <v>#N/A</v>
      </c>
      <c r="C1559" s="306" t="e">
        <f>VLOOKUP(A1559,EMPRESAS!$A$1:$C$342,3,0)</f>
        <v>#N/A</v>
      </c>
      <c r="D1559" s="299"/>
      <c r="E1559" s="299"/>
      <c r="F1559" s="299"/>
      <c r="G1559" s="299"/>
      <c r="H1559" s="299"/>
      <c r="I1559" s="299"/>
      <c r="J1559" s="299"/>
      <c r="K1559" s="299" t="e">
        <f>VLOOKUP(A1559,EMPRESAS!$A$1:$I$342,9,0)</f>
        <v>#N/A</v>
      </c>
      <c r="L1559" s="299" t="e">
        <f>VLOOKUP(A1559,EMPRESAS!$A$1:$J$342,10,0)</f>
        <v>#N/A</v>
      </c>
    </row>
    <row r="1560" spans="1:12">
      <c r="A1560" s="332"/>
      <c r="B1560" s="306" t="e">
        <f>VLOOKUP(A1560,EMPRESAS!$A$1:$B$342,2,0)</f>
        <v>#N/A</v>
      </c>
      <c r="C1560" s="306" t="e">
        <f>VLOOKUP(A1560,EMPRESAS!$A$1:$C$342,3,0)</f>
        <v>#N/A</v>
      </c>
      <c r="D1560" s="299"/>
      <c r="E1560" s="299"/>
      <c r="F1560" s="299"/>
      <c r="G1560" s="299"/>
      <c r="H1560" s="299"/>
      <c r="I1560" s="299"/>
      <c r="J1560" s="299"/>
      <c r="K1560" s="299" t="e">
        <f>VLOOKUP(A1560,EMPRESAS!$A$1:$I$342,9,0)</f>
        <v>#N/A</v>
      </c>
      <c r="L1560" s="299" t="e">
        <f>VLOOKUP(A1560,EMPRESAS!$A$1:$J$342,10,0)</f>
        <v>#N/A</v>
      </c>
    </row>
    <row r="1561" spans="1:12">
      <c r="A1561" s="332"/>
      <c r="B1561" s="306" t="e">
        <f>VLOOKUP(A1561,EMPRESAS!$A$1:$B$342,2,0)</f>
        <v>#N/A</v>
      </c>
      <c r="C1561" s="306" t="e">
        <f>VLOOKUP(A1561,EMPRESAS!$A$1:$C$342,3,0)</f>
        <v>#N/A</v>
      </c>
      <c r="D1561" s="299"/>
      <c r="E1561" s="299"/>
      <c r="F1561" s="299"/>
      <c r="G1561" s="299"/>
      <c r="H1561" s="299"/>
      <c r="I1561" s="299"/>
      <c r="J1561" s="299"/>
      <c r="K1561" s="299" t="e">
        <f>VLOOKUP(A1561,EMPRESAS!$A$1:$I$342,9,0)</f>
        <v>#N/A</v>
      </c>
      <c r="L1561" s="299" t="e">
        <f>VLOOKUP(A1561,EMPRESAS!$A$1:$J$342,10,0)</f>
        <v>#N/A</v>
      </c>
    </row>
    <row r="1562" spans="1:12">
      <c r="A1562" s="332"/>
      <c r="B1562" s="306" t="e">
        <f>VLOOKUP(A1562,EMPRESAS!$A$1:$B$342,2,0)</f>
        <v>#N/A</v>
      </c>
      <c r="C1562" s="306" t="e">
        <f>VLOOKUP(A1562,EMPRESAS!$A$1:$C$342,3,0)</f>
        <v>#N/A</v>
      </c>
      <c r="D1562" s="299"/>
      <c r="E1562" s="299"/>
      <c r="F1562" s="299"/>
      <c r="G1562" s="299"/>
      <c r="H1562" s="299"/>
      <c r="I1562" s="299"/>
      <c r="J1562" s="299"/>
      <c r="K1562" s="299" t="e">
        <f>VLOOKUP(A1562,EMPRESAS!$A$1:$I$342,9,0)</f>
        <v>#N/A</v>
      </c>
      <c r="L1562" s="299" t="e">
        <f>VLOOKUP(A1562,EMPRESAS!$A$1:$J$342,10,0)</f>
        <v>#N/A</v>
      </c>
    </row>
    <row r="1563" spans="1:12">
      <c r="A1563" s="332"/>
      <c r="B1563" s="306" t="e">
        <f>VLOOKUP(A1563,EMPRESAS!$A$1:$B$342,2,0)</f>
        <v>#N/A</v>
      </c>
      <c r="C1563" s="306" t="e">
        <f>VLOOKUP(A1563,EMPRESAS!$A$1:$C$342,3,0)</f>
        <v>#N/A</v>
      </c>
      <c r="D1563" s="299"/>
      <c r="E1563" s="299"/>
      <c r="F1563" s="299"/>
      <c r="G1563" s="299"/>
      <c r="H1563" s="299"/>
      <c r="I1563" s="299"/>
      <c r="J1563" s="299"/>
      <c r="K1563" s="299" t="e">
        <f>VLOOKUP(A1563,EMPRESAS!$A$1:$I$342,9,0)</f>
        <v>#N/A</v>
      </c>
      <c r="L1563" s="299" t="e">
        <f>VLOOKUP(A1563,EMPRESAS!$A$1:$J$342,10,0)</f>
        <v>#N/A</v>
      </c>
    </row>
    <row r="1564" spans="1:12">
      <c r="A1564" s="332"/>
      <c r="B1564" s="306" t="e">
        <f>VLOOKUP(A1564,EMPRESAS!$A$1:$B$342,2,0)</f>
        <v>#N/A</v>
      </c>
      <c r="C1564" s="306" t="e">
        <f>VLOOKUP(A1564,EMPRESAS!$A$1:$C$342,3,0)</f>
        <v>#N/A</v>
      </c>
      <c r="D1564" s="299"/>
      <c r="E1564" s="299"/>
      <c r="F1564" s="299"/>
      <c r="G1564" s="299"/>
      <c r="H1564" s="299"/>
      <c r="I1564" s="299"/>
      <c r="J1564" s="299"/>
      <c r="K1564" s="299" t="e">
        <f>VLOOKUP(A1564,EMPRESAS!$A$1:$I$342,9,0)</f>
        <v>#N/A</v>
      </c>
      <c r="L1564" s="299" t="e">
        <f>VLOOKUP(A1564,EMPRESAS!$A$1:$J$342,10,0)</f>
        <v>#N/A</v>
      </c>
    </row>
    <row r="1565" spans="1:12">
      <c r="A1565" s="332"/>
      <c r="B1565" s="306" t="e">
        <f>VLOOKUP(A1565,EMPRESAS!$A$1:$B$342,2,0)</f>
        <v>#N/A</v>
      </c>
      <c r="C1565" s="306" t="e">
        <f>VLOOKUP(A1565,EMPRESAS!$A$1:$C$342,3,0)</f>
        <v>#N/A</v>
      </c>
      <c r="D1565" s="299"/>
      <c r="E1565" s="299"/>
      <c r="F1565" s="299"/>
      <c r="G1565" s="299"/>
      <c r="H1565" s="299"/>
      <c r="I1565" s="299"/>
      <c r="J1565" s="299"/>
      <c r="K1565" s="299" t="e">
        <f>VLOOKUP(A1565,EMPRESAS!$A$1:$I$342,9,0)</f>
        <v>#N/A</v>
      </c>
      <c r="L1565" s="299" t="e">
        <f>VLOOKUP(A1565,EMPRESAS!$A$1:$J$342,10,0)</f>
        <v>#N/A</v>
      </c>
    </row>
    <row r="1566" spans="1:12">
      <c r="A1566" s="332"/>
      <c r="B1566" s="306" t="e">
        <f>VLOOKUP(A1566,EMPRESAS!$A$1:$B$342,2,0)</f>
        <v>#N/A</v>
      </c>
      <c r="C1566" s="306" t="e">
        <f>VLOOKUP(A1566,EMPRESAS!$A$1:$C$342,3,0)</f>
        <v>#N/A</v>
      </c>
      <c r="D1566" s="299"/>
      <c r="E1566" s="299"/>
      <c r="F1566" s="299"/>
      <c r="G1566" s="299"/>
      <c r="H1566" s="299"/>
      <c r="I1566" s="299"/>
      <c r="J1566" s="299"/>
      <c r="K1566" s="299" t="e">
        <f>VLOOKUP(A1566,EMPRESAS!$A$1:$I$342,9,0)</f>
        <v>#N/A</v>
      </c>
      <c r="L1566" s="299" t="e">
        <f>VLOOKUP(A1566,EMPRESAS!$A$1:$J$342,10,0)</f>
        <v>#N/A</v>
      </c>
    </row>
    <row r="1567" spans="1:12">
      <c r="A1567" s="332"/>
      <c r="B1567" s="306" t="e">
        <f>VLOOKUP(A1567,EMPRESAS!$A$1:$B$342,2,0)</f>
        <v>#N/A</v>
      </c>
      <c r="C1567" s="306" t="e">
        <f>VLOOKUP(A1567,EMPRESAS!$A$1:$C$342,3,0)</f>
        <v>#N/A</v>
      </c>
      <c r="D1567" s="299"/>
      <c r="E1567" s="299"/>
      <c r="F1567" s="299"/>
      <c r="G1567" s="299"/>
      <c r="H1567" s="299"/>
      <c r="I1567" s="299"/>
      <c r="J1567" s="299"/>
      <c r="K1567" s="299" t="e">
        <f>VLOOKUP(A1567,EMPRESAS!$A$1:$I$342,9,0)</f>
        <v>#N/A</v>
      </c>
      <c r="L1567" s="299" t="e">
        <f>VLOOKUP(A1567,EMPRESAS!$A$1:$J$342,10,0)</f>
        <v>#N/A</v>
      </c>
    </row>
    <row r="1568" spans="1:12">
      <c r="A1568" s="332"/>
      <c r="B1568" s="306" t="e">
        <f>VLOOKUP(A1568,EMPRESAS!$A$1:$B$342,2,0)</f>
        <v>#N/A</v>
      </c>
      <c r="C1568" s="306" t="e">
        <f>VLOOKUP(A1568,EMPRESAS!$A$1:$C$342,3,0)</f>
        <v>#N/A</v>
      </c>
      <c r="D1568" s="299"/>
      <c r="E1568" s="299"/>
      <c r="F1568" s="299"/>
      <c r="G1568" s="299"/>
      <c r="H1568" s="299"/>
      <c r="I1568" s="299"/>
      <c r="J1568" s="299"/>
      <c r="K1568" s="299" t="e">
        <f>VLOOKUP(A1568,EMPRESAS!$A$1:$I$342,9,0)</f>
        <v>#N/A</v>
      </c>
      <c r="L1568" s="299" t="e">
        <f>VLOOKUP(A1568,EMPRESAS!$A$1:$J$342,10,0)</f>
        <v>#N/A</v>
      </c>
    </row>
    <row r="1569" spans="1:12">
      <c r="A1569" s="332"/>
      <c r="B1569" s="306" t="e">
        <f>VLOOKUP(A1569,EMPRESAS!$A$1:$B$342,2,0)</f>
        <v>#N/A</v>
      </c>
      <c r="C1569" s="306" t="e">
        <f>VLOOKUP(A1569,EMPRESAS!$A$1:$C$342,3,0)</f>
        <v>#N/A</v>
      </c>
      <c r="D1569" s="299"/>
      <c r="E1569" s="299"/>
      <c r="F1569" s="299"/>
      <c r="G1569" s="299"/>
      <c r="H1569" s="299"/>
      <c r="I1569" s="299"/>
      <c r="J1569" s="299"/>
      <c r="K1569" s="299" t="e">
        <f>VLOOKUP(A1569,EMPRESAS!$A$1:$I$342,9,0)</f>
        <v>#N/A</v>
      </c>
      <c r="L1569" s="299" t="e">
        <f>VLOOKUP(A1569,EMPRESAS!$A$1:$J$342,10,0)</f>
        <v>#N/A</v>
      </c>
    </row>
    <row r="1570" spans="1:12">
      <c r="A1570" s="332"/>
      <c r="B1570" s="306" t="e">
        <f>VLOOKUP(A1570,EMPRESAS!$A$1:$B$342,2,0)</f>
        <v>#N/A</v>
      </c>
      <c r="C1570" s="306" t="e">
        <f>VLOOKUP(A1570,EMPRESAS!$A$1:$C$342,3,0)</f>
        <v>#N/A</v>
      </c>
      <c r="D1570" s="299"/>
      <c r="E1570" s="299"/>
      <c r="F1570" s="299"/>
      <c r="G1570" s="299"/>
      <c r="H1570" s="299"/>
      <c r="I1570" s="299"/>
      <c r="J1570" s="299"/>
      <c r="K1570" s="299" t="e">
        <f>VLOOKUP(A1570,EMPRESAS!$A$1:$I$342,9,0)</f>
        <v>#N/A</v>
      </c>
      <c r="L1570" s="299" t="e">
        <f>VLOOKUP(A1570,EMPRESAS!$A$1:$J$342,10,0)</f>
        <v>#N/A</v>
      </c>
    </row>
    <row r="1571" spans="1:12">
      <c r="A1571" s="332"/>
      <c r="B1571" s="306" t="e">
        <f>VLOOKUP(A1571,EMPRESAS!$A$1:$B$342,2,0)</f>
        <v>#N/A</v>
      </c>
      <c r="C1571" s="306" t="e">
        <f>VLOOKUP(A1571,EMPRESAS!$A$1:$C$342,3,0)</f>
        <v>#N/A</v>
      </c>
      <c r="D1571" s="299"/>
      <c r="E1571" s="299"/>
      <c r="F1571" s="299"/>
      <c r="G1571" s="299"/>
      <c r="H1571" s="299"/>
      <c r="I1571" s="299"/>
      <c r="J1571" s="299"/>
      <c r="K1571" s="299" t="e">
        <f>VLOOKUP(A1571,EMPRESAS!$A$1:$I$342,9,0)</f>
        <v>#N/A</v>
      </c>
      <c r="L1571" s="299" t="e">
        <f>VLOOKUP(A1571,EMPRESAS!$A$1:$J$342,10,0)</f>
        <v>#N/A</v>
      </c>
    </row>
    <row r="1572" spans="1:12">
      <c r="A1572" s="332"/>
      <c r="B1572" s="306" t="e">
        <f>VLOOKUP(A1572,EMPRESAS!$A$1:$B$342,2,0)</f>
        <v>#N/A</v>
      </c>
      <c r="C1572" s="306" t="e">
        <f>VLOOKUP(A1572,EMPRESAS!$A$1:$C$342,3,0)</f>
        <v>#N/A</v>
      </c>
      <c r="D1572" s="299"/>
      <c r="E1572" s="299"/>
      <c r="F1572" s="299"/>
      <c r="G1572" s="299"/>
      <c r="H1572" s="299"/>
      <c r="I1572" s="299"/>
      <c r="J1572" s="299"/>
      <c r="K1572" s="299" t="e">
        <f>VLOOKUP(A1572,EMPRESAS!$A$1:$I$342,9,0)</f>
        <v>#N/A</v>
      </c>
      <c r="L1572" s="299" t="e">
        <f>VLOOKUP(A1572,EMPRESAS!$A$1:$J$342,10,0)</f>
        <v>#N/A</v>
      </c>
    </row>
    <row r="1573" spans="1:12">
      <c r="A1573" s="332"/>
      <c r="B1573" s="306" t="e">
        <f>VLOOKUP(A1573,EMPRESAS!$A$1:$B$342,2,0)</f>
        <v>#N/A</v>
      </c>
      <c r="C1573" s="306" t="e">
        <f>VLOOKUP(A1573,EMPRESAS!$A$1:$C$342,3,0)</f>
        <v>#N/A</v>
      </c>
      <c r="D1573" s="299"/>
      <c r="E1573" s="299"/>
      <c r="F1573" s="299"/>
      <c r="G1573" s="299"/>
      <c r="H1573" s="299"/>
      <c r="I1573" s="299"/>
      <c r="J1573" s="299"/>
      <c r="K1573" s="299" t="e">
        <f>VLOOKUP(A1573,EMPRESAS!$A$1:$I$342,9,0)</f>
        <v>#N/A</v>
      </c>
      <c r="L1573" s="299" t="e">
        <f>VLOOKUP(A1573,EMPRESAS!$A$1:$J$342,10,0)</f>
        <v>#N/A</v>
      </c>
    </row>
    <row r="1574" spans="1:12">
      <c r="A1574" s="332"/>
      <c r="B1574" s="306" t="e">
        <f>VLOOKUP(A1574,EMPRESAS!$A$1:$B$342,2,0)</f>
        <v>#N/A</v>
      </c>
      <c r="C1574" s="306" t="e">
        <f>VLOOKUP(A1574,EMPRESAS!$A$1:$C$342,3,0)</f>
        <v>#N/A</v>
      </c>
      <c r="D1574" s="299"/>
      <c r="E1574" s="299"/>
      <c r="F1574" s="299"/>
      <c r="G1574" s="299"/>
      <c r="H1574" s="299"/>
      <c r="I1574" s="299"/>
      <c r="J1574" s="299"/>
      <c r="K1574" s="299" t="e">
        <f>VLOOKUP(A1574,EMPRESAS!$A$1:$I$342,9,0)</f>
        <v>#N/A</v>
      </c>
      <c r="L1574" s="299" t="e">
        <f>VLOOKUP(A1574,EMPRESAS!$A$1:$J$342,10,0)</f>
        <v>#N/A</v>
      </c>
    </row>
    <row r="1575" spans="1:12">
      <c r="A1575" s="332"/>
      <c r="B1575" s="306" t="e">
        <f>VLOOKUP(A1575,EMPRESAS!$A$1:$B$342,2,0)</f>
        <v>#N/A</v>
      </c>
      <c r="C1575" s="306" t="e">
        <f>VLOOKUP(A1575,EMPRESAS!$A$1:$C$342,3,0)</f>
        <v>#N/A</v>
      </c>
      <c r="D1575" s="299"/>
      <c r="E1575" s="299"/>
      <c r="F1575" s="299"/>
      <c r="G1575" s="299"/>
      <c r="H1575" s="299"/>
      <c r="I1575" s="299"/>
      <c r="J1575" s="299"/>
      <c r="K1575" s="299" t="e">
        <f>VLOOKUP(A1575,EMPRESAS!$A$1:$I$342,9,0)</f>
        <v>#N/A</v>
      </c>
      <c r="L1575" s="299" t="e">
        <f>VLOOKUP(A1575,EMPRESAS!$A$1:$J$342,10,0)</f>
        <v>#N/A</v>
      </c>
    </row>
    <row r="1576" spans="1:12">
      <c r="A1576" s="332"/>
      <c r="B1576" s="306" t="e">
        <f>VLOOKUP(A1576,EMPRESAS!$A$1:$B$342,2,0)</f>
        <v>#N/A</v>
      </c>
      <c r="C1576" s="306" t="e">
        <f>VLOOKUP(A1576,EMPRESAS!$A$1:$C$342,3,0)</f>
        <v>#N/A</v>
      </c>
      <c r="D1576" s="299"/>
      <c r="E1576" s="299"/>
      <c r="F1576" s="299"/>
      <c r="G1576" s="299"/>
      <c r="H1576" s="299"/>
      <c r="I1576" s="299"/>
      <c r="J1576" s="299"/>
      <c r="K1576" s="299" t="e">
        <f>VLOOKUP(A1576,EMPRESAS!$A$1:$I$342,9,0)</f>
        <v>#N/A</v>
      </c>
      <c r="L1576" s="299" t="e">
        <f>VLOOKUP(A1576,EMPRESAS!$A$1:$J$342,10,0)</f>
        <v>#N/A</v>
      </c>
    </row>
    <row r="1577" spans="1:12">
      <c r="A1577" s="332"/>
      <c r="B1577" s="306" t="e">
        <f>VLOOKUP(A1577,EMPRESAS!$A$1:$B$342,2,0)</f>
        <v>#N/A</v>
      </c>
      <c r="C1577" s="306" t="e">
        <f>VLOOKUP(A1577,EMPRESAS!$A$1:$C$342,3,0)</f>
        <v>#N/A</v>
      </c>
      <c r="D1577" s="299"/>
      <c r="E1577" s="299"/>
      <c r="F1577" s="299"/>
      <c r="G1577" s="299"/>
      <c r="H1577" s="299"/>
      <c r="I1577" s="299"/>
      <c r="J1577" s="299"/>
      <c r="K1577" s="299" t="e">
        <f>VLOOKUP(A1577,EMPRESAS!$A$1:$I$342,9,0)</f>
        <v>#N/A</v>
      </c>
      <c r="L1577" s="299" t="e">
        <f>VLOOKUP(A1577,EMPRESAS!$A$1:$J$342,10,0)</f>
        <v>#N/A</v>
      </c>
    </row>
    <row r="1578" spans="1:12">
      <c r="A1578" s="332"/>
      <c r="B1578" s="306" t="e">
        <f>VLOOKUP(A1578,EMPRESAS!$A$1:$B$342,2,0)</f>
        <v>#N/A</v>
      </c>
      <c r="C1578" s="306" t="e">
        <f>VLOOKUP(A1578,EMPRESAS!$A$1:$C$342,3,0)</f>
        <v>#N/A</v>
      </c>
      <c r="D1578" s="299"/>
      <c r="E1578" s="299"/>
      <c r="F1578" s="299"/>
      <c r="G1578" s="299"/>
      <c r="H1578" s="299"/>
      <c r="I1578" s="299"/>
      <c r="J1578" s="299"/>
      <c r="K1578" s="299" t="e">
        <f>VLOOKUP(A1578,EMPRESAS!$A$1:$I$342,9,0)</f>
        <v>#N/A</v>
      </c>
      <c r="L1578" s="299" t="e">
        <f>VLOOKUP(A1578,EMPRESAS!$A$1:$J$342,10,0)</f>
        <v>#N/A</v>
      </c>
    </row>
    <row r="1579" spans="1:12">
      <c r="A1579" s="332"/>
      <c r="B1579" s="306" t="e">
        <f>VLOOKUP(A1579,EMPRESAS!$A$1:$B$342,2,0)</f>
        <v>#N/A</v>
      </c>
      <c r="C1579" s="306" t="e">
        <f>VLOOKUP(A1579,EMPRESAS!$A$1:$C$342,3,0)</f>
        <v>#N/A</v>
      </c>
      <c r="D1579" s="299"/>
      <c r="E1579" s="299"/>
      <c r="F1579" s="299"/>
      <c r="G1579" s="299"/>
      <c r="H1579" s="299"/>
      <c r="I1579" s="299"/>
      <c r="J1579" s="299"/>
      <c r="K1579" s="299" t="e">
        <f>VLOOKUP(A1579,EMPRESAS!$A$1:$I$342,9,0)</f>
        <v>#N/A</v>
      </c>
      <c r="L1579" s="299" t="e">
        <f>VLOOKUP(A1579,EMPRESAS!$A$1:$J$342,10,0)</f>
        <v>#N/A</v>
      </c>
    </row>
    <row r="1580" spans="1:12">
      <c r="A1580" s="332"/>
      <c r="B1580" s="306" t="e">
        <f>VLOOKUP(A1580,EMPRESAS!$A$1:$B$342,2,0)</f>
        <v>#N/A</v>
      </c>
      <c r="C1580" s="306" t="e">
        <f>VLOOKUP(A1580,EMPRESAS!$A$1:$C$342,3,0)</f>
        <v>#N/A</v>
      </c>
      <c r="D1580" s="299"/>
      <c r="E1580" s="299"/>
      <c r="F1580" s="299"/>
      <c r="G1580" s="299"/>
      <c r="H1580" s="299"/>
      <c r="I1580" s="299"/>
      <c r="J1580" s="299"/>
      <c r="K1580" s="299" t="e">
        <f>VLOOKUP(A1580,EMPRESAS!$A$1:$I$342,9,0)</f>
        <v>#N/A</v>
      </c>
      <c r="L1580" s="299" t="e">
        <f>VLOOKUP(A1580,EMPRESAS!$A$1:$J$342,10,0)</f>
        <v>#N/A</v>
      </c>
    </row>
    <row r="1581" spans="1:12">
      <c r="A1581" s="332"/>
      <c r="B1581" s="306" t="e">
        <f>VLOOKUP(A1581,EMPRESAS!$A$1:$B$342,2,0)</f>
        <v>#N/A</v>
      </c>
      <c r="C1581" s="306" t="e">
        <f>VLOOKUP(A1581,EMPRESAS!$A$1:$C$342,3,0)</f>
        <v>#N/A</v>
      </c>
      <c r="D1581" s="299"/>
      <c r="E1581" s="299"/>
      <c r="F1581" s="299"/>
      <c r="G1581" s="299"/>
      <c r="H1581" s="299"/>
      <c r="I1581" s="299"/>
      <c r="J1581" s="299"/>
      <c r="K1581" s="299" t="e">
        <f>VLOOKUP(A1581,EMPRESAS!$A$1:$I$342,9,0)</f>
        <v>#N/A</v>
      </c>
      <c r="L1581" s="299" t="e">
        <f>VLOOKUP(A1581,EMPRESAS!$A$1:$J$342,10,0)</f>
        <v>#N/A</v>
      </c>
    </row>
    <row r="1582" spans="1:12">
      <c r="A1582" s="332"/>
      <c r="B1582" s="306" t="e">
        <f>VLOOKUP(A1582,EMPRESAS!$A$1:$B$342,2,0)</f>
        <v>#N/A</v>
      </c>
      <c r="C1582" s="306" t="e">
        <f>VLOOKUP(A1582,EMPRESAS!$A$1:$C$342,3,0)</f>
        <v>#N/A</v>
      </c>
      <c r="D1582" s="299"/>
      <c r="E1582" s="299"/>
      <c r="F1582" s="299"/>
      <c r="G1582" s="299"/>
      <c r="H1582" s="299"/>
      <c r="I1582" s="299"/>
      <c r="J1582" s="299"/>
      <c r="K1582" s="299" t="e">
        <f>VLOOKUP(A1582,EMPRESAS!$A$1:$I$342,9,0)</f>
        <v>#N/A</v>
      </c>
      <c r="L1582" s="299" t="e">
        <f>VLOOKUP(A1582,EMPRESAS!$A$1:$J$342,10,0)</f>
        <v>#N/A</v>
      </c>
    </row>
    <row r="1583" spans="1:12">
      <c r="A1583" s="332"/>
      <c r="B1583" s="306" t="e">
        <f>VLOOKUP(A1583,EMPRESAS!$A$1:$B$342,2,0)</f>
        <v>#N/A</v>
      </c>
      <c r="C1583" s="306" t="e">
        <f>VLOOKUP(A1583,EMPRESAS!$A$1:$C$342,3,0)</f>
        <v>#N/A</v>
      </c>
      <c r="D1583" s="299"/>
      <c r="E1583" s="299"/>
      <c r="F1583" s="299"/>
      <c r="G1583" s="299"/>
      <c r="H1583" s="299"/>
      <c r="I1583" s="299"/>
      <c r="J1583" s="299"/>
      <c r="K1583" s="299" t="e">
        <f>VLOOKUP(A1583,EMPRESAS!$A$1:$I$342,9,0)</f>
        <v>#N/A</v>
      </c>
      <c r="L1583" s="299" t="e">
        <f>VLOOKUP(A1583,EMPRESAS!$A$1:$J$342,10,0)</f>
        <v>#N/A</v>
      </c>
    </row>
    <row r="1584" spans="1:12">
      <c r="A1584" s="332"/>
      <c r="B1584" s="306" t="e">
        <f>VLOOKUP(A1584,EMPRESAS!$A$1:$B$342,2,0)</f>
        <v>#N/A</v>
      </c>
      <c r="C1584" s="306" t="e">
        <f>VLOOKUP(A1584,EMPRESAS!$A$1:$C$342,3,0)</f>
        <v>#N/A</v>
      </c>
      <c r="D1584" s="299"/>
      <c r="E1584" s="299"/>
      <c r="F1584" s="299"/>
      <c r="G1584" s="299"/>
      <c r="H1584" s="299"/>
      <c r="I1584" s="299"/>
      <c r="J1584" s="299"/>
      <c r="K1584" s="299" t="e">
        <f>VLOOKUP(A1584,EMPRESAS!$A$1:$I$342,9,0)</f>
        <v>#N/A</v>
      </c>
      <c r="L1584" s="299" t="e">
        <f>VLOOKUP(A1584,EMPRESAS!$A$1:$J$342,10,0)</f>
        <v>#N/A</v>
      </c>
    </row>
    <row r="1585" spans="1:12">
      <c r="A1585" s="332"/>
      <c r="B1585" s="306" t="e">
        <f>VLOOKUP(A1585,EMPRESAS!$A$1:$B$342,2,0)</f>
        <v>#N/A</v>
      </c>
      <c r="C1585" s="306" t="e">
        <f>VLOOKUP(A1585,EMPRESAS!$A$1:$C$342,3,0)</f>
        <v>#N/A</v>
      </c>
      <c r="D1585" s="299"/>
      <c r="E1585" s="299"/>
      <c r="F1585" s="299"/>
      <c r="G1585" s="299"/>
      <c r="H1585" s="299"/>
      <c r="I1585" s="299"/>
      <c r="J1585" s="299"/>
      <c r="K1585" s="299" t="e">
        <f>VLOOKUP(A1585,EMPRESAS!$A$1:$I$342,9,0)</f>
        <v>#N/A</v>
      </c>
      <c r="L1585" s="299" t="e">
        <f>VLOOKUP(A1585,EMPRESAS!$A$1:$J$342,10,0)</f>
        <v>#N/A</v>
      </c>
    </row>
    <row r="1586" spans="1:12">
      <c r="A1586" s="332"/>
      <c r="B1586" s="306" t="e">
        <f>VLOOKUP(A1586,EMPRESAS!$A$1:$B$342,2,0)</f>
        <v>#N/A</v>
      </c>
      <c r="C1586" s="306" t="e">
        <f>VLOOKUP(A1586,EMPRESAS!$A$1:$C$342,3,0)</f>
        <v>#N/A</v>
      </c>
      <c r="D1586" s="299"/>
      <c r="E1586" s="299"/>
      <c r="F1586" s="299"/>
      <c r="G1586" s="299"/>
      <c r="H1586" s="299"/>
      <c r="I1586" s="299"/>
      <c r="J1586" s="299"/>
      <c r="K1586" s="299" t="e">
        <f>VLOOKUP(A1586,EMPRESAS!$A$1:$I$342,9,0)</f>
        <v>#N/A</v>
      </c>
      <c r="L1586" s="299" t="e">
        <f>VLOOKUP(A1586,EMPRESAS!$A$1:$J$342,10,0)</f>
        <v>#N/A</v>
      </c>
    </row>
    <row r="1587" spans="1:12">
      <c r="A1587" s="332"/>
      <c r="B1587" s="306" t="e">
        <f>VLOOKUP(A1587,EMPRESAS!$A$1:$B$342,2,0)</f>
        <v>#N/A</v>
      </c>
      <c r="C1587" s="306" t="e">
        <f>VLOOKUP(A1587,EMPRESAS!$A$1:$C$342,3,0)</f>
        <v>#N/A</v>
      </c>
      <c r="D1587" s="299"/>
      <c r="E1587" s="299"/>
      <c r="F1587" s="299"/>
      <c r="G1587" s="299"/>
      <c r="H1587" s="299"/>
      <c r="I1587" s="299"/>
      <c r="J1587" s="299"/>
      <c r="K1587" s="299" t="e">
        <f>VLOOKUP(A1587,EMPRESAS!$A$1:$I$342,9,0)</f>
        <v>#N/A</v>
      </c>
      <c r="L1587" s="299" t="e">
        <f>VLOOKUP(A1587,EMPRESAS!$A$1:$J$342,10,0)</f>
        <v>#N/A</v>
      </c>
    </row>
    <row r="1588" spans="1:12">
      <c r="A1588" s="332"/>
      <c r="B1588" s="306" t="e">
        <f>VLOOKUP(A1588,EMPRESAS!$A$1:$B$342,2,0)</f>
        <v>#N/A</v>
      </c>
      <c r="C1588" s="306" t="e">
        <f>VLOOKUP(A1588,EMPRESAS!$A$1:$C$342,3,0)</f>
        <v>#N/A</v>
      </c>
      <c r="D1588" s="299"/>
      <c r="E1588" s="299"/>
      <c r="F1588" s="299"/>
      <c r="G1588" s="299"/>
      <c r="H1588" s="299"/>
      <c r="I1588" s="299"/>
      <c r="J1588" s="299"/>
      <c r="K1588" s="299" t="e">
        <f>VLOOKUP(A1588,EMPRESAS!$A$1:$I$342,9,0)</f>
        <v>#N/A</v>
      </c>
      <c r="L1588" s="299" t="e">
        <f>VLOOKUP(A1588,EMPRESAS!$A$1:$J$342,10,0)</f>
        <v>#N/A</v>
      </c>
    </row>
    <row r="1589" spans="1:12">
      <c r="A1589" s="332"/>
      <c r="B1589" s="306" t="e">
        <f>VLOOKUP(A1589,EMPRESAS!$A$1:$B$342,2,0)</f>
        <v>#N/A</v>
      </c>
      <c r="C1589" s="306" t="e">
        <f>VLOOKUP(A1589,EMPRESAS!$A$1:$C$342,3,0)</f>
        <v>#N/A</v>
      </c>
      <c r="D1589" s="299"/>
      <c r="E1589" s="299"/>
      <c r="F1589" s="299"/>
      <c r="G1589" s="299"/>
      <c r="H1589" s="299"/>
      <c r="I1589" s="299"/>
      <c r="J1589" s="299"/>
      <c r="K1589" s="299" t="e">
        <f>VLOOKUP(A1589,EMPRESAS!$A$1:$I$342,9,0)</f>
        <v>#N/A</v>
      </c>
      <c r="L1589" s="299" t="e">
        <f>VLOOKUP(A1589,EMPRESAS!$A$1:$J$342,10,0)</f>
        <v>#N/A</v>
      </c>
    </row>
    <row r="1590" spans="1:12">
      <c r="A1590" s="332"/>
      <c r="B1590" s="306" t="e">
        <f>VLOOKUP(A1590,EMPRESAS!$A$1:$B$342,2,0)</f>
        <v>#N/A</v>
      </c>
      <c r="C1590" s="306" t="e">
        <f>VLOOKUP(A1590,EMPRESAS!$A$1:$C$342,3,0)</f>
        <v>#N/A</v>
      </c>
      <c r="D1590" s="299"/>
      <c r="E1590" s="299"/>
      <c r="F1590" s="299"/>
      <c r="G1590" s="299"/>
      <c r="H1590" s="299"/>
      <c r="I1590" s="299"/>
      <c r="J1590" s="299"/>
      <c r="K1590" s="299" t="e">
        <f>VLOOKUP(A1590,EMPRESAS!$A$1:$I$342,9,0)</f>
        <v>#N/A</v>
      </c>
      <c r="L1590" s="299" t="e">
        <f>VLOOKUP(A1590,EMPRESAS!$A$1:$J$342,10,0)</f>
        <v>#N/A</v>
      </c>
    </row>
    <row r="1591" spans="1:12">
      <c r="A1591" s="332"/>
      <c r="B1591" s="306" t="e">
        <f>VLOOKUP(A1591,EMPRESAS!$A$1:$B$342,2,0)</f>
        <v>#N/A</v>
      </c>
      <c r="C1591" s="306" t="e">
        <f>VLOOKUP(A1591,EMPRESAS!$A$1:$C$342,3,0)</f>
        <v>#N/A</v>
      </c>
      <c r="D1591" s="299"/>
      <c r="E1591" s="299"/>
      <c r="F1591" s="299"/>
      <c r="G1591" s="299"/>
      <c r="H1591" s="299"/>
      <c r="I1591" s="299"/>
      <c r="J1591" s="299"/>
      <c r="K1591" s="299" t="e">
        <f>VLOOKUP(A1591,EMPRESAS!$A$1:$I$342,9,0)</f>
        <v>#N/A</v>
      </c>
      <c r="L1591" s="299" t="e">
        <f>VLOOKUP(A1591,EMPRESAS!$A$1:$J$342,10,0)</f>
        <v>#N/A</v>
      </c>
    </row>
    <row r="1592" spans="1:12">
      <c r="A1592" s="332"/>
      <c r="B1592" s="306" t="e">
        <f>VLOOKUP(A1592,EMPRESAS!$A$1:$B$342,2,0)</f>
        <v>#N/A</v>
      </c>
      <c r="C1592" s="306" t="e">
        <f>VLOOKUP(A1592,EMPRESAS!$A$1:$C$342,3,0)</f>
        <v>#N/A</v>
      </c>
      <c r="D1592" s="299"/>
      <c r="E1592" s="299"/>
      <c r="F1592" s="299"/>
      <c r="G1592" s="299"/>
      <c r="H1592" s="299"/>
      <c r="I1592" s="299"/>
      <c r="J1592" s="299"/>
      <c r="K1592" s="299" t="e">
        <f>VLOOKUP(A1592,EMPRESAS!$A$1:$I$342,9,0)</f>
        <v>#N/A</v>
      </c>
      <c r="L1592" s="299" t="e">
        <f>VLOOKUP(A1592,EMPRESAS!$A$1:$J$342,10,0)</f>
        <v>#N/A</v>
      </c>
    </row>
    <row r="1593" spans="1:12">
      <c r="A1593" s="332"/>
      <c r="B1593" s="306" t="e">
        <f>VLOOKUP(A1593,EMPRESAS!$A$1:$B$342,2,0)</f>
        <v>#N/A</v>
      </c>
      <c r="C1593" s="306" t="e">
        <f>VLOOKUP(A1593,EMPRESAS!$A$1:$C$342,3,0)</f>
        <v>#N/A</v>
      </c>
      <c r="D1593" s="299"/>
      <c r="E1593" s="299"/>
      <c r="F1593" s="299"/>
      <c r="G1593" s="299"/>
      <c r="H1593" s="299"/>
      <c r="I1593" s="299"/>
      <c r="J1593" s="299"/>
      <c r="K1593" s="299" t="e">
        <f>VLOOKUP(A1593,EMPRESAS!$A$1:$I$342,9,0)</f>
        <v>#N/A</v>
      </c>
      <c r="L1593" s="299" t="e">
        <f>VLOOKUP(A1593,EMPRESAS!$A$1:$J$342,10,0)</f>
        <v>#N/A</v>
      </c>
    </row>
    <row r="1594" spans="1:12">
      <c r="A1594" s="332"/>
      <c r="B1594" s="306" t="e">
        <f>VLOOKUP(A1594,EMPRESAS!$A$1:$B$342,2,0)</f>
        <v>#N/A</v>
      </c>
      <c r="C1594" s="306" t="e">
        <f>VLOOKUP(A1594,EMPRESAS!$A$1:$C$342,3,0)</f>
        <v>#N/A</v>
      </c>
      <c r="D1594" s="299"/>
      <c r="E1594" s="299"/>
      <c r="F1594" s="299"/>
      <c r="G1594" s="299"/>
      <c r="H1594" s="299"/>
      <c r="I1594" s="299"/>
      <c r="J1594" s="299"/>
      <c r="K1594" s="299" t="e">
        <f>VLOOKUP(A1594,EMPRESAS!$A$1:$I$342,9,0)</f>
        <v>#N/A</v>
      </c>
      <c r="L1594" s="299" t="e">
        <f>VLOOKUP(A1594,EMPRESAS!$A$1:$J$342,10,0)</f>
        <v>#N/A</v>
      </c>
    </row>
    <row r="1595" spans="1:12">
      <c r="A1595" s="332"/>
      <c r="B1595" s="306" t="e">
        <f>VLOOKUP(A1595,EMPRESAS!$A$1:$B$342,2,0)</f>
        <v>#N/A</v>
      </c>
      <c r="C1595" s="306" t="e">
        <f>VLOOKUP(A1595,EMPRESAS!$A$1:$C$342,3,0)</f>
        <v>#N/A</v>
      </c>
      <c r="D1595" s="299"/>
      <c r="E1595" s="299"/>
      <c r="F1595" s="299"/>
      <c r="G1595" s="299"/>
      <c r="H1595" s="299"/>
      <c r="I1595" s="299"/>
      <c r="J1595" s="299"/>
      <c r="K1595" s="299" t="e">
        <f>VLOOKUP(A1595,EMPRESAS!$A$1:$I$342,9,0)</f>
        <v>#N/A</v>
      </c>
      <c r="L1595" s="299" t="e">
        <f>VLOOKUP(A1595,EMPRESAS!$A$1:$J$342,10,0)</f>
        <v>#N/A</v>
      </c>
    </row>
    <row r="1596" spans="1:12">
      <c r="A1596" s="332"/>
      <c r="B1596" s="306" t="e">
        <f>VLOOKUP(A1596,EMPRESAS!$A$1:$B$342,2,0)</f>
        <v>#N/A</v>
      </c>
      <c r="C1596" s="306" t="e">
        <f>VLOOKUP(A1596,EMPRESAS!$A$1:$C$342,3,0)</f>
        <v>#N/A</v>
      </c>
      <c r="D1596" s="299"/>
      <c r="E1596" s="299"/>
      <c r="F1596" s="299"/>
      <c r="G1596" s="299"/>
      <c r="H1596" s="299"/>
      <c r="I1596" s="299"/>
      <c r="J1596" s="299"/>
      <c r="K1596" s="299" t="e">
        <f>VLOOKUP(A1596,EMPRESAS!$A$1:$I$342,9,0)</f>
        <v>#N/A</v>
      </c>
      <c r="L1596" s="299" t="e">
        <f>VLOOKUP(A1596,EMPRESAS!$A$1:$J$342,10,0)</f>
        <v>#N/A</v>
      </c>
    </row>
    <row r="1597" spans="1:12">
      <c r="A1597" s="332"/>
      <c r="B1597" s="306" t="e">
        <f>VLOOKUP(A1597,EMPRESAS!$A$1:$B$342,2,0)</f>
        <v>#N/A</v>
      </c>
      <c r="C1597" s="306" t="e">
        <f>VLOOKUP(A1597,EMPRESAS!$A$1:$C$342,3,0)</f>
        <v>#N/A</v>
      </c>
      <c r="D1597" s="299"/>
      <c r="E1597" s="299"/>
      <c r="F1597" s="299"/>
      <c r="G1597" s="299"/>
      <c r="H1597" s="299"/>
      <c r="I1597" s="299"/>
      <c r="J1597" s="299"/>
      <c r="K1597" s="299" t="e">
        <f>VLOOKUP(A1597,EMPRESAS!$A$1:$I$342,9,0)</f>
        <v>#N/A</v>
      </c>
      <c r="L1597" s="299" t="e">
        <f>VLOOKUP(A1597,EMPRESAS!$A$1:$J$342,10,0)</f>
        <v>#N/A</v>
      </c>
    </row>
    <row r="1598" spans="1:12">
      <c r="A1598" s="332"/>
      <c r="B1598" s="306" t="e">
        <f>VLOOKUP(A1598,EMPRESAS!$A$1:$B$342,2,0)</f>
        <v>#N/A</v>
      </c>
      <c r="C1598" s="306" t="e">
        <f>VLOOKUP(A1598,EMPRESAS!$A$1:$C$342,3,0)</f>
        <v>#N/A</v>
      </c>
      <c r="D1598" s="299"/>
      <c r="E1598" s="299"/>
      <c r="F1598" s="299"/>
      <c r="G1598" s="299"/>
      <c r="H1598" s="299"/>
      <c r="I1598" s="299"/>
      <c r="J1598" s="299"/>
      <c r="K1598" s="299" t="e">
        <f>VLOOKUP(A1598,EMPRESAS!$A$1:$I$342,9,0)</f>
        <v>#N/A</v>
      </c>
      <c r="L1598" s="299" t="e">
        <f>VLOOKUP(A1598,EMPRESAS!$A$1:$J$342,10,0)</f>
        <v>#N/A</v>
      </c>
    </row>
    <row r="1599" spans="1:12">
      <c r="A1599" s="332"/>
      <c r="B1599" s="306" t="e">
        <f>VLOOKUP(A1599,EMPRESAS!$A$1:$B$342,2,0)</f>
        <v>#N/A</v>
      </c>
      <c r="C1599" s="306" t="e">
        <f>VLOOKUP(A1599,EMPRESAS!$A$1:$C$342,3,0)</f>
        <v>#N/A</v>
      </c>
      <c r="D1599" s="299"/>
      <c r="E1599" s="299"/>
      <c r="F1599" s="299"/>
      <c r="G1599" s="299"/>
      <c r="H1599" s="299"/>
      <c r="I1599" s="299"/>
      <c r="J1599" s="299"/>
      <c r="K1599" s="299" t="e">
        <f>VLOOKUP(A1599,EMPRESAS!$A$1:$I$342,9,0)</f>
        <v>#N/A</v>
      </c>
      <c r="L1599" s="299" t="e">
        <f>VLOOKUP(A1599,EMPRESAS!$A$1:$J$342,10,0)</f>
        <v>#N/A</v>
      </c>
    </row>
    <row r="1600" spans="1:12">
      <c r="A1600" s="332"/>
      <c r="B1600" s="306" t="e">
        <f>VLOOKUP(A1600,EMPRESAS!$A$1:$B$342,2,0)</f>
        <v>#N/A</v>
      </c>
      <c r="C1600" s="306" t="e">
        <f>VLOOKUP(A1600,EMPRESAS!$A$1:$C$342,3,0)</f>
        <v>#N/A</v>
      </c>
      <c r="D1600" s="299"/>
      <c r="E1600" s="299"/>
      <c r="F1600" s="299"/>
      <c r="G1600" s="299"/>
      <c r="H1600" s="299"/>
      <c r="I1600" s="299"/>
      <c r="J1600" s="299"/>
      <c r="K1600" s="299" t="e">
        <f>VLOOKUP(A1600,EMPRESAS!$A$1:$I$342,9,0)</f>
        <v>#N/A</v>
      </c>
      <c r="L1600" s="299" t="e">
        <f>VLOOKUP(A1600,EMPRESAS!$A$1:$J$342,10,0)</f>
        <v>#N/A</v>
      </c>
    </row>
    <row r="1601" spans="1:12">
      <c r="A1601" s="332"/>
      <c r="B1601" s="306" t="e">
        <f>VLOOKUP(A1601,EMPRESAS!$A$1:$B$342,2,0)</f>
        <v>#N/A</v>
      </c>
      <c r="C1601" s="306" t="e">
        <f>VLOOKUP(A1601,EMPRESAS!$A$1:$C$342,3,0)</f>
        <v>#N/A</v>
      </c>
      <c r="D1601" s="299"/>
      <c r="E1601" s="299"/>
      <c r="F1601" s="299"/>
      <c r="G1601" s="299"/>
      <c r="H1601" s="299"/>
      <c r="I1601" s="299"/>
      <c r="J1601" s="299"/>
      <c r="K1601" s="299" t="e">
        <f>VLOOKUP(A1601,EMPRESAS!$A$1:$I$342,9,0)</f>
        <v>#N/A</v>
      </c>
      <c r="L1601" s="299" t="e">
        <f>VLOOKUP(A1601,EMPRESAS!$A$1:$J$342,10,0)</f>
        <v>#N/A</v>
      </c>
    </row>
    <row r="1602" spans="1:12">
      <c r="A1602" s="332"/>
      <c r="B1602" s="306" t="e">
        <f>VLOOKUP(A1602,EMPRESAS!$A$1:$B$342,2,0)</f>
        <v>#N/A</v>
      </c>
      <c r="C1602" s="306" t="e">
        <f>VLOOKUP(A1602,EMPRESAS!$A$1:$C$342,3,0)</f>
        <v>#N/A</v>
      </c>
      <c r="D1602" s="299"/>
      <c r="E1602" s="299"/>
      <c r="F1602" s="299"/>
      <c r="G1602" s="299"/>
      <c r="H1602" s="299"/>
      <c r="I1602" s="299"/>
      <c r="J1602" s="299"/>
      <c r="K1602" s="299" t="e">
        <f>VLOOKUP(A1602,EMPRESAS!$A$1:$I$342,9,0)</f>
        <v>#N/A</v>
      </c>
      <c r="L1602" s="299" t="e">
        <f>VLOOKUP(A1602,EMPRESAS!$A$1:$J$342,10,0)</f>
        <v>#N/A</v>
      </c>
    </row>
    <row r="1603" spans="1:12">
      <c r="A1603" s="332"/>
      <c r="B1603" s="306" t="e">
        <f>VLOOKUP(A1603,EMPRESAS!$A$1:$B$342,2,0)</f>
        <v>#N/A</v>
      </c>
      <c r="C1603" s="306" t="e">
        <f>VLOOKUP(A1603,EMPRESAS!$A$1:$C$342,3,0)</f>
        <v>#N/A</v>
      </c>
      <c r="D1603" s="299"/>
      <c r="E1603" s="299"/>
      <c r="F1603" s="299"/>
      <c r="G1603" s="299"/>
      <c r="H1603" s="299"/>
      <c r="I1603" s="299"/>
      <c r="J1603" s="299"/>
      <c r="K1603" s="299" t="e">
        <f>VLOOKUP(A1603,EMPRESAS!$A$1:$I$342,9,0)</f>
        <v>#N/A</v>
      </c>
      <c r="L1603" s="299" t="e">
        <f>VLOOKUP(A1603,EMPRESAS!$A$1:$J$342,10,0)</f>
        <v>#N/A</v>
      </c>
    </row>
    <row r="1604" spans="1:12">
      <c r="A1604" s="332"/>
      <c r="B1604" s="306" t="e">
        <f>VLOOKUP(A1604,EMPRESAS!$A$1:$B$342,2,0)</f>
        <v>#N/A</v>
      </c>
      <c r="C1604" s="306" t="e">
        <f>VLOOKUP(A1604,EMPRESAS!$A$1:$C$342,3,0)</f>
        <v>#N/A</v>
      </c>
      <c r="D1604" s="299"/>
      <c r="E1604" s="299"/>
      <c r="F1604" s="299"/>
      <c r="G1604" s="299"/>
      <c r="H1604" s="299"/>
      <c r="I1604" s="299"/>
      <c r="J1604" s="299"/>
      <c r="K1604" s="299" t="e">
        <f>VLOOKUP(A1604,EMPRESAS!$A$1:$I$342,9,0)</f>
        <v>#N/A</v>
      </c>
      <c r="L1604" s="299" t="e">
        <f>VLOOKUP(A1604,EMPRESAS!$A$1:$J$342,10,0)</f>
        <v>#N/A</v>
      </c>
    </row>
    <row r="1605" spans="1:12">
      <c r="A1605" s="332"/>
      <c r="B1605" s="306" t="e">
        <f>VLOOKUP(A1605,EMPRESAS!$A$1:$B$342,2,0)</f>
        <v>#N/A</v>
      </c>
      <c r="C1605" s="306" t="e">
        <f>VLOOKUP(A1605,EMPRESAS!$A$1:$C$342,3,0)</f>
        <v>#N/A</v>
      </c>
      <c r="D1605" s="299"/>
      <c r="E1605" s="299"/>
      <c r="F1605" s="299"/>
      <c r="G1605" s="299"/>
      <c r="H1605" s="299"/>
      <c r="I1605" s="299"/>
      <c r="J1605" s="299"/>
      <c r="K1605" s="299" t="e">
        <f>VLOOKUP(A1605,EMPRESAS!$A$1:$I$342,9,0)</f>
        <v>#N/A</v>
      </c>
      <c r="L1605" s="299" t="e">
        <f>VLOOKUP(A1605,EMPRESAS!$A$1:$J$342,10,0)</f>
        <v>#N/A</v>
      </c>
    </row>
    <row r="1606" spans="1:12">
      <c r="A1606" s="332"/>
      <c r="B1606" s="306" t="e">
        <f>VLOOKUP(A1606,EMPRESAS!$A$1:$B$342,2,0)</f>
        <v>#N/A</v>
      </c>
      <c r="C1606" s="306" t="e">
        <f>VLOOKUP(A1606,EMPRESAS!$A$1:$C$342,3,0)</f>
        <v>#N/A</v>
      </c>
      <c r="D1606" s="299"/>
      <c r="E1606" s="299"/>
      <c r="F1606" s="299"/>
      <c r="G1606" s="299"/>
      <c r="H1606" s="299"/>
      <c r="I1606" s="299"/>
      <c r="J1606" s="299"/>
      <c r="K1606" s="299" t="e">
        <f>VLOOKUP(A1606,EMPRESAS!$A$1:$I$342,9,0)</f>
        <v>#N/A</v>
      </c>
      <c r="L1606" s="299" t="e">
        <f>VLOOKUP(A1606,EMPRESAS!$A$1:$J$342,10,0)</f>
        <v>#N/A</v>
      </c>
    </row>
    <row r="1607" spans="1:12">
      <c r="A1607" s="332"/>
      <c r="B1607" s="306" t="e">
        <f>VLOOKUP(A1607,EMPRESAS!$A$1:$B$342,2,0)</f>
        <v>#N/A</v>
      </c>
      <c r="C1607" s="306" t="e">
        <f>VLOOKUP(A1607,EMPRESAS!$A$1:$C$342,3,0)</f>
        <v>#N/A</v>
      </c>
      <c r="D1607" s="299"/>
      <c r="E1607" s="299"/>
      <c r="F1607" s="299"/>
      <c r="G1607" s="299"/>
      <c r="H1607" s="299"/>
      <c r="I1607" s="299"/>
      <c r="J1607" s="299"/>
      <c r="K1607" s="299" t="e">
        <f>VLOOKUP(A1607,EMPRESAS!$A$1:$I$342,9,0)</f>
        <v>#N/A</v>
      </c>
      <c r="L1607" s="299" t="e">
        <f>VLOOKUP(A1607,EMPRESAS!$A$1:$J$342,10,0)</f>
        <v>#N/A</v>
      </c>
    </row>
    <row r="1608" spans="1:12">
      <c r="A1608" s="332"/>
      <c r="B1608" s="306" t="e">
        <f>VLOOKUP(A1608,EMPRESAS!$A$1:$B$342,2,0)</f>
        <v>#N/A</v>
      </c>
      <c r="C1608" s="306" t="e">
        <f>VLOOKUP(A1608,EMPRESAS!$A$1:$C$342,3,0)</f>
        <v>#N/A</v>
      </c>
      <c r="D1608" s="299"/>
      <c r="E1608" s="299"/>
      <c r="F1608" s="299"/>
      <c r="G1608" s="299"/>
      <c r="H1608" s="299"/>
      <c r="I1608" s="299"/>
      <c r="J1608" s="299"/>
      <c r="K1608" s="299" t="e">
        <f>VLOOKUP(A1608,EMPRESAS!$A$1:$I$342,9,0)</f>
        <v>#N/A</v>
      </c>
      <c r="L1608" s="299" t="e">
        <f>VLOOKUP(A1608,EMPRESAS!$A$1:$J$342,10,0)</f>
        <v>#N/A</v>
      </c>
    </row>
    <row r="1609" spans="1:12">
      <c r="A1609" s="332"/>
      <c r="B1609" s="306" t="e">
        <f>VLOOKUP(A1609,EMPRESAS!$A$1:$B$342,2,0)</f>
        <v>#N/A</v>
      </c>
      <c r="C1609" s="306" t="e">
        <f>VLOOKUP(A1609,EMPRESAS!$A$1:$C$342,3,0)</f>
        <v>#N/A</v>
      </c>
      <c r="D1609" s="299"/>
      <c r="E1609" s="299"/>
      <c r="F1609" s="299"/>
      <c r="G1609" s="299"/>
      <c r="H1609" s="299"/>
      <c r="I1609" s="299"/>
      <c r="J1609" s="299"/>
      <c r="K1609" s="299" t="e">
        <f>VLOOKUP(A1609,EMPRESAS!$A$1:$I$342,9,0)</f>
        <v>#N/A</v>
      </c>
      <c r="L1609" s="299" t="e">
        <f>VLOOKUP(A1609,EMPRESAS!$A$1:$J$342,10,0)</f>
        <v>#N/A</v>
      </c>
    </row>
    <row r="1610" spans="1:12">
      <c r="A1610" s="332"/>
      <c r="B1610" s="306" t="e">
        <f>VLOOKUP(A1610,EMPRESAS!$A$1:$B$342,2,0)</f>
        <v>#N/A</v>
      </c>
      <c r="C1610" s="306" t="e">
        <f>VLOOKUP(A1610,EMPRESAS!$A$1:$C$342,3,0)</f>
        <v>#N/A</v>
      </c>
      <c r="D1610" s="299"/>
      <c r="E1610" s="299"/>
      <c r="F1610" s="299"/>
      <c r="G1610" s="299"/>
      <c r="H1610" s="299"/>
      <c r="I1610" s="299"/>
      <c r="J1610" s="299"/>
      <c r="K1610" s="299" t="e">
        <f>VLOOKUP(A1610,EMPRESAS!$A$1:$I$342,9,0)</f>
        <v>#N/A</v>
      </c>
      <c r="L1610" s="299" t="e">
        <f>VLOOKUP(A1610,EMPRESAS!$A$1:$J$342,10,0)</f>
        <v>#N/A</v>
      </c>
    </row>
    <row r="1611" spans="1:12">
      <c r="A1611" s="332"/>
      <c r="B1611" s="306" t="e">
        <f>VLOOKUP(A1611,EMPRESAS!$A$1:$B$342,2,0)</f>
        <v>#N/A</v>
      </c>
      <c r="C1611" s="306" t="e">
        <f>VLOOKUP(A1611,EMPRESAS!$A$1:$C$342,3,0)</f>
        <v>#N/A</v>
      </c>
      <c r="D1611" s="299"/>
      <c r="E1611" s="299"/>
      <c r="F1611" s="299"/>
      <c r="G1611" s="299"/>
      <c r="H1611" s="299"/>
      <c r="I1611" s="299"/>
      <c r="J1611" s="299"/>
      <c r="K1611" s="299" t="e">
        <f>VLOOKUP(A1611,EMPRESAS!$A$1:$I$342,9,0)</f>
        <v>#N/A</v>
      </c>
      <c r="L1611" s="299" t="e">
        <f>VLOOKUP(A1611,EMPRESAS!$A$1:$J$342,10,0)</f>
        <v>#N/A</v>
      </c>
    </row>
    <row r="1612" spans="1:12">
      <c r="A1612" s="332"/>
      <c r="B1612" s="306" t="e">
        <f>VLOOKUP(A1612,EMPRESAS!$A$1:$B$342,2,0)</f>
        <v>#N/A</v>
      </c>
      <c r="C1612" s="306" t="e">
        <f>VLOOKUP(A1612,EMPRESAS!$A$1:$C$342,3,0)</f>
        <v>#N/A</v>
      </c>
      <c r="D1612" s="299"/>
      <c r="E1612" s="299"/>
      <c r="F1612" s="299"/>
      <c r="G1612" s="299"/>
      <c r="H1612" s="299"/>
      <c r="I1612" s="299"/>
      <c r="J1612" s="299"/>
      <c r="K1612" s="299" t="e">
        <f>VLOOKUP(A1612,EMPRESAS!$A$1:$I$342,9,0)</f>
        <v>#N/A</v>
      </c>
      <c r="L1612" s="299" t="e">
        <f>VLOOKUP(A1612,EMPRESAS!$A$1:$J$342,10,0)</f>
        <v>#N/A</v>
      </c>
    </row>
    <row r="1613" spans="1:12">
      <c r="A1613" s="332"/>
      <c r="B1613" s="306" t="e">
        <f>VLOOKUP(A1613,EMPRESAS!$A$1:$B$342,2,0)</f>
        <v>#N/A</v>
      </c>
      <c r="C1613" s="306" t="e">
        <f>VLOOKUP(A1613,EMPRESAS!$A$1:$C$342,3,0)</f>
        <v>#N/A</v>
      </c>
      <c r="D1613" s="299"/>
      <c r="E1613" s="299"/>
      <c r="F1613" s="299"/>
      <c r="G1613" s="299"/>
      <c r="H1613" s="299"/>
      <c r="I1613" s="299"/>
      <c r="J1613" s="299"/>
      <c r="K1613" s="299" t="e">
        <f>VLOOKUP(A1613,EMPRESAS!$A$1:$I$342,9,0)</f>
        <v>#N/A</v>
      </c>
      <c r="L1613" s="299" t="e">
        <f>VLOOKUP(A1613,EMPRESAS!$A$1:$J$342,10,0)</f>
        <v>#N/A</v>
      </c>
    </row>
    <row r="1614" spans="1:12">
      <c r="A1614" s="332"/>
      <c r="B1614" s="306" t="e">
        <f>VLOOKUP(A1614,EMPRESAS!$A$1:$B$342,2,0)</f>
        <v>#N/A</v>
      </c>
      <c r="C1614" s="306" t="e">
        <f>VLOOKUP(A1614,EMPRESAS!$A$1:$C$342,3,0)</f>
        <v>#N/A</v>
      </c>
      <c r="D1614" s="299"/>
      <c r="E1614" s="299"/>
      <c r="F1614" s="299"/>
      <c r="G1614" s="299"/>
      <c r="H1614" s="299"/>
      <c r="I1614" s="299"/>
      <c r="J1614" s="299"/>
      <c r="K1614" s="299" t="e">
        <f>VLOOKUP(A1614,EMPRESAS!$A$1:$I$342,9,0)</f>
        <v>#N/A</v>
      </c>
      <c r="L1614" s="299" t="e">
        <f>VLOOKUP(A1614,EMPRESAS!$A$1:$J$342,10,0)</f>
        <v>#N/A</v>
      </c>
    </row>
    <row r="1615" spans="1:12">
      <c r="A1615" s="332"/>
      <c r="B1615" s="306" t="e">
        <f>VLOOKUP(A1615,EMPRESAS!$A$1:$B$342,2,0)</f>
        <v>#N/A</v>
      </c>
      <c r="C1615" s="306" t="e">
        <f>VLOOKUP(A1615,EMPRESAS!$A$1:$C$342,3,0)</f>
        <v>#N/A</v>
      </c>
      <c r="D1615" s="299"/>
      <c r="E1615" s="299"/>
      <c r="F1615" s="299"/>
      <c r="G1615" s="299"/>
      <c r="H1615" s="299"/>
      <c r="I1615" s="299"/>
      <c r="J1615" s="299"/>
      <c r="K1615" s="299" t="e">
        <f>VLOOKUP(A1615,EMPRESAS!$A$1:$I$342,9,0)</f>
        <v>#N/A</v>
      </c>
      <c r="L1615" s="299" t="e">
        <f>VLOOKUP(A1615,EMPRESAS!$A$1:$J$342,10,0)</f>
        <v>#N/A</v>
      </c>
    </row>
    <row r="1616" spans="1:12">
      <c r="A1616" s="332"/>
      <c r="B1616" s="306" t="e">
        <f>VLOOKUP(A1616,EMPRESAS!$A$1:$B$342,2,0)</f>
        <v>#N/A</v>
      </c>
      <c r="C1616" s="306" t="e">
        <f>VLOOKUP(A1616,EMPRESAS!$A$1:$C$342,3,0)</f>
        <v>#N/A</v>
      </c>
      <c r="D1616" s="299"/>
      <c r="E1616" s="299"/>
      <c r="F1616" s="299"/>
      <c r="G1616" s="299"/>
      <c r="H1616" s="299"/>
      <c r="I1616" s="299"/>
      <c r="J1616" s="299"/>
      <c r="K1616" s="299" t="e">
        <f>VLOOKUP(A1616,EMPRESAS!$A$1:$I$342,9,0)</f>
        <v>#N/A</v>
      </c>
      <c r="L1616" s="299" t="e">
        <f>VLOOKUP(A1616,EMPRESAS!$A$1:$J$342,10,0)</f>
        <v>#N/A</v>
      </c>
    </row>
    <row r="1617" spans="1:12">
      <c r="A1617" s="332"/>
      <c r="B1617" s="306" t="e">
        <f>VLOOKUP(A1617,EMPRESAS!$A$1:$B$342,2,0)</f>
        <v>#N/A</v>
      </c>
      <c r="C1617" s="306" t="e">
        <f>VLOOKUP(A1617,EMPRESAS!$A$1:$C$342,3,0)</f>
        <v>#N/A</v>
      </c>
      <c r="D1617" s="299"/>
      <c r="E1617" s="299"/>
      <c r="F1617" s="299"/>
      <c r="G1617" s="299"/>
      <c r="H1617" s="299"/>
      <c r="I1617" s="299"/>
      <c r="J1617" s="299"/>
      <c r="K1617" s="299" t="e">
        <f>VLOOKUP(A1617,EMPRESAS!$A$1:$I$342,9,0)</f>
        <v>#N/A</v>
      </c>
      <c r="L1617" s="299" t="e">
        <f>VLOOKUP(A1617,EMPRESAS!$A$1:$J$342,10,0)</f>
        <v>#N/A</v>
      </c>
    </row>
    <row r="1618" spans="1:12">
      <c r="A1618" s="332"/>
      <c r="B1618" s="306" t="e">
        <f>VLOOKUP(A1618,EMPRESAS!$A$1:$B$342,2,0)</f>
        <v>#N/A</v>
      </c>
      <c r="C1618" s="306" t="e">
        <f>VLOOKUP(A1618,EMPRESAS!$A$1:$C$342,3,0)</f>
        <v>#N/A</v>
      </c>
      <c r="D1618" s="299"/>
      <c r="E1618" s="299"/>
      <c r="F1618" s="299"/>
      <c r="G1618" s="299"/>
      <c r="H1618" s="299"/>
      <c r="I1618" s="299"/>
      <c r="J1618" s="299"/>
      <c r="K1618" s="299" t="e">
        <f>VLOOKUP(A1618,EMPRESAS!$A$1:$I$342,9,0)</f>
        <v>#N/A</v>
      </c>
      <c r="L1618" s="299" t="e">
        <f>VLOOKUP(A1618,EMPRESAS!$A$1:$J$342,10,0)</f>
        <v>#N/A</v>
      </c>
    </row>
    <row r="1619" spans="1:12">
      <c r="A1619" s="332"/>
      <c r="B1619" s="306" t="e">
        <f>VLOOKUP(A1619,EMPRESAS!$A$1:$B$342,2,0)</f>
        <v>#N/A</v>
      </c>
      <c r="C1619" s="306" t="e">
        <f>VLOOKUP(A1619,EMPRESAS!$A$1:$C$342,3,0)</f>
        <v>#N/A</v>
      </c>
      <c r="D1619" s="299"/>
      <c r="E1619" s="299"/>
      <c r="F1619" s="299"/>
      <c r="G1619" s="299"/>
      <c r="H1619" s="299"/>
      <c r="I1619" s="299"/>
      <c r="J1619" s="299"/>
      <c r="K1619" s="299" t="e">
        <f>VLOOKUP(A1619,EMPRESAS!$A$1:$I$342,9,0)</f>
        <v>#N/A</v>
      </c>
      <c r="L1619" s="299" t="e">
        <f>VLOOKUP(A1619,EMPRESAS!$A$1:$J$342,10,0)</f>
        <v>#N/A</v>
      </c>
    </row>
    <row r="1620" spans="1:12">
      <c r="A1620" s="332"/>
      <c r="B1620" s="306" t="e">
        <f>VLOOKUP(A1620,EMPRESAS!$A$1:$B$342,2,0)</f>
        <v>#N/A</v>
      </c>
      <c r="C1620" s="306" t="e">
        <f>VLOOKUP(A1620,EMPRESAS!$A$1:$C$342,3,0)</f>
        <v>#N/A</v>
      </c>
      <c r="D1620" s="299"/>
      <c r="E1620" s="299"/>
      <c r="F1620" s="299"/>
      <c r="G1620" s="299"/>
      <c r="H1620" s="299"/>
      <c r="I1620" s="299"/>
      <c r="J1620" s="299"/>
      <c r="K1620" s="299" t="e">
        <f>VLOOKUP(A1620,EMPRESAS!$A$1:$I$342,9,0)</f>
        <v>#N/A</v>
      </c>
      <c r="L1620" s="299" t="e">
        <f>VLOOKUP(A1620,EMPRESAS!$A$1:$J$342,10,0)</f>
        <v>#N/A</v>
      </c>
    </row>
    <row r="1621" spans="1:12">
      <c r="A1621" s="332"/>
      <c r="B1621" s="306" t="e">
        <f>VLOOKUP(A1621,EMPRESAS!$A$1:$B$342,2,0)</f>
        <v>#N/A</v>
      </c>
      <c r="C1621" s="306" t="e">
        <f>VLOOKUP(A1621,EMPRESAS!$A$1:$C$342,3,0)</f>
        <v>#N/A</v>
      </c>
      <c r="D1621" s="299"/>
      <c r="E1621" s="299"/>
      <c r="F1621" s="299"/>
      <c r="G1621" s="299"/>
      <c r="H1621" s="299"/>
      <c r="I1621" s="299"/>
      <c r="J1621" s="299"/>
      <c r="K1621" s="299" t="e">
        <f>VLOOKUP(A1621,EMPRESAS!$A$1:$I$342,9,0)</f>
        <v>#N/A</v>
      </c>
      <c r="L1621" s="299" t="e">
        <f>VLOOKUP(A1621,EMPRESAS!$A$1:$J$342,10,0)</f>
        <v>#N/A</v>
      </c>
    </row>
    <row r="1622" spans="1:12">
      <c r="A1622" s="332"/>
      <c r="B1622" s="306" t="e">
        <f>VLOOKUP(A1622,EMPRESAS!$A$1:$B$342,2,0)</f>
        <v>#N/A</v>
      </c>
      <c r="C1622" s="306" t="e">
        <f>VLOOKUP(A1622,EMPRESAS!$A$1:$C$342,3,0)</f>
        <v>#N/A</v>
      </c>
      <c r="D1622" s="299"/>
      <c r="E1622" s="299"/>
      <c r="F1622" s="299"/>
      <c r="G1622" s="299"/>
      <c r="H1622" s="299"/>
      <c r="I1622" s="299"/>
      <c r="J1622" s="299"/>
      <c r="K1622" s="299" t="e">
        <f>VLOOKUP(A1622,EMPRESAS!$A$1:$I$342,9,0)</f>
        <v>#N/A</v>
      </c>
      <c r="L1622" s="299" t="e">
        <f>VLOOKUP(A1622,EMPRESAS!$A$1:$J$342,10,0)</f>
        <v>#N/A</v>
      </c>
    </row>
    <row r="1623" spans="1:12">
      <c r="A1623" s="332"/>
      <c r="B1623" s="306" t="e">
        <f>VLOOKUP(A1623,EMPRESAS!$A$1:$B$342,2,0)</f>
        <v>#N/A</v>
      </c>
      <c r="C1623" s="306" t="e">
        <f>VLOOKUP(A1623,EMPRESAS!$A$1:$C$342,3,0)</f>
        <v>#N/A</v>
      </c>
      <c r="D1623" s="299"/>
      <c r="E1623" s="299"/>
      <c r="F1623" s="299"/>
      <c r="G1623" s="299"/>
      <c r="H1623" s="299"/>
      <c r="I1623" s="299"/>
      <c r="J1623" s="299"/>
      <c r="K1623" s="299" t="e">
        <f>VLOOKUP(A1623,EMPRESAS!$A$1:$I$342,9,0)</f>
        <v>#N/A</v>
      </c>
      <c r="L1623" s="299" t="e">
        <f>VLOOKUP(A1623,EMPRESAS!$A$1:$J$342,10,0)</f>
        <v>#N/A</v>
      </c>
    </row>
    <row r="1624" spans="1:12">
      <c r="A1624" s="332"/>
      <c r="B1624" s="306" t="e">
        <f>VLOOKUP(A1624,EMPRESAS!$A$1:$B$342,2,0)</f>
        <v>#N/A</v>
      </c>
      <c r="C1624" s="306" t="e">
        <f>VLOOKUP(A1624,EMPRESAS!$A$1:$C$342,3,0)</f>
        <v>#N/A</v>
      </c>
      <c r="D1624" s="299"/>
      <c r="E1624" s="299"/>
      <c r="F1624" s="299"/>
      <c r="G1624" s="299"/>
      <c r="H1624" s="299"/>
      <c r="I1624" s="299"/>
      <c r="J1624" s="299"/>
      <c r="K1624" s="299" t="e">
        <f>VLOOKUP(A1624,EMPRESAS!$A$1:$I$342,9,0)</f>
        <v>#N/A</v>
      </c>
      <c r="L1624" s="299" t="e">
        <f>VLOOKUP(A1624,EMPRESAS!$A$1:$J$342,10,0)</f>
        <v>#N/A</v>
      </c>
    </row>
    <row r="1625" spans="1:12">
      <c r="A1625" s="332"/>
      <c r="B1625" s="306" t="e">
        <f>VLOOKUP(A1625,EMPRESAS!$A$1:$B$342,2,0)</f>
        <v>#N/A</v>
      </c>
      <c r="C1625" s="306" t="e">
        <f>VLOOKUP(A1625,EMPRESAS!$A$1:$C$342,3,0)</f>
        <v>#N/A</v>
      </c>
      <c r="D1625" s="299"/>
      <c r="E1625" s="299"/>
      <c r="F1625" s="299"/>
      <c r="G1625" s="299"/>
      <c r="H1625" s="299"/>
      <c r="I1625" s="299"/>
      <c r="J1625" s="299"/>
      <c r="K1625" s="299" t="e">
        <f>VLOOKUP(A1625,EMPRESAS!$A$1:$I$342,9,0)</f>
        <v>#N/A</v>
      </c>
      <c r="L1625" s="299" t="e">
        <f>VLOOKUP(A1625,EMPRESAS!$A$1:$J$342,10,0)</f>
        <v>#N/A</v>
      </c>
    </row>
    <row r="1626" spans="1:12">
      <c r="A1626" s="332"/>
      <c r="B1626" s="306" t="e">
        <f>VLOOKUP(A1626,EMPRESAS!$A$1:$B$342,2,0)</f>
        <v>#N/A</v>
      </c>
      <c r="C1626" s="306" t="e">
        <f>VLOOKUP(A1626,EMPRESAS!$A$1:$C$342,3,0)</f>
        <v>#N/A</v>
      </c>
      <c r="D1626" s="299"/>
      <c r="E1626" s="299"/>
      <c r="F1626" s="299"/>
      <c r="G1626" s="299"/>
      <c r="H1626" s="299"/>
      <c r="I1626" s="299"/>
      <c r="J1626" s="299"/>
      <c r="K1626" s="299" t="e">
        <f>VLOOKUP(A1626,EMPRESAS!$A$1:$I$342,9,0)</f>
        <v>#N/A</v>
      </c>
      <c r="L1626" s="299" t="e">
        <f>VLOOKUP(A1626,EMPRESAS!$A$1:$J$342,10,0)</f>
        <v>#N/A</v>
      </c>
    </row>
    <row r="1627" spans="1:12">
      <c r="A1627" s="332"/>
      <c r="B1627" s="306" t="e">
        <f>VLOOKUP(A1627,EMPRESAS!$A$1:$B$342,2,0)</f>
        <v>#N/A</v>
      </c>
      <c r="C1627" s="306" t="e">
        <f>VLOOKUP(A1627,EMPRESAS!$A$1:$C$342,3,0)</f>
        <v>#N/A</v>
      </c>
      <c r="D1627" s="299"/>
      <c r="E1627" s="299"/>
      <c r="F1627" s="299"/>
      <c r="G1627" s="299"/>
      <c r="H1627" s="299"/>
      <c r="I1627" s="299"/>
      <c r="J1627" s="299"/>
      <c r="K1627" s="299" t="e">
        <f>VLOOKUP(A1627,EMPRESAS!$A$1:$I$342,9,0)</f>
        <v>#N/A</v>
      </c>
      <c r="L1627" s="299" t="e">
        <f>VLOOKUP(A1627,EMPRESAS!$A$1:$J$342,10,0)</f>
        <v>#N/A</v>
      </c>
    </row>
    <row r="1628" spans="1:12">
      <c r="A1628" s="332"/>
      <c r="B1628" s="306" t="e">
        <f>VLOOKUP(A1628,EMPRESAS!$A$1:$B$342,2,0)</f>
        <v>#N/A</v>
      </c>
      <c r="C1628" s="306" t="e">
        <f>VLOOKUP(A1628,EMPRESAS!$A$1:$C$342,3,0)</f>
        <v>#N/A</v>
      </c>
      <c r="D1628" s="299"/>
      <c r="E1628" s="299"/>
      <c r="F1628" s="299"/>
      <c r="G1628" s="299"/>
      <c r="H1628" s="299"/>
      <c r="I1628" s="299"/>
      <c r="J1628" s="299"/>
      <c r="K1628" s="299" t="e">
        <f>VLOOKUP(A1628,EMPRESAS!$A$1:$I$342,9,0)</f>
        <v>#N/A</v>
      </c>
      <c r="L1628" s="299" t="e">
        <f>VLOOKUP(A1628,EMPRESAS!$A$1:$J$342,10,0)</f>
        <v>#N/A</v>
      </c>
    </row>
    <row r="1629" spans="1:12">
      <c r="A1629" s="332"/>
      <c r="B1629" s="306" t="e">
        <f>VLOOKUP(A1629,EMPRESAS!$A$1:$B$342,2,0)</f>
        <v>#N/A</v>
      </c>
      <c r="C1629" s="306" t="e">
        <f>VLOOKUP(A1629,EMPRESAS!$A$1:$C$342,3,0)</f>
        <v>#N/A</v>
      </c>
      <c r="D1629" s="299"/>
      <c r="E1629" s="299"/>
      <c r="F1629" s="299"/>
      <c r="G1629" s="299"/>
      <c r="H1629" s="299"/>
      <c r="I1629" s="299"/>
      <c r="J1629" s="299"/>
      <c r="K1629" s="299" t="e">
        <f>VLOOKUP(A1629,EMPRESAS!$A$1:$I$342,9,0)</f>
        <v>#N/A</v>
      </c>
      <c r="L1629" s="299" t="e">
        <f>VLOOKUP(A1629,EMPRESAS!$A$1:$J$342,10,0)</f>
        <v>#N/A</v>
      </c>
    </row>
    <row r="1630" spans="1:12">
      <c r="A1630" s="332"/>
      <c r="B1630" s="306" t="e">
        <f>VLOOKUP(A1630,EMPRESAS!$A$1:$B$342,2,0)</f>
        <v>#N/A</v>
      </c>
      <c r="C1630" s="306" t="e">
        <f>VLOOKUP(A1630,EMPRESAS!$A$1:$C$342,3,0)</f>
        <v>#N/A</v>
      </c>
      <c r="D1630" s="299"/>
      <c r="E1630" s="299"/>
      <c r="F1630" s="299"/>
      <c r="G1630" s="299"/>
      <c r="H1630" s="299"/>
      <c r="I1630" s="299"/>
      <c r="J1630" s="299"/>
      <c r="K1630" s="299" t="e">
        <f>VLOOKUP(A1630,EMPRESAS!$A$1:$I$342,9,0)</f>
        <v>#N/A</v>
      </c>
      <c r="L1630" s="299" t="e">
        <f>VLOOKUP(A1630,EMPRESAS!$A$1:$J$342,10,0)</f>
        <v>#N/A</v>
      </c>
    </row>
    <row r="1631" spans="1:12">
      <c r="A1631" s="332"/>
      <c r="B1631" s="306" t="e">
        <f>VLOOKUP(A1631,EMPRESAS!$A$1:$B$342,2,0)</f>
        <v>#N/A</v>
      </c>
      <c r="C1631" s="306" t="e">
        <f>VLOOKUP(A1631,EMPRESAS!$A$1:$C$342,3,0)</f>
        <v>#N/A</v>
      </c>
      <c r="D1631" s="299"/>
      <c r="E1631" s="299"/>
      <c r="F1631" s="299"/>
      <c r="G1631" s="299"/>
      <c r="H1631" s="299"/>
      <c r="I1631" s="299"/>
      <c r="J1631" s="299"/>
      <c r="K1631" s="299" t="e">
        <f>VLOOKUP(A1631,EMPRESAS!$A$1:$I$342,9,0)</f>
        <v>#N/A</v>
      </c>
      <c r="L1631" s="299" t="e">
        <f>VLOOKUP(A1631,EMPRESAS!$A$1:$J$342,10,0)</f>
        <v>#N/A</v>
      </c>
    </row>
    <row r="1632" spans="1:12">
      <c r="A1632" s="332"/>
      <c r="B1632" s="306" t="e">
        <f>VLOOKUP(A1632,EMPRESAS!$A$1:$B$342,2,0)</f>
        <v>#N/A</v>
      </c>
      <c r="C1632" s="306" t="e">
        <f>VLOOKUP(A1632,EMPRESAS!$A$1:$C$342,3,0)</f>
        <v>#N/A</v>
      </c>
      <c r="D1632" s="299"/>
      <c r="E1632" s="299"/>
      <c r="F1632" s="299"/>
      <c r="G1632" s="299"/>
      <c r="H1632" s="299"/>
      <c r="I1632" s="299"/>
      <c r="J1632" s="299"/>
      <c r="K1632" s="299" t="e">
        <f>VLOOKUP(A1632,EMPRESAS!$A$1:$I$342,9,0)</f>
        <v>#N/A</v>
      </c>
      <c r="L1632" s="299" t="e">
        <f>VLOOKUP(A1632,EMPRESAS!$A$1:$J$342,10,0)</f>
        <v>#N/A</v>
      </c>
    </row>
    <row r="1633" spans="1:12">
      <c r="A1633" s="332"/>
      <c r="B1633" s="306" t="e">
        <f>VLOOKUP(A1633,EMPRESAS!$A$1:$B$342,2,0)</f>
        <v>#N/A</v>
      </c>
      <c r="C1633" s="306" t="e">
        <f>VLOOKUP(A1633,EMPRESAS!$A$1:$C$342,3,0)</f>
        <v>#N/A</v>
      </c>
      <c r="D1633" s="299"/>
      <c r="E1633" s="299"/>
      <c r="F1633" s="299"/>
      <c r="G1633" s="299"/>
      <c r="H1633" s="299"/>
      <c r="I1633" s="299"/>
      <c r="J1633" s="299"/>
      <c r="K1633" s="299" t="e">
        <f>VLOOKUP(A1633,EMPRESAS!$A$1:$I$342,9,0)</f>
        <v>#N/A</v>
      </c>
      <c r="L1633" s="299" t="e">
        <f>VLOOKUP(A1633,EMPRESAS!$A$1:$J$342,10,0)</f>
        <v>#N/A</v>
      </c>
    </row>
    <row r="1634" spans="1:12">
      <c r="A1634" s="332"/>
      <c r="B1634" s="306" t="e">
        <f>VLOOKUP(A1634,EMPRESAS!$A$1:$B$342,2,0)</f>
        <v>#N/A</v>
      </c>
      <c r="C1634" s="306" t="e">
        <f>VLOOKUP(A1634,EMPRESAS!$A$1:$C$342,3,0)</f>
        <v>#N/A</v>
      </c>
      <c r="D1634" s="299"/>
      <c r="E1634" s="299"/>
      <c r="F1634" s="299"/>
      <c r="G1634" s="299"/>
      <c r="H1634" s="299"/>
      <c r="I1634" s="299"/>
      <c r="J1634" s="299"/>
      <c r="K1634" s="299" t="e">
        <f>VLOOKUP(A1634,EMPRESAS!$A$1:$I$342,9,0)</f>
        <v>#N/A</v>
      </c>
      <c r="L1634" s="299" t="e">
        <f>VLOOKUP(A1634,EMPRESAS!$A$1:$J$342,10,0)</f>
        <v>#N/A</v>
      </c>
    </row>
    <row r="1635" spans="1:12">
      <c r="A1635" s="332"/>
      <c r="B1635" s="306" t="e">
        <f>VLOOKUP(A1635,EMPRESAS!$A$1:$B$342,2,0)</f>
        <v>#N/A</v>
      </c>
      <c r="C1635" s="306" t="e">
        <f>VLOOKUP(A1635,EMPRESAS!$A$1:$C$342,3,0)</f>
        <v>#N/A</v>
      </c>
      <c r="D1635" s="299"/>
      <c r="E1635" s="299"/>
      <c r="F1635" s="299"/>
      <c r="G1635" s="299"/>
      <c r="H1635" s="299"/>
      <c r="I1635" s="299"/>
      <c r="J1635" s="299"/>
      <c r="K1635" s="299" t="e">
        <f>VLOOKUP(A1635,EMPRESAS!$A$1:$I$342,9,0)</f>
        <v>#N/A</v>
      </c>
      <c r="L1635" s="299" t="e">
        <f>VLOOKUP(A1635,EMPRESAS!$A$1:$J$342,10,0)</f>
        <v>#N/A</v>
      </c>
    </row>
    <row r="1636" spans="1:12">
      <c r="A1636" s="332"/>
      <c r="B1636" s="306" t="e">
        <f>VLOOKUP(A1636,EMPRESAS!$A$1:$B$342,2,0)</f>
        <v>#N/A</v>
      </c>
      <c r="C1636" s="306" t="e">
        <f>VLOOKUP(A1636,EMPRESAS!$A$1:$C$342,3,0)</f>
        <v>#N/A</v>
      </c>
      <c r="D1636" s="299"/>
      <c r="E1636" s="299"/>
      <c r="F1636" s="299"/>
      <c r="G1636" s="299"/>
      <c r="H1636" s="299"/>
      <c r="I1636" s="299"/>
      <c r="J1636" s="299"/>
      <c r="K1636" s="299" t="e">
        <f>VLOOKUP(A1636,EMPRESAS!$A$1:$I$342,9,0)</f>
        <v>#N/A</v>
      </c>
      <c r="L1636" s="299" t="e">
        <f>VLOOKUP(A1636,EMPRESAS!$A$1:$J$342,10,0)</f>
        <v>#N/A</v>
      </c>
    </row>
    <row r="1637" spans="1:12">
      <c r="A1637" s="332"/>
      <c r="B1637" s="306" t="e">
        <f>VLOOKUP(A1637,EMPRESAS!$A$1:$B$342,2,0)</f>
        <v>#N/A</v>
      </c>
      <c r="C1637" s="306" t="e">
        <f>VLOOKUP(A1637,EMPRESAS!$A$1:$C$342,3,0)</f>
        <v>#N/A</v>
      </c>
      <c r="D1637" s="299"/>
      <c r="E1637" s="299"/>
      <c r="F1637" s="299"/>
      <c r="G1637" s="299"/>
      <c r="H1637" s="299"/>
      <c r="I1637" s="299"/>
      <c r="J1637" s="299"/>
      <c r="K1637" s="299" t="e">
        <f>VLOOKUP(A1637,EMPRESAS!$A$1:$I$342,9,0)</f>
        <v>#N/A</v>
      </c>
      <c r="L1637" s="299" t="e">
        <f>VLOOKUP(A1637,EMPRESAS!$A$1:$J$342,10,0)</f>
        <v>#N/A</v>
      </c>
    </row>
    <row r="1638" spans="1:12">
      <c r="A1638" s="332"/>
      <c r="B1638" s="306" t="e">
        <f>VLOOKUP(A1638,EMPRESAS!$A$1:$B$342,2,0)</f>
        <v>#N/A</v>
      </c>
      <c r="C1638" s="306" t="e">
        <f>VLOOKUP(A1638,EMPRESAS!$A$1:$C$342,3,0)</f>
        <v>#N/A</v>
      </c>
      <c r="D1638" s="299"/>
      <c r="E1638" s="299"/>
      <c r="F1638" s="299"/>
      <c r="G1638" s="299"/>
      <c r="H1638" s="299"/>
      <c r="I1638" s="299"/>
      <c r="J1638" s="299"/>
      <c r="K1638" s="299" t="e">
        <f>VLOOKUP(A1638,EMPRESAS!$A$1:$I$342,9,0)</f>
        <v>#N/A</v>
      </c>
      <c r="L1638" s="299" t="e">
        <f>VLOOKUP(A1638,EMPRESAS!$A$1:$J$342,10,0)</f>
        <v>#N/A</v>
      </c>
    </row>
    <row r="1639" spans="1:12">
      <c r="A1639" s="332"/>
      <c r="B1639" s="306" t="e">
        <f>VLOOKUP(A1639,EMPRESAS!$A$1:$B$342,2,0)</f>
        <v>#N/A</v>
      </c>
      <c r="C1639" s="306" t="e">
        <f>VLOOKUP(A1639,EMPRESAS!$A$1:$C$342,3,0)</f>
        <v>#N/A</v>
      </c>
      <c r="D1639" s="299"/>
      <c r="E1639" s="299"/>
      <c r="F1639" s="299"/>
      <c r="G1639" s="299"/>
      <c r="H1639" s="299"/>
      <c r="I1639" s="299"/>
      <c r="J1639" s="299"/>
      <c r="K1639" s="299" t="e">
        <f>VLOOKUP(A1639,EMPRESAS!$A$1:$I$342,9,0)</f>
        <v>#N/A</v>
      </c>
      <c r="L1639" s="299" t="e">
        <f>VLOOKUP(A1639,EMPRESAS!$A$1:$J$342,10,0)</f>
        <v>#N/A</v>
      </c>
    </row>
    <row r="1640" spans="1:12">
      <c r="A1640" s="332"/>
      <c r="B1640" s="306" t="e">
        <f>VLOOKUP(A1640,EMPRESAS!$A$1:$B$342,2,0)</f>
        <v>#N/A</v>
      </c>
      <c r="C1640" s="306" t="e">
        <f>VLOOKUP(A1640,EMPRESAS!$A$1:$C$342,3,0)</f>
        <v>#N/A</v>
      </c>
      <c r="D1640" s="299"/>
      <c r="E1640" s="299"/>
      <c r="F1640" s="299"/>
      <c r="G1640" s="299"/>
      <c r="H1640" s="299"/>
      <c r="I1640" s="299"/>
      <c r="J1640" s="299"/>
      <c r="K1640" s="299" t="e">
        <f>VLOOKUP(A1640,EMPRESAS!$A$1:$I$342,9,0)</f>
        <v>#N/A</v>
      </c>
      <c r="L1640" s="299" t="e">
        <f>VLOOKUP(A1640,EMPRESAS!$A$1:$J$342,10,0)</f>
        <v>#N/A</v>
      </c>
    </row>
    <row r="1641" spans="1:12">
      <c r="A1641" s="332"/>
      <c r="B1641" s="306" t="e">
        <f>VLOOKUP(A1641,EMPRESAS!$A$1:$B$342,2,0)</f>
        <v>#N/A</v>
      </c>
      <c r="C1641" s="306" t="e">
        <f>VLOOKUP(A1641,EMPRESAS!$A$1:$C$342,3,0)</f>
        <v>#N/A</v>
      </c>
      <c r="D1641" s="299"/>
      <c r="E1641" s="299"/>
      <c r="F1641" s="299"/>
      <c r="G1641" s="299"/>
      <c r="H1641" s="299"/>
      <c r="I1641" s="299"/>
      <c r="J1641" s="299"/>
      <c r="K1641" s="299" t="e">
        <f>VLOOKUP(A1641,EMPRESAS!$A$1:$I$342,9,0)</f>
        <v>#N/A</v>
      </c>
      <c r="L1641" s="299" t="e">
        <f>VLOOKUP(A1641,EMPRESAS!$A$1:$J$342,10,0)</f>
        <v>#N/A</v>
      </c>
    </row>
    <row r="1642" spans="1:12">
      <c r="A1642" s="332"/>
      <c r="B1642" s="306" t="e">
        <f>VLOOKUP(A1642,EMPRESAS!$A$1:$B$342,2,0)</f>
        <v>#N/A</v>
      </c>
      <c r="C1642" s="306" t="e">
        <f>VLOOKUP(A1642,EMPRESAS!$A$1:$C$342,3,0)</f>
        <v>#N/A</v>
      </c>
      <c r="D1642" s="299"/>
      <c r="E1642" s="299"/>
      <c r="F1642" s="299"/>
      <c r="G1642" s="299"/>
      <c r="H1642" s="299"/>
      <c r="I1642" s="299"/>
      <c r="J1642" s="299"/>
      <c r="K1642" s="299" t="e">
        <f>VLOOKUP(A1642,EMPRESAS!$A$1:$I$342,9,0)</f>
        <v>#N/A</v>
      </c>
      <c r="L1642" s="299" t="e">
        <f>VLOOKUP(A1642,EMPRESAS!$A$1:$J$342,10,0)</f>
        <v>#N/A</v>
      </c>
    </row>
    <row r="1643" spans="1:12">
      <c r="A1643" s="332"/>
      <c r="B1643" s="306" t="e">
        <f>VLOOKUP(A1643,EMPRESAS!$A$1:$B$342,2,0)</f>
        <v>#N/A</v>
      </c>
      <c r="C1643" s="306" t="e">
        <f>VLOOKUP(A1643,EMPRESAS!$A$1:$C$342,3,0)</f>
        <v>#N/A</v>
      </c>
      <c r="D1643" s="299"/>
      <c r="E1643" s="299"/>
      <c r="F1643" s="299"/>
      <c r="G1643" s="299"/>
      <c r="H1643" s="299"/>
      <c r="I1643" s="299"/>
      <c r="J1643" s="299"/>
      <c r="K1643" s="299" t="e">
        <f>VLOOKUP(A1643,EMPRESAS!$A$1:$I$342,9,0)</f>
        <v>#N/A</v>
      </c>
      <c r="L1643" s="299" t="e">
        <f>VLOOKUP(A1643,EMPRESAS!$A$1:$J$342,10,0)</f>
        <v>#N/A</v>
      </c>
    </row>
    <row r="1644" spans="1:12">
      <c r="A1644" s="332"/>
      <c r="B1644" s="306" t="e">
        <f>VLOOKUP(A1644,EMPRESAS!$A$1:$B$342,2,0)</f>
        <v>#N/A</v>
      </c>
      <c r="C1644" s="306" t="e">
        <f>VLOOKUP(A1644,EMPRESAS!$A$1:$C$342,3,0)</f>
        <v>#N/A</v>
      </c>
      <c r="D1644" s="299"/>
      <c r="E1644" s="299"/>
      <c r="F1644" s="299"/>
      <c r="G1644" s="299"/>
      <c r="H1644" s="299"/>
      <c r="I1644" s="299"/>
      <c r="J1644" s="299"/>
      <c r="K1644" s="299" t="e">
        <f>VLOOKUP(A1644,EMPRESAS!$A$1:$I$342,9,0)</f>
        <v>#N/A</v>
      </c>
      <c r="L1644" s="299" t="e">
        <f>VLOOKUP(A1644,EMPRESAS!$A$1:$J$342,10,0)</f>
        <v>#N/A</v>
      </c>
    </row>
    <row r="1645" spans="1:12">
      <c r="A1645" s="332"/>
      <c r="B1645" s="306" t="e">
        <f>VLOOKUP(A1645,EMPRESAS!$A$1:$B$342,2,0)</f>
        <v>#N/A</v>
      </c>
      <c r="C1645" s="306" t="e">
        <f>VLOOKUP(A1645,EMPRESAS!$A$1:$C$342,3,0)</f>
        <v>#N/A</v>
      </c>
      <c r="D1645" s="299"/>
      <c r="E1645" s="299"/>
      <c r="F1645" s="299"/>
      <c r="G1645" s="299"/>
      <c r="H1645" s="299"/>
      <c r="I1645" s="299"/>
      <c r="J1645" s="299"/>
      <c r="K1645" s="299" t="e">
        <f>VLOOKUP(A1645,EMPRESAS!$A$1:$I$342,9,0)</f>
        <v>#N/A</v>
      </c>
      <c r="L1645" s="299" t="e">
        <f>VLOOKUP(A1645,EMPRESAS!$A$1:$J$342,10,0)</f>
        <v>#N/A</v>
      </c>
    </row>
    <row r="1646" spans="1:12">
      <c r="A1646" s="332"/>
      <c r="B1646" s="306" t="e">
        <f>VLOOKUP(A1646,EMPRESAS!$A$1:$B$342,2,0)</f>
        <v>#N/A</v>
      </c>
      <c r="C1646" s="306" t="e">
        <f>VLOOKUP(A1646,EMPRESAS!$A$1:$C$342,3,0)</f>
        <v>#N/A</v>
      </c>
      <c r="D1646" s="299"/>
      <c r="E1646" s="299"/>
      <c r="F1646" s="299"/>
      <c r="G1646" s="299"/>
      <c r="H1646" s="299"/>
      <c r="I1646" s="299"/>
      <c r="J1646" s="299"/>
      <c r="K1646" s="299" t="e">
        <f>VLOOKUP(A1646,EMPRESAS!$A$1:$I$342,9,0)</f>
        <v>#N/A</v>
      </c>
      <c r="L1646" s="299" t="e">
        <f>VLOOKUP(A1646,EMPRESAS!$A$1:$J$342,10,0)</f>
        <v>#N/A</v>
      </c>
    </row>
    <row r="1647" spans="1:12">
      <c r="A1647" s="332"/>
      <c r="B1647" s="306" t="e">
        <f>VLOOKUP(A1647,EMPRESAS!$A$1:$B$342,2,0)</f>
        <v>#N/A</v>
      </c>
      <c r="C1647" s="306" t="e">
        <f>VLOOKUP(A1647,EMPRESAS!$A$1:$C$342,3,0)</f>
        <v>#N/A</v>
      </c>
      <c r="D1647" s="299"/>
      <c r="E1647" s="299"/>
      <c r="F1647" s="299"/>
      <c r="G1647" s="299"/>
      <c r="H1647" s="299"/>
      <c r="I1647" s="299"/>
      <c r="J1647" s="299"/>
      <c r="K1647" s="299" t="e">
        <f>VLOOKUP(A1647,EMPRESAS!$A$1:$I$342,9,0)</f>
        <v>#N/A</v>
      </c>
      <c r="L1647" s="299" t="e">
        <f>VLOOKUP(A1647,EMPRESAS!$A$1:$J$342,10,0)</f>
        <v>#N/A</v>
      </c>
    </row>
    <row r="1648" spans="1:12">
      <c r="A1648" s="332"/>
      <c r="B1648" s="306" t="e">
        <f>VLOOKUP(A1648,EMPRESAS!$A$1:$B$342,2,0)</f>
        <v>#N/A</v>
      </c>
      <c r="C1648" s="306" t="e">
        <f>VLOOKUP(A1648,EMPRESAS!$A$1:$C$342,3,0)</f>
        <v>#N/A</v>
      </c>
      <c r="D1648" s="299"/>
      <c r="E1648" s="299"/>
      <c r="F1648" s="299"/>
      <c r="G1648" s="299"/>
      <c r="H1648" s="299"/>
      <c r="I1648" s="299"/>
      <c r="J1648" s="299"/>
      <c r="K1648" s="299" t="e">
        <f>VLOOKUP(A1648,EMPRESAS!$A$1:$I$342,9,0)</f>
        <v>#N/A</v>
      </c>
      <c r="L1648" s="299" t="e">
        <f>VLOOKUP(A1648,EMPRESAS!$A$1:$J$342,10,0)</f>
        <v>#N/A</v>
      </c>
    </row>
    <row r="1649" spans="1:12">
      <c r="A1649" s="332"/>
      <c r="B1649" s="306" t="e">
        <f>VLOOKUP(A1649,EMPRESAS!$A$1:$B$342,2,0)</f>
        <v>#N/A</v>
      </c>
      <c r="C1649" s="306" t="e">
        <f>VLOOKUP(A1649,EMPRESAS!$A$1:$C$342,3,0)</f>
        <v>#N/A</v>
      </c>
      <c r="D1649" s="299"/>
      <c r="E1649" s="299"/>
      <c r="F1649" s="299"/>
      <c r="G1649" s="299"/>
      <c r="H1649" s="299"/>
      <c r="I1649" s="299"/>
      <c r="J1649" s="299"/>
      <c r="K1649" s="299" t="e">
        <f>VLOOKUP(A1649,EMPRESAS!$A$1:$I$342,9,0)</f>
        <v>#N/A</v>
      </c>
      <c r="L1649" s="299" t="e">
        <f>VLOOKUP(A1649,EMPRESAS!$A$1:$J$342,10,0)</f>
        <v>#N/A</v>
      </c>
    </row>
    <row r="1650" spans="1:12">
      <c r="A1650" s="332"/>
      <c r="B1650" s="306" t="e">
        <f>VLOOKUP(A1650,EMPRESAS!$A$1:$B$342,2,0)</f>
        <v>#N/A</v>
      </c>
      <c r="C1650" s="306" t="e">
        <f>VLOOKUP(A1650,EMPRESAS!$A$1:$C$342,3,0)</f>
        <v>#N/A</v>
      </c>
      <c r="D1650" s="299"/>
      <c r="E1650" s="299"/>
      <c r="F1650" s="299"/>
      <c r="G1650" s="299"/>
      <c r="H1650" s="299"/>
      <c r="I1650" s="299"/>
      <c r="J1650" s="299"/>
      <c r="K1650" s="299" t="e">
        <f>VLOOKUP(A1650,EMPRESAS!$A$1:$I$342,9,0)</f>
        <v>#N/A</v>
      </c>
      <c r="L1650" s="299" t="e">
        <f>VLOOKUP(A1650,EMPRESAS!$A$1:$J$342,10,0)</f>
        <v>#N/A</v>
      </c>
    </row>
    <row r="1651" spans="1:12">
      <c r="A1651" s="332"/>
      <c r="B1651" s="306" t="e">
        <f>VLOOKUP(A1651,EMPRESAS!$A$1:$B$342,2,0)</f>
        <v>#N/A</v>
      </c>
      <c r="C1651" s="306" t="e">
        <f>VLOOKUP(A1651,EMPRESAS!$A$1:$C$342,3,0)</f>
        <v>#N/A</v>
      </c>
      <c r="D1651" s="299"/>
      <c r="E1651" s="299"/>
      <c r="F1651" s="299"/>
      <c r="G1651" s="299"/>
      <c r="H1651" s="299"/>
      <c r="I1651" s="299"/>
      <c r="J1651" s="299"/>
      <c r="K1651" s="299" t="e">
        <f>VLOOKUP(A1651,EMPRESAS!$A$1:$I$342,9,0)</f>
        <v>#N/A</v>
      </c>
      <c r="L1651" s="299" t="e">
        <f>VLOOKUP(A1651,EMPRESAS!$A$1:$J$342,10,0)</f>
        <v>#N/A</v>
      </c>
    </row>
    <row r="1652" spans="1:12">
      <c r="A1652" s="332"/>
      <c r="B1652" s="306" t="e">
        <f>VLOOKUP(A1652,EMPRESAS!$A$1:$B$342,2,0)</f>
        <v>#N/A</v>
      </c>
      <c r="C1652" s="306" t="e">
        <f>VLOOKUP(A1652,EMPRESAS!$A$1:$C$342,3,0)</f>
        <v>#N/A</v>
      </c>
      <c r="D1652" s="299"/>
      <c r="E1652" s="299"/>
      <c r="F1652" s="299"/>
      <c r="G1652" s="299"/>
      <c r="H1652" s="299"/>
      <c r="I1652" s="299"/>
      <c r="J1652" s="299"/>
      <c r="K1652" s="299" t="e">
        <f>VLOOKUP(A1652,EMPRESAS!$A$1:$I$342,9,0)</f>
        <v>#N/A</v>
      </c>
      <c r="L1652" s="299" t="e">
        <f>VLOOKUP(A1652,EMPRESAS!$A$1:$J$342,10,0)</f>
        <v>#N/A</v>
      </c>
    </row>
    <row r="1653" spans="1:12">
      <c r="A1653" s="332"/>
      <c r="B1653" s="306" t="e">
        <f>VLOOKUP(A1653,EMPRESAS!$A$1:$B$342,2,0)</f>
        <v>#N/A</v>
      </c>
      <c r="C1653" s="306" t="e">
        <f>VLOOKUP(A1653,EMPRESAS!$A$1:$C$342,3,0)</f>
        <v>#N/A</v>
      </c>
      <c r="D1653" s="299"/>
      <c r="E1653" s="299"/>
      <c r="F1653" s="299"/>
      <c r="G1653" s="299"/>
      <c r="H1653" s="299"/>
      <c r="I1653" s="299"/>
      <c r="J1653" s="299"/>
      <c r="K1653" s="299" t="e">
        <f>VLOOKUP(A1653,EMPRESAS!$A$1:$I$342,9,0)</f>
        <v>#N/A</v>
      </c>
      <c r="L1653" s="299" t="e">
        <f>VLOOKUP(A1653,EMPRESAS!$A$1:$J$342,10,0)</f>
        <v>#N/A</v>
      </c>
    </row>
    <row r="1654" spans="1:12">
      <c r="A1654" s="332"/>
      <c r="B1654" s="306" t="e">
        <f>VLOOKUP(A1654,EMPRESAS!$A$1:$B$342,2,0)</f>
        <v>#N/A</v>
      </c>
      <c r="C1654" s="306" t="e">
        <f>VLOOKUP(A1654,EMPRESAS!$A$1:$C$342,3,0)</f>
        <v>#N/A</v>
      </c>
      <c r="D1654" s="299"/>
      <c r="E1654" s="299"/>
      <c r="F1654" s="299"/>
      <c r="G1654" s="299"/>
      <c r="H1654" s="299"/>
      <c r="I1654" s="299"/>
      <c r="J1654" s="299"/>
      <c r="K1654" s="299" t="e">
        <f>VLOOKUP(A1654,EMPRESAS!$A$1:$I$342,9,0)</f>
        <v>#N/A</v>
      </c>
      <c r="L1654" s="299" t="e">
        <f>VLOOKUP(A1654,EMPRESAS!$A$1:$J$342,10,0)</f>
        <v>#N/A</v>
      </c>
    </row>
    <row r="1655" spans="1:12">
      <c r="A1655" s="332"/>
      <c r="B1655" s="306" t="e">
        <f>VLOOKUP(A1655,EMPRESAS!$A$1:$B$342,2,0)</f>
        <v>#N/A</v>
      </c>
      <c r="C1655" s="306" t="e">
        <f>VLOOKUP(A1655,EMPRESAS!$A$1:$C$342,3,0)</f>
        <v>#N/A</v>
      </c>
      <c r="D1655" s="299"/>
      <c r="E1655" s="299"/>
      <c r="F1655" s="299"/>
      <c r="G1655" s="299"/>
      <c r="H1655" s="299"/>
      <c r="I1655" s="299"/>
      <c r="J1655" s="299"/>
      <c r="K1655" s="299" t="e">
        <f>VLOOKUP(A1655,EMPRESAS!$A$1:$I$342,9,0)</f>
        <v>#N/A</v>
      </c>
      <c r="L1655" s="299" t="e">
        <f>VLOOKUP(A1655,EMPRESAS!$A$1:$J$342,10,0)</f>
        <v>#N/A</v>
      </c>
    </row>
    <row r="1656" spans="1:12">
      <c r="A1656" s="332"/>
      <c r="B1656" s="306" t="e">
        <f>VLOOKUP(A1656,EMPRESAS!$A$1:$B$342,2,0)</f>
        <v>#N/A</v>
      </c>
      <c r="C1656" s="306" t="e">
        <f>VLOOKUP(A1656,EMPRESAS!$A$1:$C$342,3,0)</f>
        <v>#N/A</v>
      </c>
      <c r="D1656" s="299"/>
      <c r="E1656" s="299"/>
      <c r="F1656" s="299"/>
      <c r="G1656" s="299"/>
      <c r="H1656" s="299"/>
      <c r="I1656" s="299"/>
      <c r="J1656" s="299"/>
      <c r="K1656" s="299" t="e">
        <f>VLOOKUP(A1656,EMPRESAS!$A$1:$I$342,9,0)</f>
        <v>#N/A</v>
      </c>
      <c r="L1656" s="299" t="e">
        <f>VLOOKUP(A1656,EMPRESAS!$A$1:$J$342,10,0)</f>
        <v>#N/A</v>
      </c>
    </row>
    <row r="1657" spans="1:12">
      <c r="A1657" s="332"/>
      <c r="B1657" s="306" t="e">
        <f>VLOOKUP(A1657,EMPRESAS!$A$1:$B$342,2,0)</f>
        <v>#N/A</v>
      </c>
      <c r="C1657" s="306" t="e">
        <f>VLOOKUP(A1657,EMPRESAS!$A$1:$C$342,3,0)</f>
        <v>#N/A</v>
      </c>
      <c r="D1657" s="299"/>
      <c r="E1657" s="299"/>
      <c r="F1657" s="299"/>
      <c r="G1657" s="299"/>
      <c r="H1657" s="299"/>
      <c r="I1657" s="299"/>
      <c r="J1657" s="299"/>
      <c r="K1657" s="299" t="e">
        <f>VLOOKUP(A1657,EMPRESAS!$A$1:$I$342,9,0)</f>
        <v>#N/A</v>
      </c>
      <c r="L1657" s="299" t="e">
        <f>VLOOKUP(A1657,EMPRESAS!$A$1:$J$342,10,0)</f>
        <v>#N/A</v>
      </c>
    </row>
    <row r="1658" spans="1:12">
      <c r="A1658" s="332"/>
      <c r="B1658" s="306" t="e">
        <f>VLOOKUP(A1658,EMPRESAS!$A$1:$B$342,2,0)</f>
        <v>#N/A</v>
      </c>
      <c r="C1658" s="306" t="e">
        <f>VLOOKUP(A1658,EMPRESAS!$A$1:$C$342,3,0)</f>
        <v>#N/A</v>
      </c>
      <c r="D1658" s="299"/>
      <c r="E1658" s="299"/>
      <c r="F1658" s="299"/>
      <c r="G1658" s="299"/>
      <c r="H1658" s="299"/>
      <c r="I1658" s="299"/>
      <c r="J1658" s="299"/>
      <c r="K1658" s="299" t="e">
        <f>VLOOKUP(A1658,EMPRESAS!$A$1:$I$342,9,0)</f>
        <v>#N/A</v>
      </c>
      <c r="L1658" s="299" t="e">
        <f>VLOOKUP(A1658,EMPRESAS!$A$1:$J$342,10,0)</f>
        <v>#N/A</v>
      </c>
    </row>
    <row r="1659" spans="1:12">
      <c r="A1659" s="332"/>
      <c r="B1659" s="306" t="e">
        <f>VLOOKUP(A1659,EMPRESAS!$A$1:$B$342,2,0)</f>
        <v>#N/A</v>
      </c>
      <c r="C1659" s="306" t="e">
        <f>VLOOKUP(A1659,EMPRESAS!$A$1:$C$342,3,0)</f>
        <v>#N/A</v>
      </c>
      <c r="D1659" s="299"/>
      <c r="E1659" s="299"/>
      <c r="F1659" s="299"/>
      <c r="G1659" s="299"/>
      <c r="H1659" s="299"/>
      <c r="I1659" s="299"/>
      <c r="J1659" s="299"/>
      <c r="K1659" s="299" t="e">
        <f>VLOOKUP(A1659,EMPRESAS!$A$1:$I$342,9,0)</f>
        <v>#N/A</v>
      </c>
      <c r="L1659" s="299" t="e">
        <f>VLOOKUP(A1659,EMPRESAS!$A$1:$J$342,10,0)</f>
        <v>#N/A</v>
      </c>
    </row>
    <row r="1660" spans="1:12">
      <c r="A1660" s="332"/>
      <c r="B1660" s="306" t="e">
        <f>VLOOKUP(A1660,EMPRESAS!$A$1:$B$342,2,0)</f>
        <v>#N/A</v>
      </c>
      <c r="C1660" s="306" t="e">
        <f>VLOOKUP(A1660,EMPRESAS!$A$1:$C$342,3,0)</f>
        <v>#N/A</v>
      </c>
      <c r="D1660" s="299"/>
      <c r="E1660" s="299"/>
      <c r="F1660" s="299"/>
      <c r="G1660" s="299"/>
      <c r="H1660" s="299"/>
      <c r="I1660" s="299"/>
      <c r="J1660" s="299"/>
      <c r="K1660" s="299" t="e">
        <f>VLOOKUP(A1660,EMPRESAS!$A$1:$I$342,9,0)</f>
        <v>#N/A</v>
      </c>
      <c r="L1660" s="299" t="e">
        <f>VLOOKUP(A1660,EMPRESAS!$A$1:$J$342,10,0)</f>
        <v>#N/A</v>
      </c>
    </row>
    <row r="1661" spans="1:12">
      <c r="A1661" s="332"/>
      <c r="B1661" s="306" t="e">
        <f>VLOOKUP(A1661,EMPRESAS!$A$1:$B$342,2,0)</f>
        <v>#N/A</v>
      </c>
      <c r="C1661" s="306" t="e">
        <f>VLOOKUP(A1661,EMPRESAS!$A$1:$C$342,3,0)</f>
        <v>#N/A</v>
      </c>
      <c r="D1661" s="299"/>
      <c r="E1661" s="299"/>
      <c r="F1661" s="299"/>
      <c r="G1661" s="299"/>
      <c r="H1661" s="299"/>
      <c r="I1661" s="299"/>
      <c r="J1661" s="299"/>
      <c r="K1661" s="299" t="e">
        <f>VLOOKUP(A1661,EMPRESAS!$A$1:$I$342,9,0)</f>
        <v>#N/A</v>
      </c>
      <c r="L1661" s="299" t="e">
        <f>VLOOKUP(A1661,EMPRESAS!$A$1:$J$342,10,0)</f>
        <v>#N/A</v>
      </c>
    </row>
    <row r="1662" spans="1:12">
      <c r="A1662" s="332"/>
      <c r="B1662" s="306" t="e">
        <f>VLOOKUP(A1662,EMPRESAS!$A$1:$B$342,2,0)</f>
        <v>#N/A</v>
      </c>
      <c r="C1662" s="306" t="e">
        <f>VLOOKUP(A1662,EMPRESAS!$A$1:$C$342,3,0)</f>
        <v>#N/A</v>
      </c>
      <c r="D1662" s="299"/>
      <c r="E1662" s="299"/>
      <c r="F1662" s="299"/>
      <c r="G1662" s="299"/>
      <c r="H1662" s="299"/>
      <c r="I1662" s="299"/>
      <c r="J1662" s="299"/>
      <c r="K1662" s="299" t="e">
        <f>VLOOKUP(A1662,EMPRESAS!$A$1:$I$342,9,0)</f>
        <v>#N/A</v>
      </c>
      <c r="L1662" s="299" t="e">
        <f>VLOOKUP(A1662,EMPRESAS!$A$1:$J$342,10,0)</f>
        <v>#N/A</v>
      </c>
    </row>
    <row r="1663" spans="1:12">
      <c r="A1663" s="332"/>
      <c r="B1663" s="306" t="e">
        <f>VLOOKUP(A1663,EMPRESAS!$A$1:$B$342,2,0)</f>
        <v>#N/A</v>
      </c>
      <c r="C1663" s="306" t="e">
        <f>VLOOKUP(A1663,EMPRESAS!$A$1:$C$342,3,0)</f>
        <v>#N/A</v>
      </c>
      <c r="D1663" s="299"/>
      <c r="E1663" s="299"/>
      <c r="F1663" s="299"/>
      <c r="G1663" s="299"/>
      <c r="H1663" s="299"/>
      <c r="I1663" s="299"/>
      <c r="J1663" s="299"/>
      <c r="K1663" s="299" t="e">
        <f>VLOOKUP(A1663,EMPRESAS!$A$1:$I$342,9,0)</f>
        <v>#N/A</v>
      </c>
      <c r="L1663" s="299" t="e">
        <f>VLOOKUP(A1663,EMPRESAS!$A$1:$J$342,10,0)</f>
        <v>#N/A</v>
      </c>
    </row>
    <row r="1664" spans="1:12">
      <c r="A1664" s="332"/>
      <c r="B1664" s="306" t="e">
        <f>VLOOKUP(A1664,EMPRESAS!$A$1:$B$342,2,0)</f>
        <v>#N/A</v>
      </c>
      <c r="C1664" s="306" t="e">
        <f>VLOOKUP(A1664,EMPRESAS!$A$1:$C$342,3,0)</f>
        <v>#N/A</v>
      </c>
      <c r="D1664" s="299"/>
      <c r="E1664" s="299"/>
      <c r="F1664" s="299"/>
      <c r="G1664" s="299"/>
      <c r="H1664" s="299"/>
      <c r="I1664" s="299"/>
      <c r="J1664" s="299"/>
      <c r="K1664" s="299" t="e">
        <f>VLOOKUP(A1664,EMPRESAS!$A$1:$I$342,9,0)</f>
        <v>#N/A</v>
      </c>
      <c r="L1664" s="299" t="e">
        <f>VLOOKUP(A1664,EMPRESAS!$A$1:$J$342,10,0)</f>
        <v>#N/A</v>
      </c>
    </row>
    <row r="1665" spans="1:12">
      <c r="A1665" s="332"/>
      <c r="B1665" s="306" t="e">
        <f>VLOOKUP(A1665,EMPRESAS!$A$1:$B$342,2,0)</f>
        <v>#N/A</v>
      </c>
      <c r="C1665" s="306" t="e">
        <f>VLOOKUP(A1665,EMPRESAS!$A$1:$C$342,3,0)</f>
        <v>#N/A</v>
      </c>
      <c r="D1665" s="299"/>
      <c r="E1665" s="299"/>
      <c r="F1665" s="299"/>
      <c r="G1665" s="299"/>
      <c r="H1665" s="299"/>
      <c r="I1665" s="299"/>
      <c r="J1665" s="299"/>
      <c r="K1665" s="299" t="e">
        <f>VLOOKUP(A1665,EMPRESAS!$A$1:$I$342,9,0)</f>
        <v>#N/A</v>
      </c>
      <c r="L1665" s="299" t="e">
        <f>VLOOKUP(A1665,EMPRESAS!$A$1:$J$342,10,0)</f>
        <v>#N/A</v>
      </c>
    </row>
    <row r="1666" spans="1:12">
      <c r="A1666" s="332"/>
      <c r="B1666" s="306" t="e">
        <f>VLOOKUP(A1666,EMPRESAS!$A$1:$B$342,2,0)</f>
        <v>#N/A</v>
      </c>
      <c r="C1666" s="306" t="e">
        <f>VLOOKUP(A1666,EMPRESAS!$A$1:$C$342,3,0)</f>
        <v>#N/A</v>
      </c>
      <c r="D1666" s="299"/>
      <c r="E1666" s="299"/>
      <c r="F1666" s="299"/>
      <c r="G1666" s="299"/>
      <c r="H1666" s="299"/>
      <c r="I1666" s="299"/>
      <c r="J1666" s="299"/>
      <c r="K1666" s="299" t="e">
        <f>VLOOKUP(A1666,EMPRESAS!$A$1:$I$342,9,0)</f>
        <v>#N/A</v>
      </c>
      <c r="L1666" s="299" t="e">
        <f>VLOOKUP(A1666,EMPRESAS!$A$1:$J$342,10,0)</f>
        <v>#N/A</v>
      </c>
    </row>
    <row r="1667" spans="1:12">
      <c r="A1667" s="332"/>
      <c r="B1667" s="306" t="e">
        <f>VLOOKUP(A1667,EMPRESAS!$A$1:$B$342,2,0)</f>
        <v>#N/A</v>
      </c>
      <c r="C1667" s="306" t="e">
        <f>VLOOKUP(A1667,EMPRESAS!$A$1:$C$342,3,0)</f>
        <v>#N/A</v>
      </c>
      <c r="D1667" s="299"/>
      <c r="E1667" s="299"/>
      <c r="F1667" s="299"/>
      <c r="G1667" s="299"/>
      <c r="H1667" s="299"/>
      <c r="I1667" s="299"/>
      <c r="J1667" s="299"/>
      <c r="K1667" s="299" t="e">
        <f>VLOOKUP(A1667,EMPRESAS!$A$1:$I$342,9,0)</f>
        <v>#N/A</v>
      </c>
      <c r="L1667" s="299" t="e">
        <f>VLOOKUP(A1667,EMPRESAS!$A$1:$J$342,10,0)</f>
        <v>#N/A</v>
      </c>
    </row>
    <row r="1668" spans="1:12">
      <c r="A1668" s="332"/>
      <c r="B1668" s="306" t="e">
        <f>VLOOKUP(A1668,EMPRESAS!$A$1:$B$342,2,0)</f>
        <v>#N/A</v>
      </c>
      <c r="C1668" s="306" t="e">
        <f>VLOOKUP(A1668,EMPRESAS!$A$1:$C$342,3,0)</f>
        <v>#N/A</v>
      </c>
      <c r="D1668" s="299"/>
      <c r="E1668" s="299"/>
      <c r="F1668" s="299"/>
      <c r="G1668" s="299"/>
      <c r="H1668" s="299"/>
      <c r="I1668" s="299"/>
      <c r="J1668" s="299"/>
      <c r="K1668" s="299" t="e">
        <f>VLOOKUP(A1668,EMPRESAS!$A$1:$I$342,9,0)</f>
        <v>#N/A</v>
      </c>
      <c r="L1668" s="299" t="e">
        <f>VLOOKUP(A1668,EMPRESAS!$A$1:$J$342,10,0)</f>
        <v>#N/A</v>
      </c>
    </row>
    <row r="1669" spans="1:12">
      <c r="A1669" s="332"/>
      <c r="B1669" s="306" t="e">
        <f>VLOOKUP(A1669,EMPRESAS!$A$1:$B$342,2,0)</f>
        <v>#N/A</v>
      </c>
      <c r="C1669" s="306" t="e">
        <f>VLOOKUP(A1669,EMPRESAS!$A$1:$C$342,3,0)</f>
        <v>#N/A</v>
      </c>
      <c r="D1669" s="299"/>
      <c r="E1669" s="299"/>
      <c r="F1669" s="299"/>
      <c r="G1669" s="299"/>
      <c r="H1669" s="299"/>
      <c r="I1669" s="299"/>
      <c r="J1669" s="299"/>
      <c r="K1669" s="299" t="e">
        <f>VLOOKUP(A1669,EMPRESAS!$A$1:$I$342,9,0)</f>
        <v>#N/A</v>
      </c>
      <c r="L1669" s="299" t="e">
        <f>VLOOKUP(A1669,EMPRESAS!$A$1:$J$342,10,0)</f>
        <v>#N/A</v>
      </c>
    </row>
    <row r="1670" spans="1:12">
      <c r="A1670" s="332"/>
      <c r="B1670" s="306" t="e">
        <f>VLOOKUP(A1670,EMPRESAS!$A$1:$B$342,2,0)</f>
        <v>#N/A</v>
      </c>
      <c r="C1670" s="306" t="e">
        <f>VLOOKUP(A1670,EMPRESAS!$A$1:$C$342,3,0)</f>
        <v>#N/A</v>
      </c>
      <c r="D1670" s="299"/>
      <c r="E1670" s="299"/>
      <c r="F1670" s="299"/>
      <c r="G1670" s="299"/>
      <c r="H1670" s="299"/>
      <c r="I1670" s="299"/>
      <c r="J1670" s="299"/>
      <c r="K1670" s="299" t="e">
        <f>VLOOKUP(A1670,EMPRESAS!$A$1:$I$342,9,0)</f>
        <v>#N/A</v>
      </c>
      <c r="L1670" s="299" t="e">
        <f>VLOOKUP(A1670,EMPRESAS!$A$1:$J$342,10,0)</f>
        <v>#N/A</v>
      </c>
    </row>
    <row r="1671" spans="1:12">
      <c r="A1671" s="332"/>
      <c r="B1671" s="306" t="e">
        <f>VLOOKUP(A1671,EMPRESAS!$A$1:$B$342,2,0)</f>
        <v>#N/A</v>
      </c>
      <c r="C1671" s="306" t="e">
        <f>VLOOKUP(A1671,EMPRESAS!$A$1:$C$342,3,0)</f>
        <v>#N/A</v>
      </c>
      <c r="D1671" s="299"/>
      <c r="E1671" s="299"/>
      <c r="F1671" s="299"/>
      <c r="G1671" s="299"/>
      <c r="H1671" s="299"/>
      <c r="I1671" s="299"/>
      <c r="J1671" s="299"/>
      <c r="K1671" s="299" t="e">
        <f>VLOOKUP(A1671,EMPRESAS!$A$1:$I$342,9,0)</f>
        <v>#N/A</v>
      </c>
      <c r="L1671" s="299" t="e">
        <f>VLOOKUP(A1671,EMPRESAS!$A$1:$J$342,10,0)</f>
        <v>#N/A</v>
      </c>
    </row>
    <row r="1672" spans="1:12">
      <c r="A1672" s="332"/>
      <c r="B1672" s="306" t="e">
        <f>VLOOKUP(A1672,EMPRESAS!$A$1:$B$342,2,0)</f>
        <v>#N/A</v>
      </c>
      <c r="C1672" s="306" t="e">
        <f>VLOOKUP(A1672,EMPRESAS!$A$1:$C$342,3,0)</f>
        <v>#N/A</v>
      </c>
      <c r="D1672" s="299"/>
      <c r="E1672" s="299"/>
      <c r="F1672" s="299"/>
      <c r="G1672" s="299"/>
      <c r="H1672" s="299"/>
      <c r="I1672" s="299"/>
      <c r="J1672" s="299"/>
      <c r="K1672" s="299" t="e">
        <f>VLOOKUP(A1672,EMPRESAS!$A$1:$I$342,9,0)</f>
        <v>#N/A</v>
      </c>
      <c r="L1672" s="299" t="e">
        <f>VLOOKUP(A1672,EMPRESAS!$A$1:$J$342,10,0)</f>
        <v>#N/A</v>
      </c>
    </row>
    <row r="1673" spans="1:12">
      <c r="A1673" s="332"/>
      <c r="B1673" s="306" t="e">
        <f>VLOOKUP(A1673,EMPRESAS!$A$1:$B$342,2,0)</f>
        <v>#N/A</v>
      </c>
      <c r="C1673" s="306" t="e">
        <f>VLOOKUP(A1673,EMPRESAS!$A$1:$C$342,3,0)</f>
        <v>#N/A</v>
      </c>
      <c r="D1673" s="299"/>
      <c r="E1673" s="299"/>
      <c r="F1673" s="299"/>
      <c r="G1673" s="299"/>
      <c r="H1673" s="299"/>
      <c r="I1673" s="299"/>
      <c r="J1673" s="299"/>
      <c r="K1673" s="299" t="e">
        <f>VLOOKUP(A1673,EMPRESAS!$A$1:$I$342,9,0)</f>
        <v>#N/A</v>
      </c>
      <c r="L1673" s="299" t="e">
        <f>VLOOKUP(A1673,EMPRESAS!$A$1:$J$342,10,0)</f>
        <v>#N/A</v>
      </c>
    </row>
    <row r="1674" spans="1:12">
      <c r="A1674" s="332"/>
      <c r="B1674" s="306" t="e">
        <f>VLOOKUP(A1674,EMPRESAS!$A$1:$B$342,2,0)</f>
        <v>#N/A</v>
      </c>
      <c r="C1674" s="306" t="e">
        <f>VLOOKUP(A1674,EMPRESAS!$A$1:$C$342,3,0)</f>
        <v>#N/A</v>
      </c>
      <c r="D1674" s="299"/>
      <c r="E1674" s="299"/>
      <c r="F1674" s="299"/>
      <c r="G1674" s="299"/>
      <c r="H1674" s="299"/>
      <c r="I1674" s="299"/>
      <c r="J1674" s="299"/>
      <c r="K1674" s="299" t="e">
        <f>VLOOKUP(A1674,EMPRESAS!$A$1:$I$342,9,0)</f>
        <v>#N/A</v>
      </c>
      <c r="L1674" s="299" t="e">
        <f>VLOOKUP(A1674,EMPRESAS!$A$1:$J$342,10,0)</f>
        <v>#N/A</v>
      </c>
    </row>
    <row r="1675" spans="1:12">
      <c r="A1675" s="332"/>
      <c r="B1675" s="306" t="e">
        <f>VLOOKUP(A1675,EMPRESAS!$A$1:$B$342,2,0)</f>
        <v>#N/A</v>
      </c>
      <c r="C1675" s="306" t="e">
        <f>VLOOKUP(A1675,EMPRESAS!$A$1:$C$342,3,0)</f>
        <v>#N/A</v>
      </c>
      <c r="D1675" s="299"/>
      <c r="E1675" s="299"/>
      <c r="F1675" s="299"/>
      <c r="G1675" s="299"/>
      <c r="H1675" s="299"/>
      <c r="I1675" s="299"/>
      <c r="J1675" s="299"/>
      <c r="K1675" s="299" t="e">
        <f>VLOOKUP(A1675,EMPRESAS!$A$1:$I$342,9,0)</f>
        <v>#N/A</v>
      </c>
      <c r="L1675" s="299" t="e">
        <f>VLOOKUP(A1675,EMPRESAS!$A$1:$J$342,10,0)</f>
        <v>#N/A</v>
      </c>
    </row>
    <row r="1676" spans="1:12">
      <c r="A1676" s="332"/>
      <c r="B1676" s="306" t="e">
        <f>VLOOKUP(A1676,EMPRESAS!$A$1:$B$342,2,0)</f>
        <v>#N/A</v>
      </c>
      <c r="C1676" s="306" t="e">
        <f>VLOOKUP(A1676,EMPRESAS!$A$1:$C$342,3,0)</f>
        <v>#N/A</v>
      </c>
      <c r="D1676" s="299"/>
      <c r="E1676" s="299"/>
      <c r="F1676" s="299"/>
      <c r="G1676" s="299"/>
      <c r="H1676" s="299"/>
      <c r="I1676" s="299"/>
      <c r="J1676" s="299"/>
      <c r="K1676" s="299" t="e">
        <f>VLOOKUP(A1676,EMPRESAS!$A$1:$I$342,9,0)</f>
        <v>#N/A</v>
      </c>
      <c r="L1676" s="299" t="e">
        <f>VLOOKUP(A1676,EMPRESAS!$A$1:$J$342,10,0)</f>
        <v>#N/A</v>
      </c>
    </row>
    <row r="1677" spans="1:12">
      <c r="A1677" s="332"/>
      <c r="B1677" s="306" t="e">
        <f>VLOOKUP(A1677,EMPRESAS!$A$1:$B$342,2,0)</f>
        <v>#N/A</v>
      </c>
      <c r="C1677" s="306" t="e">
        <f>VLOOKUP(A1677,EMPRESAS!$A$1:$C$342,3,0)</f>
        <v>#N/A</v>
      </c>
      <c r="D1677" s="299"/>
      <c r="E1677" s="299"/>
      <c r="F1677" s="299"/>
      <c r="G1677" s="299"/>
      <c r="H1677" s="299"/>
      <c r="I1677" s="299"/>
      <c r="J1677" s="299"/>
      <c r="K1677" s="299" t="e">
        <f>VLOOKUP(A1677,EMPRESAS!$A$1:$I$342,9,0)</f>
        <v>#N/A</v>
      </c>
      <c r="L1677" s="299" t="e">
        <f>VLOOKUP(A1677,EMPRESAS!$A$1:$J$342,10,0)</f>
        <v>#N/A</v>
      </c>
    </row>
    <row r="1678" spans="1:12">
      <c r="A1678" s="332"/>
      <c r="B1678" s="306" t="e">
        <f>VLOOKUP(A1678,EMPRESAS!$A$1:$B$342,2,0)</f>
        <v>#N/A</v>
      </c>
      <c r="C1678" s="306" t="e">
        <f>VLOOKUP(A1678,EMPRESAS!$A$1:$C$342,3,0)</f>
        <v>#N/A</v>
      </c>
      <c r="D1678" s="299"/>
      <c r="E1678" s="299"/>
      <c r="F1678" s="299"/>
      <c r="G1678" s="299"/>
      <c r="H1678" s="299"/>
      <c r="I1678" s="299"/>
      <c r="J1678" s="299"/>
      <c r="K1678" s="299" t="e">
        <f>VLOOKUP(A1678,EMPRESAS!$A$1:$I$342,9,0)</f>
        <v>#N/A</v>
      </c>
      <c r="L1678" s="299" t="e">
        <f>VLOOKUP(A1678,EMPRESAS!$A$1:$J$342,10,0)</f>
        <v>#N/A</v>
      </c>
    </row>
    <row r="1679" spans="1:12">
      <c r="A1679" s="332"/>
      <c r="B1679" s="306" t="e">
        <f>VLOOKUP(A1679,EMPRESAS!$A$1:$B$342,2,0)</f>
        <v>#N/A</v>
      </c>
      <c r="C1679" s="306" t="e">
        <f>VLOOKUP(A1679,EMPRESAS!$A$1:$C$342,3,0)</f>
        <v>#N/A</v>
      </c>
      <c r="D1679" s="299"/>
      <c r="E1679" s="299"/>
      <c r="F1679" s="299"/>
      <c r="G1679" s="299"/>
      <c r="H1679" s="299"/>
      <c r="I1679" s="299"/>
      <c r="J1679" s="299"/>
      <c r="K1679" s="299" t="e">
        <f>VLOOKUP(A1679,EMPRESAS!$A$1:$I$342,9,0)</f>
        <v>#N/A</v>
      </c>
      <c r="L1679" s="299" t="e">
        <f>VLOOKUP(A1679,EMPRESAS!$A$1:$J$342,10,0)</f>
        <v>#N/A</v>
      </c>
    </row>
    <row r="1680" spans="1:12">
      <c r="A1680" s="332"/>
      <c r="B1680" s="306" t="e">
        <f>VLOOKUP(A1680,EMPRESAS!$A$1:$B$342,2,0)</f>
        <v>#N/A</v>
      </c>
      <c r="C1680" s="306" t="e">
        <f>VLOOKUP(A1680,EMPRESAS!$A$1:$C$342,3,0)</f>
        <v>#N/A</v>
      </c>
      <c r="D1680" s="299"/>
      <c r="E1680" s="299"/>
      <c r="F1680" s="299"/>
      <c r="G1680" s="299"/>
      <c r="H1680" s="299"/>
      <c r="I1680" s="299"/>
      <c r="J1680" s="299"/>
      <c r="K1680" s="299" t="e">
        <f>VLOOKUP(A1680,EMPRESAS!$A$1:$I$342,9,0)</f>
        <v>#N/A</v>
      </c>
      <c r="L1680" s="299" t="e">
        <f>VLOOKUP(A1680,EMPRESAS!$A$1:$J$342,10,0)</f>
        <v>#N/A</v>
      </c>
    </row>
    <row r="1681" spans="1:12">
      <c r="A1681" s="332"/>
      <c r="B1681" s="306" t="e">
        <f>VLOOKUP(A1681,EMPRESAS!$A$1:$B$342,2,0)</f>
        <v>#N/A</v>
      </c>
      <c r="C1681" s="306" t="e">
        <f>VLOOKUP(A1681,EMPRESAS!$A$1:$C$342,3,0)</f>
        <v>#N/A</v>
      </c>
      <c r="D1681" s="299"/>
      <c r="E1681" s="299"/>
      <c r="F1681" s="299"/>
      <c r="G1681" s="299"/>
      <c r="H1681" s="299"/>
      <c r="I1681" s="299"/>
      <c r="J1681" s="299"/>
      <c r="K1681" s="299" t="e">
        <f>VLOOKUP(A1681,EMPRESAS!$A$1:$I$342,9,0)</f>
        <v>#N/A</v>
      </c>
      <c r="L1681" s="299" t="e">
        <f>VLOOKUP(A1681,EMPRESAS!$A$1:$J$342,10,0)</f>
        <v>#N/A</v>
      </c>
    </row>
    <row r="1682" spans="1:12">
      <c r="A1682" s="332"/>
      <c r="B1682" s="306" t="e">
        <f>VLOOKUP(A1682,EMPRESAS!$A$1:$B$342,2,0)</f>
        <v>#N/A</v>
      </c>
      <c r="C1682" s="306" t="e">
        <f>VLOOKUP(A1682,EMPRESAS!$A$1:$C$342,3,0)</f>
        <v>#N/A</v>
      </c>
      <c r="D1682" s="299"/>
      <c r="E1682" s="299"/>
      <c r="F1682" s="299"/>
      <c r="G1682" s="299"/>
      <c r="H1682" s="299"/>
      <c r="I1682" s="299"/>
      <c r="J1682" s="299"/>
      <c r="K1682" s="299" t="e">
        <f>VLOOKUP(A1682,EMPRESAS!$A$1:$I$342,9,0)</f>
        <v>#N/A</v>
      </c>
      <c r="L1682" s="299" t="e">
        <f>VLOOKUP(A1682,EMPRESAS!$A$1:$J$342,10,0)</f>
        <v>#N/A</v>
      </c>
    </row>
    <row r="1683" spans="1:12">
      <c r="A1683" s="332"/>
      <c r="B1683" s="306" t="e">
        <f>VLOOKUP(A1683,EMPRESAS!$A$1:$B$342,2,0)</f>
        <v>#N/A</v>
      </c>
      <c r="C1683" s="306" t="e">
        <f>VLOOKUP(A1683,EMPRESAS!$A$1:$C$342,3,0)</f>
        <v>#N/A</v>
      </c>
      <c r="D1683" s="299"/>
      <c r="E1683" s="299"/>
      <c r="F1683" s="299"/>
      <c r="G1683" s="299"/>
      <c r="H1683" s="299"/>
      <c r="I1683" s="299"/>
      <c r="J1683" s="299"/>
      <c r="K1683" s="299" t="e">
        <f>VLOOKUP(A1683,EMPRESAS!$A$1:$I$342,9,0)</f>
        <v>#N/A</v>
      </c>
      <c r="L1683" s="299" t="e">
        <f>VLOOKUP(A1683,EMPRESAS!$A$1:$J$342,10,0)</f>
        <v>#N/A</v>
      </c>
    </row>
    <row r="1684" spans="1:12">
      <c r="A1684" s="332"/>
      <c r="B1684" s="306" t="e">
        <f>VLOOKUP(A1684,EMPRESAS!$A$1:$B$342,2,0)</f>
        <v>#N/A</v>
      </c>
      <c r="C1684" s="306" t="e">
        <f>VLOOKUP(A1684,EMPRESAS!$A$1:$C$342,3,0)</f>
        <v>#N/A</v>
      </c>
      <c r="D1684" s="299"/>
      <c r="E1684" s="299"/>
      <c r="F1684" s="299"/>
      <c r="G1684" s="299"/>
      <c r="H1684" s="299"/>
      <c r="I1684" s="299"/>
      <c r="J1684" s="299"/>
      <c r="K1684" s="299" t="e">
        <f>VLOOKUP(A1684,EMPRESAS!$A$1:$I$342,9,0)</f>
        <v>#N/A</v>
      </c>
      <c r="L1684" s="299" t="e">
        <f>VLOOKUP(A1684,EMPRESAS!$A$1:$J$342,10,0)</f>
        <v>#N/A</v>
      </c>
    </row>
    <row r="1685" spans="1:12">
      <c r="A1685" s="332"/>
      <c r="B1685" s="306" t="e">
        <f>VLOOKUP(A1685,EMPRESAS!$A$1:$B$342,2,0)</f>
        <v>#N/A</v>
      </c>
      <c r="C1685" s="306" t="e">
        <f>VLOOKUP(A1685,EMPRESAS!$A$1:$C$342,3,0)</f>
        <v>#N/A</v>
      </c>
      <c r="D1685" s="299"/>
      <c r="E1685" s="299"/>
      <c r="F1685" s="299"/>
      <c r="G1685" s="299"/>
      <c r="H1685" s="299"/>
      <c r="I1685" s="299"/>
      <c r="J1685" s="299"/>
      <c r="K1685" s="299" t="e">
        <f>VLOOKUP(A1685,EMPRESAS!$A$1:$I$342,9,0)</f>
        <v>#N/A</v>
      </c>
      <c r="L1685" s="299" t="e">
        <f>VLOOKUP(A1685,EMPRESAS!$A$1:$J$342,10,0)</f>
        <v>#N/A</v>
      </c>
    </row>
    <row r="1686" spans="1:12">
      <c r="A1686" s="332"/>
      <c r="B1686" s="306" t="e">
        <f>VLOOKUP(A1686,EMPRESAS!$A$1:$B$342,2,0)</f>
        <v>#N/A</v>
      </c>
      <c r="C1686" s="306" t="e">
        <f>VLOOKUP(A1686,EMPRESAS!$A$1:$C$342,3,0)</f>
        <v>#N/A</v>
      </c>
      <c r="D1686" s="299"/>
      <c r="E1686" s="299"/>
      <c r="F1686" s="299"/>
      <c r="G1686" s="299"/>
      <c r="H1686" s="299"/>
      <c r="I1686" s="299"/>
      <c r="J1686" s="299"/>
      <c r="K1686" s="299" t="e">
        <f>VLOOKUP(A1686,EMPRESAS!$A$1:$I$342,9,0)</f>
        <v>#N/A</v>
      </c>
      <c r="L1686" s="299" t="e">
        <f>VLOOKUP(A1686,EMPRESAS!$A$1:$J$342,10,0)</f>
        <v>#N/A</v>
      </c>
    </row>
    <row r="1687" spans="1:12">
      <c r="A1687" s="332"/>
      <c r="B1687" s="306" t="e">
        <f>VLOOKUP(A1687,EMPRESAS!$A$1:$B$342,2,0)</f>
        <v>#N/A</v>
      </c>
      <c r="C1687" s="306" t="e">
        <f>VLOOKUP(A1687,EMPRESAS!$A$1:$C$342,3,0)</f>
        <v>#N/A</v>
      </c>
      <c r="D1687" s="299"/>
      <c r="E1687" s="299"/>
      <c r="F1687" s="299"/>
      <c r="G1687" s="299"/>
      <c r="H1687" s="299"/>
      <c r="I1687" s="299"/>
      <c r="J1687" s="299"/>
      <c r="K1687" s="299" t="e">
        <f>VLOOKUP(A1687,EMPRESAS!$A$1:$I$342,9,0)</f>
        <v>#N/A</v>
      </c>
      <c r="L1687" s="299" t="e">
        <f>VLOOKUP(A1687,EMPRESAS!$A$1:$J$342,10,0)</f>
        <v>#N/A</v>
      </c>
    </row>
    <row r="1688" spans="1:12">
      <c r="A1688" s="332"/>
      <c r="B1688" s="306" t="e">
        <f>VLOOKUP(A1688,EMPRESAS!$A$1:$B$342,2,0)</f>
        <v>#N/A</v>
      </c>
      <c r="C1688" s="306" t="e">
        <f>VLOOKUP(A1688,EMPRESAS!$A$1:$C$342,3,0)</f>
        <v>#N/A</v>
      </c>
      <c r="D1688" s="299"/>
      <c r="E1688" s="299"/>
      <c r="F1688" s="299"/>
      <c r="G1688" s="299"/>
      <c r="H1688" s="299"/>
      <c r="I1688" s="299"/>
      <c r="J1688" s="299"/>
      <c r="K1688" s="299" t="e">
        <f>VLOOKUP(A1688,EMPRESAS!$A$1:$I$342,9,0)</f>
        <v>#N/A</v>
      </c>
      <c r="L1688" s="299" t="e">
        <f>VLOOKUP(A1688,EMPRESAS!$A$1:$J$342,10,0)</f>
        <v>#N/A</v>
      </c>
    </row>
    <row r="1689" spans="1:12">
      <c r="A1689" s="332"/>
      <c r="B1689" s="306" t="e">
        <f>VLOOKUP(A1689,EMPRESAS!$A$1:$B$342,2,0)</f>
        <v>#N/A</v>
      </c>
      <c r="C1689" s="306" t="e">
        <f>VLOOKUP(A1689,EMPRESAS!$A$1:$C$342,3,0)</f>
        <v>#N/A</v>
      </c>
      <c r="D1689" s="299"/>
      <c r="E1689" s="299"/>
      <c r="F1689" s="299"/>
      <c r="G1689" s="299"/>
      <c r="H1689" s="299"/>
      <c r="I1689" s="299"/>
      <c r="J1689" s="299"/>
      <c r="K1689" s="299" t="e">
        <f>VLOOKUP(A1689,EMPRESAS!$A$1:$I$342,9,0)</f>
        <v>#N/A</v>
      </c>
      <c r="L1689" s="299" t="e">
        <f>VLOOKUP(A1689,EMPRESAS!$A$1:$J$342,10,0)</f>
        <v>#N/A</v>
      </c>
    </row>
    <row r="1690" spans="1:12">
      <c r="A1690" s="332"/>
      <c r="B1690" s="306" t="e">
        <f>VLOOKUP(A1690,EMPRESAS!$A$1:$B$342,2,0)</f>
        <v>#N/A</v>
      </c>
      <c r="C1690" s="306" t="e">
        <f>VLOOKUP(A1690,EMPRESAS!$A$1:$C$342,3,0)</f>
        <v>#N/A</v>
      </c>
      <c r="D1690" s="299"/>
      <c r="E1690" s="299"/>
      <c r="F1690" s="299"/>
      <c r="G1690" s="299"/>
      <c r="H1690" s="299"/>
      <c r="I1690" s="299"/>
      <c r="J1690" s="299"/>
      <c r="K1690" s="299" t="e">
        <f>VLOOKUP(A1690,EMPRESAS!$A$1:$I$342,9,0)</f>
        <v>#N/A</v>
      </c>
      <c r="L1690" s="299" t="e">
        <f>VLOOKUP(A1690,EMPRESAS!$A$1:$J$342,10,0)</f>
        <v>#N/A</v>
      </c>
    </row>
    <row r="1691" spans="1:12">
      <c r="A1691" s="332"/>
      <c r="B1691" s="306" t="e">
        <f>VLOOKUP(A1691,EMPRESAS!$A$1:$B$342,2,0)</f>
        <v>#N/A</v>
      </c>
      <c r="C1691" s="306" t="e">
        <f>VLOOKUP(A1691,EMPRESAS!$A$1:$C$342,3,0)</f>
        <v>#N/A</v>
      </c>
      <c r="D1691" s="299"/>
      <c r="E1691" s="299"/>
      <c r="F1691" s="299"/>
      <c r="G1691" s="299"/>
      <c r="H1691" s="299"/>
      <c r="I1691" s="299"/>
      <c r="J1691" s="299"/>
      <c r="K1691" s="299" t="e">
        <f>VLOOKUP(A1691,EMPRESAS!$A$1:$I$342,9,0)</f>
        <v>#N/A</v>
      </c>
      <c r="L1691" s="299" t="e">
        <f>VLOOKUP(A1691,EMPRESAS!$A$1:$J$342,10,0)</f>
        <v>#N/A</v>
      </c>
    </row>
    <row r="1692" spans="1:12">
      <c r="A1692" s="332"/>
      <c r="B1692" s="306" t="e">
        <f>VLOOKUP(A1692,EMPRESAS!$A$1:$B$342,2,0)</f>
        <v>#N/A</v>
      </c>
      <c r="C1692" s="306" t="e">
        <f>VLOOKUP(A1692,EMPRESAS!$A$1:$C$342,3,0)</f>
        <v>#N/A</v>
      </c>
      <c r="D1692" s="299"/>
      <c r="E1692" s="299"/>
      <c r="F1692" s="299"/>
      <c r="G1692" s="299"/>
      <c r="H1692" s="299"/>
      <c r="I1692" s="299"/>
      <c r="J1692" s="299"/>
      <c r="K1692" s="299" t="e">
        <f>VLOOKUP(A1692,EMPRESAS!$A$1:$I$342,9,0)</f>
        <v>#N/A</v>
      </c>
      <c r="L1692" s="299" t="e">
        <f>VLOOKUP(A1692,EMPRESAS!$A$1:$J$342,10,0)</f>
        <v>#N/A</v>
      </c>
    </row>
    <row r="1693" spans="1:12">
      <c r="A1693" s="332"/>
      <c r="B1693" s="306" t="e">
        <f>VLOOKUP(A1693,EMPRESAS!$A$1:$B$342,2,0)</f>
        <v>#N/A</v>
      </c>
      <c r="C1693" s="306" t="e">
        <f>VLOOKUP(A1693,EMPRESAS!$A$1:$C$342,3,0)</f>
        <v>#N/A</v>
      </c>
      <c r="D1693" s="299"/>
      <c r="E1693" s="299"/>
      <c r="F1693" s="299"/>
      <c r="G1693" s="299"/>
      <c r="H1693" s="299"/>
      <c r="I1693" s="299"/>
      <c r="J1693" s="299"/>
      <c r="K1693" s="299" t="e">
        <f>VLOOKUP(A1693,EMPRESAS!$A$1:$I$342,9,0)</f>
        <v>#N/A</v>
      </c>
      <c r="L1693" s="299" t="e">
        <f>VLOOKUP(A1693,EMPRESAS!$A$1:$J$342,10,0)</f>
        <v>#N/A</v>
      </c>
    </row>
    <row r="1694" spans="1:12">
      <c r="A1694" s="332"/>
      <c r="B1694" s="306" t="e">
        <f>VLOOKUP(A1694,EMPRESAS!$A$1:$B$342,2,0)</f>
        <v>#N/A</v>
      </c>
      <c r="C1694" s="306" t="e">
        <f>VLOOKUP(A1694,EMPRESAS!$A$1:$C$342,3,0)</f>
        <v>#N/A</v>
      </c>
      <c r="D1694" s="299"/>
      <c r="E1694" s="299"/>
      <c r="F1694" s="299"/>
      <c r="G1694" s="299"/>
      <c r="H1694" s="299"/>
      <c r="I1694" s="299"/>
      <c r="J1694" s="299"/>
      <c r="K1694" s="299" t="e">
        <f>VLOOKUP(A1694,EMPRESAS!$A$1:$I$342,9,0)</f>
        <v>#N/A</v>
      </c>
      <c r="L1694" s="299" t="e">
        <f>VLOOKUP(A1694,EMPRESAS!$A$1:$J$342,10,0)</f>
        <v>#N/A</v>
      </c>
    </row>
    <row r="1695" spans="1:12">
      <c r="A1695" s="332"/>
      <c r="B1695" s="306" t="e">
        <f>VLOOKUP(A1695,EMPRESAS!$A$1:$B$342,2,0)</f>
        <v>#N/A</v>
      </c>
      <c r="C1695" s="306" t="e">
        <f>VLOOKUP(A1695,EMPRESAS!$A$1:$C$342,3,0)</f>
        <v>#N/A</v>
      </c>
      <c r="D1695" s="299"/>
      <c r="E1695" s="299"/>
      <c r="F1695" s="299"/>
      <c r="G1695" s="299"/>
      <c r="H1695" s="299"/>
      <c r="I1695" s="299"/>
      <c r="J1695" s="299"/>
      <c r="K1695" s="299" t="e">
        <f>VLOOKUP(A1695,EMPRESAS!$A$1:$I$342,9,0)</f>
        <v>#N/A</v>
      </c>
      <c r="L1695" s="299" t="e">
        <f>VLOOKUP(A1695,EMPRESAS!$A$1:$J$342,10,0)</f>
        <v>#N/A</v>
      </c>
    </row>
    <row r="1696" spans="1:12">
      <c r="A1696" s="332"/>
      <c r="B1696" s="306" t="e">
        <f>VLOOKUP(A1696,EMPRESAS!$A$1:$B$342,2,0)</f>
        <v>#N/A</v>
      </c>
      <c r="C1696" s="306" t="e">
        <f>VLOOKUP(A1696,EMPRESAS!$A$1:$C$342,3,0)</f>
        <v>#N/A</v>
      </c>
      <c r="D1696" s="299"/>
      <c r="E1696" s="299"/>
      <c r="F1696" s="299"/>
      <c r="G1696" s="299"/>
      <c r="H1696" s="299"/>
      <c r="I1696" s="299"/>
      <c r="J1696" s="299"/>
      <c r="K1696" s="299" t="e">
        <f>VLOOKUP(A1696,EMPRESAS!$A$1:$I$342,9,0)</f>
        <v>#N/A</v>
      </c>
      <c r="L1696" s="299" t="e">
        <f>VLOOKUP(A1696,EMPRESAS!$A$1:$J$342,10,0)</f>
        <v>#N/A</v>
      </c>
    </row>
    <row r="1697" spans="1:12">
      <c r="A1697" s="332"/>
      <c r="B1697" s="306" t="e">
        <f>VLOOKUP(A1697,EMPRESAS!$A$1:$B$342,2,0)</f>
        <v>#N/A</v>
      </c>
      <c r="C1697" s="306" t="e">
        <f>VLOOKUP(A1697,EMPRESAS!$A$1:$C$342,3,0)</f>
        <v>#N/A</v>
      </c>
      <c r="D1697" s="299"/>
      <c r="E1697" s="299"/>
      <c r="F1697" s="299"/>
      <c r="G1697" s="299"/>
      <c r="H1697" s="299"/>
      <c r="I1697" s="299"/>
      <c r="J1697" s="299"/>
      <c r="K1697" s="299" t="e">
        <f>VLOOKUP(A1697,EMPRESAS!$A$1:$I$342,9,0)</f>
        <v>#N/A</v>
      </c>
      <c r="L1697" s="299" t="e">
        <f>VLOOKUP(A1697,EMPRESAS!$A$1:$J$342,10,0)</f>
        <v>#N/A</v>
      </c>
    </row>
    <row r="1698" spans="1:12">
      <c r="A1698" s="332"/>
      <c r="B1698" s="306" t="e">
        <f>VLOOKUP(A1698,EMPRESAS!$A$1:$B$342,2,0)</f>
        <v>#N/A</v>
      </c>
      <c r="C1698" s="306" t="e">
        <f>VLOOKUP(A1698,EMPRESAS!$A$1:$C$342,3,0)</f>
        <v>#N/A</v>
      </c>
      <c r="D1698" s="299"/>
      <c r="E1698" s="299"/>
      <c r="F1698" s="299"/>
      <c r="G1698" s="299"/>
      <c r="H1698" s="299"/>
      <c r="I1698" s="299"/>
      <c r="J1698" s="299"/>
      <c r="K1698" s="299" t="e">
        <f>VLOOKUP(A1698,EMPRESAS!$A$1:$I$342,9,0)</f>
        <v>#N/A</v>
      </c>
      <c r="L1698" s="299" t="e">
        <f>VLOOKUP(A1698,EMPRESAS!$A$1:$J$342,10,0)</f>
        <v>#N/A</v>
      </c>
    </row>
    <row r="1699" spans="1:12">
      <c r="A1699" s="332"/>
      <c r="B1699" s="306" t="e">
        <f>VLOOKUP(A1699,EMPRESAS!$A$1:$B$342,2,0)</f>
        <v>#N/A</v>
      </c>
      <c r="C1699" s="306" t="e">
        <f>VLOOKUP(A1699,EMPRESAS!$A$1:$C$342,3,0)</f>
        <v>#N/A</v>
      </c>
      <c r="D1699" s="299"/>
      <c r="E1699" s="299"/>
      <c r="F1699" s="299"/>
      <c r="G1699" s="299"/>
      <c r="H1699" s="299"/>
      <c r="I1699" s="299"/>
      <c r="J1699" s="299"/>
      <c r="K1699" s="299" t="e">
        <f>VLOOKUP(A1699,EMPRESAS!$A$1:$I$342,9,0)</f>
        <v>#N/A</v>
      </c>
      <c r="L1699" s="299" t="e">
        <f>VLOOKUP(A1699,EMPRESAS!$A$1:$J$342,10,0)</f>
        <v>#N/A</v>
      </c>
    </row>
    <row r="1700" spans="1:12">
      <c r="A1700" s="332"/>
      <c r="B1700" s="306" t="e">
        <f>VLOOKUP(A1700,EMPRESAS!$A$1:$B$342,2,0)</f>
        <v>#N/A</v>
      </c>
      <c r="C1700" s="306" t="e">
        <f>VLOOKUP(A1700,EMPRESAS!$A$1:$C$342,3,0)</f>
        <v>#N/A</v>
      </c>
      <c r="D1700" s="299"/>
      <c r="E1700" s="299"/>
      <c r="F1700" s="299"/>
      <c r="G1700" s="299"/>
      <c r="H1700" s="299"/>
      <c r="I1700" s="299"/>
      <c r="J1700" s="299"/>
      <c r="K1700" s="299" t="e">
        <f>VLOOKUP(A1700,EMPRESAS!$A$1:$I$342,9,0)</f>
        <v>#N/A</v>
      </c>
      <c r="L1700" s="299" t="e">
        <f>VLOOKUP(A1700,EMPRESAS!$A$1:$J$342,10,0)</f>
        <v>#N/A</v>
      </c>
    </row>
    <row r="1701" spans="1:12">
      <c r="A1701" s="332"/>
      <c r="B1701" s="306" t="e">
        <f>VLOOKUP(A1701,EMPRESAS!$A$1:$B$342,2,0)</f>
        <v>#N/A</v>
      </c>
      <c r="C1701" s="306" t="e">
        <f>VLOOKUP(A1701,EMPRESAS!$A$1:$C$342,3,0)</f>
        <v>#N/A</v>
      </c>
      <c r="D1701" s="299"/>
      <c r="E1701" s="299"/>
      <c r="F1701" s="299"/>
      <c r="G1701" s="299"/>
      <c r="H1701" s="299"/>
      <c r="I1701" s="299"/>
      <c r="J1701" s="299"/>
      <c r="K1701" s="299" t="e">
        <f>VLOOKUP(A1701,EMPRESAS!$A$1:$I$342,9,0)</f>
        <v>#N/A</v>
      </c>
      <c r="L1701" s="299" t="e">
        <f>VLOOKUP(A1701,EMPRESAS!$A$1:$J$342,10,0)</f>
        <v>#N/A</v>
      </c>
    </row>
    <row r="1702" spans="1:12">
      <c r="A1702" s="332"/>
      <c r="B1702" s="306" t="e">
        <f>VLOOKUP(A1702,EMPRESAS!$A$1:$B$342,2,0)</f>
        <v>#N/A</v>
      </c>
      <c r="C1702" s="306" t="e">
        <f>VLOOKUP(A1702,EMPRESAS!$A$1:$C$342,3,0)</f>
        <v>#N/A</v>
      </c>
      <c r="D1702" s="299"/>
      <c r="E1702" s="299"/>
      <c r="F1702" s="299"/>
      <c r="G1702" s="299"/>
      <c r="H1702" s="299"/>
      <c r="I1702" s="299"/>
      <c r="J1702" s="299"/>
      <c r="K1702" s="299" t="e">
        <f>VLOOKUP(A1702,EMPRESAS!$A$1:$I$342,9,0)</f>
        <v>#N/A</v>
      </c>
      <c r="L1702" s="299" t="e">
        <f>VLOOKUP(A1702,EMPRESAS!$A$1:$J$342,10,0)</f>
        <v>#N/A</v>
      </c>
    </row>
    <row r="1703" spans="1:12">
      <c r="A1703" s="332"/>
      <c r="B1703" s="306" t="e">
        <f>VLOOKUP(A1703,EMPRESAS!$A$1:$B$342,2,0)</f>
        <v>#N/A</v>
      </c>
      <c r="C1703" s="306" t="e">
        <f>VLOOKUP(A1703,EMPRESAS!$A$1:$C$342,3,0)</f>
        <v>#N/A</v>
      </c>
      <c r="D1703" s="299"/>
      <c r="E1703" s="299"/>
      <c r="F1703" s="299"/>
      <c r="G1703" s="299"/>
      <c r="H1703" s="299"/>
      <c r="I1703" s="299"/>
      <c r="J1703" s="299"/>
      <c r="K1703" s="299" t="e">
        <f>VLOOKUP(A1703,EMPRESAS!$A$1:$I$342,9,0)</f>
        <v>#N/A</v>
      </c>
      <c r="L1703" s="299" t="e">
        <f>VLOOKUP(A1703,EMPRESAS!$A$1:$J$342,10,0)</f>
        <v>#N/A</v>
      </c>
    </row>
    <row r="1704" spans="1:12">
      <c r="A1704" s="332"/>
      <c r="B1704" s="306" t="e">
        <f>VLOOKUP(A1704,EMPRESAS!$A$1:$B$342,2,0)</f>
        <v>#N/A</v>
      </c>
      <c r="C1704" s="306" t="e">
        <f>VLOOKUP(A1704,EMPRESAS!$A$1:$C$342,3,0)</f>
        <v>#N/A</v>
      </c>
      <c r="D1704" s="299"/>
      <c r="E1704" s="299"/>
      <c r="F1704" s="299"/>
      <c r="G1704" s="299"/>
      <c r="H1704" s="299"/>
      <c r="I1704" s="299"/>
      <c r="J1704" s="299"/>
      <c r="K1704" s="299" t="e">
        <f>VLOOKUP(A1704,EMPRESAS!$A$1:$I$342,9,0)</f>
        <v>#N/A</v>
      </c>
      <c r="L1704" s="299" t="e">
        <f>VLOOKUP(A1704,EMPRESAS!$A$1:$J$342,10,0)</f>
        <v>#N/A</v>
      </c>
    </row>
    <row r="1705" spans="1:12">
      <c r="A1705" s="332"/>
      <c r="B1705" s="306" t="e">
        <f>VLOOKUP(A1705,EMPRESAS!$A$1:$B$342,2,0)</f>
        <v>#N/A</v>
      </c>
      <c r="C1705" s="306" t="e">
        <f>VLOOKUP(A1705,EMPRESAS!$A$1:$C$342,3,0)</f>
        <v>#N/A</v>
      </c>
      <c r="D1705" s="299"/>
      <c r="E1705" s="299"/>
      <c r="F1705" s="299"/>
      <c r="G1705" s="299"/>
      <c r="H1705" s="299"/>
      <c r="I1705" s="299"/>
      <c r="J1705" s="299"/>
      <c r="K1705" s="299" t="e">
        <f>VLOOKUP(A1705,EMPRESAS!$A$1:$I$342,9,0)</f>
        <v>#N/A</v>
      </c>
      <c r="L1705" s="299" t="e">
        <f>VLOOKUP(A1705,EMPRESAS!$A$1:$J$342,10,0)</f>
        <v>#N/A</v>
      </c>
    </row>
    <row r="1706" spans="1:12">
      <c r="A1706" s="332"/>
      <c r="B1706" s="306" t="e">
        <f>VLOOKUP(A1706,EMPRESAS!$A$1:$B$342,2,0)</f>
        <v>#N/A</v>
      </c>
      <c r="C1706" s="306" t="e">
        <f>VLOOKUP(A1706,EMPRESAS!$A$1:$C$342,3,0)</f>
        <v>#N/A</v>
      </c>
      <c r="D1706" s="299"/>
      <c r="E1706" s="299"/>
      <c r="F1706" s="299"/>
      <c r="G1706" s="299"/>
      <c r="H1706" s="299"/>
      <c r="I1706" s="299"/>
      <c r="J1706" s="299"/>
      <c r="K1706" s="299" t="e">
        <f>VLOOKUP(A1706,EMPRESAS!$A$1:$I$342,9,0)</f>
        <v>#N/A</v>
      </c>
      <c r="L1706" s="299" t="e">
        <f>VLOOKUP(A1706,EMPRESAS!$A$1:$J$342,10,0)</f>
        <v>#N/A</v>
      </c>
    </row>
    <row r="1707" spans="1:12">
      <c r="A1707" s="332"/>
      <c r="B1707" s="306" t="e">
        <f>VLOOKUP(A1707,EMPRESAS!$A$1:$B$342,2,0)</f>
        <v>#N/A</v>
      </c>
      <c r="C1707" s="306" t="e">
        <f>VLOOKUP(A1707,EMPRESAS!$A$1:$C$342,3,0)</f>
        <v>#N/A</v>
      </c>
      <c r="D1707" s="299"/>
      <c r="E1707" s="299"/>
      <c r="F1707" s="299"/>
      <c r="G1707" s="299"/>
      <c r="H1707" s="299"/>
      <c r="I1707" s="299"/>
      <c r="J1707" s="299"/>
      <c r="K1707" s="299" t="e">
        <f>VLOOKUP(A1707,EMPRESAS!$A$1:$I$342,9,0)</f>
        <v>#N/A</v>
      </c>
      <c r="L1707" s="299" t="e">
        <f>VLOOKUP(A1707,EMPRESAS!$A$1:$J$342,10,0)</f>
        <v>#N/A</v>
      </c>
    </row>
    <row r="1708" spans="1:12">
      <c r="A1708" s="332"/>
      <c r="B1708" s="306" t="e">
        <f>VLOOKUP(A1708,EMPRESAS!$A$1:$B$342,2,0)</f>
        <v>#N/A</v>
      </c>
      <c r="C1708" s="306" t="e">
        <f>VLOOKUP(A1708,EMPRESAS!$A$1:$C$342,3,0)</f>
        <v>#N/A</v>
      </c>
      <c r="D1708" s="299"/>
      <c r="E1708" s="299"/>
      <c r="F1708" s="299"/>
      <c r="G1708" s="299"/>
      <c r="H1708" s="299"/>
      <c r="I1708" s="299"/>
      <c r="J1708" s="299"/>
      <c r="K1708" s="299" t="e">
        <f>VLOOKUP(A1708,EMPRESAS!$A$1:$I$342,9,0)</f>
        <v>#N/A</v>
      </c>
      <c r="L1708" s="299" t="e">
        <f>VLOOKUP(A1708,EMPRESAS!$A$1:$J$342,10,0)</f>
        <v>#N/A</v>
      </c>
    </row>
    <row r="1709" spans="1:12">
      <c r="A1709" s="332"/>
      <c r="B1709" s="306" t="e">
        <f>VLOOKUP(A1709,EMPRESAS!$A$1:$B$342,2,0)</f>
        <v>#N/A</v>
      </c>
      <c r="C1709" s="306" t="e">
        <f>VLOOKUP(A1709,EMPRESAS!$A$1:$C$342,3,0)</f>
        <v>#N/A</v>
      </c>
      <c r="D1709" s="299"/>
      <c r="E1709" s="299"/>
      <c r="F1709" s="299"/>
      <c r="G1709" s="299"/>
      <c r="H1709" s="299"/>
      <c r="I1709" s="299"/>
      <c r="J1709" s="299"/>
      <c r="K1709" s="299" t="e">
        <f>VLOOKUP(A1709,EMPRESAS!$A$1:$I$342,9,0)</f>
        <v>#N/A</v>
      </c>
      <c r="L1709" s="299" t="e">
        <f>VLOOKUP(A1709,EMPRESAS!$A$1:$J$342,10,0)</f>
        <v>#N/A</v>
      </c>
    </row>
    <row r="1710" spans="1:12">
      <c r="A1710" s="332"/>
      <c r="B1710" s="306" t="e">
        <f>VLOOKUP(A1710,EMPRESAS!$A$1:$B$342,2,0)</f>
        <v>#N/A</v>
      </c>
      <c r="C1710" s="306" t="e">
        <f>VLOOKUP(A1710,EMPRESAS!$A$1:$C$342,3,0)</f>
        <v>#N/A</v>
      </c>
      <c r="D1710" s="299"/>
      <c r="E1710" s="299"/>
      <c r="F1710" s="299"/>
      <c r="G1710" s="299"/>
      <c r="H1710" s="299"/>
      <c r="I1710" s="299"/>
      <c r="J1710" s="299"/>
      <c r="K1710" s="299" t="e">
        <f>VLOOKUP(A1710,EMPRESAS!$A$1:$I$342,9,0)</f>
        <v>#N/A</v>
      </c>
      <c r="L1710" s="299" t="e">
        <f>VLOOKUP(A1710,EMPRESAS!$A$1:$J$342,10,0)</f>
        <v>#N/A</v>
      </c>
    </row>
    <row r="1711" spans="1:12">
      <c r="A1711" s="332"/>
      <c r="B1711" s="306" t="e">
        <f>VLOOKUP(A1711,EMPRESAS!$A$1:$B$342,2,0)</f>
        <v>#N/A</v>
      </c>
      <c r="C1711" s="306" t="e">
        <f>VLOOKUP(A1711,EMPRESAS!$A$1:$C$342,3,0)</f>
        <v>#N/A</v>
      </c>
      <c r="D1711" s="299"/>
      <c r="E1711" s="299"/>
      <c r="F1711" s="299"/>
      <c r="G1711" s="299"/>
      <c r="H1711" s="299"/>
      <c r="I1711" s="299"/>
      <c r="J1711" s="299"/>
      <c r="K1711" s="299" t="e">
        <f>VLOOKUP(A1711,EMPRESAS!$A$1:$I$342,9,0)</f>
        <v>#N/A</v>
      </c>
      <c r="L1711" s="299" t="e">
        <f>VLOOKUP(A1711,EMPRESAS!$A$1:$J$342,10,0)</f>
        <v>#N/A</v>
      </c>
    </row>
    <row r="1712" spans="1:12">
      <c r="A1712" s="332"/>
      <c r="B1712" s="306" t="e">
        <f>VLOOKUP(A1712,EMPRESAS!$A$1:$B$342,2,0)</f>
        <v>#N/A</v>
      </c>
      <c r="C1712" s="306" t="e">
        <f>VLOOKUP(A1712,EMPRESAS!$A$1:$C$342,3,0)</f>
        <v>#N/A</v>
      </c>
      <c r="D1712" s="299"/>
      <c r="E1712" s="299"/>
      <c r="F1712" s="299"/>
      <c r="G1712" s="299"/>
      <c r="H1712" s="299"/>
      <c r="I1712" s="299"/>
      <c r="J1712" s="299"/>
      <c r="K1712" s="299" t="e">
        <f>VLOOKUP(A1712,EMPRESAS!$A$1:$I$342,9,0)</f>
        <v>#N/A</v>
      </c>
      <c r="L1712" s="299" t="e">
        <f>VLOOKUP(A1712,EMPRESAS!$A$1:$J$342,10,0)</f>
        <v>#N/A</v>
      </c>
    </row>
    <row r="1713" spans="1:12">
      <c r="A1713" s="332"/>
      <c r="B1713" s="306" t="e">
        <f>VLOOKUP(A1713,EMPRESAS!$A$1:$B$342,2,0)</f>
        <v>#N/A</v>
      </c>
      <c r="C1713" s="306" t="e">
        <f>VLOOKUP(A1713,EMPRESAS!$A$1:$C$342,3,0)</f>
        <v>#N/A</v>
      </c>
      <c r="D1713" s="299"/>
      <c r="E1713" s="299"/>
      <c r="F1713" s="299"/>
      <c r="G1713" s="299"/>
      <c r="H1713" s="299"/>
      <c r="I1713" s="299"/>
      <c r="J1713" s="299"/>
      <c r="K1713" s="299" t="e">
        <f>VLOOKUP(A1713,EMPRESAS!$A$1:$I$342,9,0)</f>
        <v>#N/A</v>
      </c>
      <c r="L1713" s="299" t="e">
        <f>VLOOKUP(A1713,EMPRESAS!$A$1:$J$342,10,0)</f>
        <v>#N/A</v>
      </c>
    </row>
    <row r="1714" spans="1:12">
      <c r="A1714" s="332"/>
      <c r="B1714" s="306" t="e">
        <f>VLOOKUP(A1714,EMPRESAS!$A$1:$B$342,2,0)</f>
        <v>#N/A</v>
      </c>
      <c r="C1714" s="306" t="e">
        <f>VLOOKUP(A1714,EMPRESAS!$A$1:$C$342,3,0)</f>
        <v>#N/A</v>
      </c>
      <c r="D1714" s="299"/>
      <c r="E1714" s="299"/>
      <c r="F1714" s="299"/>
      <c r="G1714" s="299"/>
      <c r="H1714" s="299"/>
      <c r="I1714" s="299"/>
      <c r="J1714" s="299"/>
      <c r="K1714" s="299" t="e">
        <f>VLOOKUP(A1714,EMPRESAS!$A$1:$I$342,9,0)</f>
        <v>#N/A</v>
      </c>
      <c r="L1714" s="299" t="e">
        <f>VLOOKUP(A1714,EMPRESAS!$A$1:$J$342,10,0)</f>
        <v>#N/A</v>
      </c>
    </row>
    <row r="1715" spans="1:12">
      <c r="A1715" s="332"/>
      <c r="B1715" s="306" t="e">
        <f>VLOOKUP(A1715,EMPRESAS!$A$1:$B$342,2,0)</f>
        <v>#N/A</v>
      </c>
      <c r="C1715" s="306" t="e">
        <f>VLOOKUP(A1715,EMPRESAS!$A$1:$C$342,3,0)</f>
        <v>#N/A</v>
      </c>
      <c r="D1715" s="299"/>
      <c r="E1715" s="299"/>
      <c r="F1715" s="299"/>
      <c r="G1715" s="299"/>
      <c r="H1715" s="299"/>
      <c r="I1715" s="299"/>
      <c r="J1715" s="299"/>
      <c r="K1715" s="299" t="e">
        <f>VLOOKUP(A1715,EMPRESAS!$A$1:$I$342,9,0)</f>
        <v>#N/A</v>
      </c>
      <c r="L1715" s="299" t="e">
        <f>VLOOKUP(A1715,EMPRESAS!$A$1:$J$342,10,0)</f>
        <v>#N/A</v>
      </c>
    </row>
    <row r="1716" spans="1:12">
      <c r="A1716" s="332"/>
      <c r="B1716" s="306" t="e">
        <f>VLOOKUP(A1716,EMPRESAS!$A$1:$B$342,2,0)</f>
        <v>#N/A</v>
      </c>
      <c r="C1716" s="306" t="e">
        <f>VLOOKUP(A1716,EMPRESAS!$A$1:$C$342,3,0)</f>
        <v>#N/A</v>
      </c>
      <c r="D1716" s="299"/>
      <c r="E1716" s="299"/>
      <c r="F1716" s="299"/>
      <c r="G1716" s="299"/>
      <c r="H1716" s="299"/>
      <c r="I1716" s="299"/>
      <c r="J1716" s="299"/>
      <c r="K1716" s="299" t="e">
        <f>VLOOKUP(A1716,EMPRESAS!$A$1:$I$342,9,0)</f>
        <v>#N/A</v>
      </c>
      <c r="L1716" s="299" t="e">
        <f>VLOOKUP(A1716,EMPRESAS!$A$1:$J$342,10,0)</f>
        <v>#N/A</v>
      </c>
    </row>
    <row r="1717" spans="1:12">
      <c r="A1717" s="332"/>
      <c r="B1717" s="306" t="e">
        <f>VLOOKUP(A1717,EMPRESAS!$A$1:$B$342,2,0)</f>
        <v>#N/A</v>
      </c>
      <c r="C1717" s="306" t="e">
        <f>VLOOKUP(A1717,EMPRESAS!$A$1:$C$342,3,0)</f>
        <v>#N/A</v>
      </c>
      <c r="D1717" s="299"/>
      <c r="E1717" s="299"/>
      <c r="F1717" s="299"/>
      <c r="G1717" s="299"/>
      <c r="H1717" s="299"/>
      <c r="I1717" s="299"/>
      <c r="J1717" s="299"/>
      <c r="K1717" s="299" t="e">
        <f>VLOOKUP(A1717,EMPRESAS!$A$1:$I$342,9,0)</f>
        <v>#N/A</v>
      </c>
      <c r="L1717" s="299" t="e">
        <f>VLOOKUP(A1717,EMPRESAS!$A$1:$J$342,10,0)</f>
        <v>#N/A</v>
      </c>
    </row>
    <row r="1718" spans="1:12">
      <c r="A1718" s="332"/>
      <c r="B1718" s="306" t="e">
        <f>VLOOKUP(A1718,EMPRESAS!$A$1:$B$342,2,0)</f>
        <v>#N/A</v>
      </c>
      <c r="C1718" s="306" t="e">
        <f>VLOOKUP(A1718,EMPRESAS!$A$1:$C$342,3,0)</f>
        <v>#N/A</v>
      </c>
      <c r="D1718" s="299"/>
      <c r="E1718" s="299"/>
      <c r="F1718" s="299"/>
      <c r="G1718" s="299"/>
      <c r="H1718" s="299"/>
      <c r="I1718" s="299"/>
      <c r="J1718" s="299"/>
      <c r="K1718" s="299" t="e">
        <f>VLOOKUP(A1718,EMPRESAS!$A$1:$I$342,9,0)</f>
        <v>#N/A</v>
      </c>
      <c r="L1718" s="299" t="e">
        <f>VLOOKUP(A1718,EMPRESAS!$A$1:$J$342,10,0)</f>
        <v>#N/A</v>
      </c>
    </row>
    <row r="1719" spans="1:12">
      <c r="A1719" s="332"/>
      <c r="B1719" s="306" t="e">
        <f>VLOOKUP(A1719,EMPRESAS!$A$1:$B$342,2,0)</f>
        <v>#N/A</v>
      </c>
      <c r="C1719" s="306" t="e">
        <f>VLOOKUP(A1719,EMPRESAS!$A$1:$C$342,3,0)</f>
        <v>#N/A</v>
      </c>
      <c r="D1719" s="299"/>
      <c r="E1719" s="299"/>
      <c r="F1719" s="299"/>
      <c r="G1719" s="299"/>
      <c r="H1719" s="299"/>
      <c r="I1719" s="299"/>
      <c r="J1719" s="299"/>
      <c r="K1719" s="299" t="e">
        <f>VLOOKUP(A1719,EMPRESAS!$A$1:$I$342,9,0)</f>
        <v>#N/A</v>
      </c>
      <c r="L1719" s="299" t="e">
        <f>VLOOKUP(A1719,EMPRESAS!$A$1:$J$342,10,0)</f>
        <v>#N/A</v>
      </c>
    </row>
    <row r="1720" spans="1:12">
      <c r="A1720" s="332"/>
      <c r="B1720" s="306" t="e">
        <f>VLOOKUP(A1720,EMPRESAS!$A$1:$B$342,2,0)</f>
        <v>#N/A</v>
      </c>
      <c r="C1720" s="306" t="e">
        <f>VLOOKUP(A1720,EMPRESAS!$A$1:$C$342,3,0)</f>
        <v>#N/A</v>
      </c>
      <c r="D1720" s="299"/>
      <c r="E1720" s="299"/>
      <c r="F1720" s="299"/>
      <c r="G1720" s="299"/>
      <c r="H1720" s="299"/>
      <c r="I1720" s="299"/>
      <c r="J1720" s="299"/>
      <c r="K1720" s="299" t="e">
        <f>VLOOKUP(A1720,EMPRESAS!$A$1:$I$342,9,0)</f>
        <v>#N/A</v>
      </c>
      <c r="L1720" s="299" t="e">
        <f>VLOOKUP(A1720,EMPRESAS!$A$1:$J$342,10,0)</f>
        <v>#N/A</v>
      </c>
    </row>
    <row r="1721" spans="1:12">
      <c r="A1721" s="332"/>
      <c r="B1721" s="306" t="e">
        <f>VLOOKUP(A1721,EMPRESAS!$A$1:$B$342,2,0)</f>
        <v>#N/A</v>
      </c>
      <c r="C1721" s="306" t="e">
        <f>VLOOKUP(A1721,EMPRESAS!$A$1:$C$342,3,0)</f>
        <v>#N/A</v>
      </c>
      <c r="D1721" s="299"/>
      <c r="E1721" s="299"/>
      <c r="F1721" s="299"/>
      <c r="G1721" s="299"/>
      <c r="H1721" s="299"/>
      <c r="I1721" s="299"/>
      <c r="J1721" s="299"/>
      <c r="K1721" s="299" t="e">
        <f>VLOOKUP(A1721,EMPRESAS!$A$1:$I$342,9,0)</f>
        <v>#N/A</v>
      </c>
      <c r="L1721" s="299" t="e">
        <f>VLOOKUP(A1721,EMPRESAS!$A$1:$J$342,10,0)</f>
        <v>#N/A</v>
      </c>
    </row>
    <row r="1722" spans="1:12">
      <c r="A1722" s="332"/>
      <c r="B1722" s="306" t="e">
        <f>VLOOKUP(A1722,EMPRESAS!$A$1:$B$342,2,0)</f>
        <v>#N/A</v>
      </c>
      <c r="C1722" s="306" t="e">
        <f>VLOOKUP(A1722,EMPRESAS!$A$1:$C$342,3,0)</f>
        <v>#N/A</v>
      </c>
      <c r="D1722" s="299"/>
      <c r="E1722" s="299"/>
      <c r="F1722" s="299"/>
      <c r="G1722" s="299"/>
      <c r="H1722" s="299"/>
      <c r="I1722" s="299"/>
      <c r="J1722" s="299"/>
      <c r="K1722" s="299" t="e">
        <f>VLOOKUP(A1722,EMPRESAS!$A$1:$I$342,9,0)</f>
        <v>#N/A</v>
      </c>
      <c r="L1722" s="299" t="e">
        <f>VLOOKUP(A1722,EMPRESAS!$A$1:$J$342,10,0)</f>
        <v>#N/A</v>
      </c>
    </row>
    <row r="1723" spans="1:12">
      <c r="A1723" s="332"/>
      <c r="B1723" s="306" t="e">
        <f>VLOOKUP(A1723,EMPRESAS!$A$1:$B$342,2,0)</f>
        <v>#N/A</v>
      </c>
      <c r="C1723" s="306" t="e">
        <f>VLOOKUP(A1723,EMPRESAS!$A$1:$C$342,3,0)</f>
        <v>#N/A</v>
      </c>
      <c r="D1723" s="299"/>
      <c r="E1723" s="299"/>
      <c r="F1723" s="299"/>
      <c r="G1723" s="299"/>
      <c r="H1723" s="299"/>
      <c r="I1723" s="299"/>
      <c r="J1723" s="299"/>
      <c r="K1723" s="299" t="e">
        <f>VLOOKUP(A1723,EMPRESAS!$A$1:$I$342,9,0)</f>
        <v>#N/A</v>
      </c>
      <c r="L1723" s="299" t="e">
        <f>VLOOKUP(A1723,EMPRESAS!$A$1:$J$342,10,0)</f>
        <v>#N/A</v>
      </c>
    </row>
    <row r="1724" spans="1:12">
      <c r="A1724" s="332"/>
      <c r="B1724" s="306" t="e">
        <f>VLOOKUP(A1724,EMPRESAS!$A$1:$B$342,2,0)</f>
        <v>#N/A</v>
      </c>
      <c r="C1724" s="306" t="e">
        <f>VLOOKUP(A1724,EMPRESAS!$A$1:$C$342,3,0)</f>
        <v>#N/A</v>
      </c>
      <c r="D1724" s="299"/>
      <c r="E1724" s="299"/>
      <c r="F1724" s="299"/>
      <c r="G1724" s="299"/>
      <c r="H1724" s="299"/>
      <c r="I1724" s="299"/>
      <c r="J1724" s="299"/>
      <c r="K1724" s="299" t="e">
        <f>VLOOKUP(A1724,EMPRESAS!$A$1:$I$342,9,0)</f>
        <v>#N/A</v>
      </c>
      <c r="L1724" s="299" t="e">
        <f>VLOOKUP(A1724,EMPRESAS!$A$1:$J$342,10,0)</f>
        <v>#N/A</v>
      </c>
    </row>
    <row r="1725" spans="1:12">
      <c r="A1725" s="332"/>
      <c r="B1725" s="306" t="e">
        <f>VLOOKUP(A1725,EMPRESAS!$A$1:$B$342,2,0)</f>
        <v>#N/A</v>
      </c>
      <c r="C1725" s="306" t="e">
        <f>VLOOKUP(A1725,EMPRESAS!$A$1:$C$342,3,0)</f>
        <v>#N/A</v>
      </c>
      <c r="D1725" s="299"/>
      <c r="E1725" s="299"/>
      <c r="F1725" s="299"/>
      <c r="G1725" s="299"/>
      <c r="H1725" s="299"/>
      <c r="I1725" s="299"/>
      <c r="J1725" s="299"/>
      <c r="K1725" s="299" t="e">
        <f>VLOOKUP(A1725,EMPRESAS!$A$1:$I$342,9,0)</f>
        <v>#N/A</v>
      </c>
      <c r="L1725" s="299" t="e">
        <f>VLOOKUP(A1725,EMPRESAS!$A$1:$J$342,10,0)</f>
        <v>#N/A</v>
      </c>
    </row>
    <row r="1726" spans="1:12">
      <c r="A1726" s="332"/>
      <c r="B1726" s="306" t="e">
        <f>VLOOKUP(A1726,EMPRESAS!$A$1:$B$342,2,0)</f>
        <v>#N/A</v>
      </c>
      <c r="C1726" s="306" t="e">
        <f>VLOOKUP(A1726,EMPRESAS!$A$1:$C$342,3,0)</f>
        <v>#N/A</v>
      </c>
      <c r="D1726" s="299"/>
      <c r="E1726" s="299"/>
      <c r="F1726" s="299"/>
      <c r="G1726" s="299"/>
      <c r="H1726" s="299"/>
      <c r="I1726" s="299"/>
      <c r="J1726" s="299"/>
      <c r="K1726" s="299" t="e">
        <f>VLOOKUP(A1726,EMPRESAS!$A$1:$I$342,9,0)</f>
        <v>#N/A</v>
      </c>
      <c r="L1726" s="299" t="e">
        <f>VLOOKUP(A1726,EMPRESAS!$A$1:$J$342,10,0)</f>
        <v>#N/A</v>
      </c>
    </row>
    <row r="1727" spans="1:12">
      <c r="A1727" s="332"/>
      <c r="B1727" s="306" t="e">
        <f>VLOOKUP(A1727,EMPRESAS!$A$1:$B$342,2,0)</f>
        <v>#N/A</v>
      </c>
      <c r="C1727" s="306" t="e">
        <f>VLOOKUP(A1727,EMPRESAS!$A$1:$C$342,3,0)</f>
        <v>#N/A</v>
      </c>
      <c r="D1727" s="299"/>
      <c r="E1727" s="299"/>
      <c r="F1727" s="299"/>
      <c r="G1727" s="299"/>
      <c r="H1727" s="299"/>
      <c r="I1727" s="299"/>
      <c r="J1727" s="299"/>
      <c r="K1727" s="299" t="e">
        <f>VLOOKUP(A1727,EMPRESAS!$A$1:$I$342,9,0)</f>
        <v>#N/A</v>
      </c>
      <c r="L1727" s="299" t="e">
        <f>VLOOKUP(A1727,EMPRESAS!$A$1:$J$342,10,0)</f>
        <v>#N/A</v>
      </c>
    </row>
    <row r="1728" spans="1:12">
      <c r="A1728" s="332"/>
      <c r="B1728" s="306" t="e">
        <f>VLOOKUP(A1728,EMPRESAS!$A$1:$B$342,2,0)</f>
        <v>#N/A</v>
      </c>
      <c r="C1728" s="306" t="e">
        <f>VLOOKUP(A1728,EMPRESAS!$A$1:$C$342,3,0)</f>
        <v>#N/A</v>
      </c>
      <c r="D1728" s="299"/>
      <c r="E1728" s="299"/>
      <c r="F1728" s="299"/>
      <c r="G1728" s="299"/>
      <c r="H1728" s="299"/>
      <c r="I1728" s="299"/>
      <c r="J1728" s="299"/>
      <c r="K1728" s="299" t="e">
        <f>VLOOKUP(A1728,EMPRESAS!$A$1:$I$342,9,0)</f>
        <v>#N/A</v>
      </c>
      <c r="L1728" s="299" t="e">
        <f>VLOOKUP(A1728,EMPRESAS!$A$1:$J$342,10,0)</f>
        <v>#N/A</v>
      </c>
    </row>
    <row r="1729" spans="1:12">
      <c r="A1729" s="332"/>
      <c r="B1729" s="306" t="e">
        <f>VLOOKUP(A1729,EMPRESAS!$A$1:$B$342,2,0)</f>
        <v>#N/A</v>
      </c>
      <c r="C1729" s="306" t="e">
        <f>VLOOKUP(A1729,EMPRESAS!$A$1:$C$342,3,0)</f>
        <v>#N/A</v>
      </c>
      <c r="D1729" s="299"/>
      <c r="E1729" s="299"/>
      <c r="F1729" s="299"/>
      <c r="G1729" s="299"/>
      <c r="H1729" s="299"/>
      <c r="I1729" s="299"/>
      <c r="J1729" s="299"/>
      <c r="K1729" s="299" t="e">
        <f>VLOOKUP(A1729,EMPRESAS!$A$1:$I$342,9,0)</f>
        <v>#N/A</v>
      </c>
      <c r="L1729" s="299" t="e">
        <f>VLOOKUP(A1729,EMPRESAS!$A$1:$J$342,10,0)</f>
        <v>#N/A</v>
      </c>
    </row>
    <row r="1730" spans="1:12">
      <c r="A1730" s="332"/>
      <c r="B1730" s="306" t="e">
        <f>VLOOKUP(A1730,EMPRESAS!$A$1:$B$342,2,0)</f>
        <v>#N/A</v>
      </c>
      <c r="C1730" s="306" t="e">
        <f>VLOOKUP(A1730,EMPRESAS!$A$1:$C$342,3,0)</f>
        <v>#N/A</v>
      </c>
      <c r="D1730" s="299"/>
      <c r="E1730" s="299"/>
      <c r="F1730" s="299"/>
      <c r="G1730" s="299"/>
      <c r="H1730" s="299"/>
      <c r="I1730" s="299"/>
      <c r="J1730" s="299"/>
      <c r="K1730" s="299" t="e">
        <f>VLOOKUP(A1730,EMPRESAS!$A$1:$I$342,9,0)</f>
        <v>#N/A</v>
      </c>
      <c r="L1730" s="299" t="e">
        <f>VLOOKUP(A1730,EMPRESAS!$A$1:$J$342,10,0)</f>
        <v>#N/A</v>
      </c>
    </row>
    <row r="1731" spans="1:12">
      <c r="A1731" s="332"/>
      <c r="B1731" s="306" t="e">
        <f>VLOOKUP(A1731,EMPRESAS!$A$1:$B$342,2,0)</f>
        <v>#N/A</v>
      </c>
      <c r="C1731" s="306" t="e">
        <f>VLOOKUP(A1731,EMPRESAS!$A$1:$C$342,3,0)</f>
        <v>#N/A</v>
      </c>
      <c r="D1731" s="299"/>
      <c r="E1731" s="299"/>
      <c r="F1731" s="299"/>
      <c r="G1731" s="299"/>
      <c r="H1731" s="299"/>
      <c r="I1731" s="299"/>
      <c r="J1731" s="299"/>
      <c r="K1731" s="299" t="e">
        <f>VLOOKUP(A1731,EMPRESAS!$A$1:$I$342,9,0)</f>
        <v>#N/A</v>
      </c>
      <c r="L1731" s="299" t="e">
        <f>VLOOKUP(A1731,EMPRESAS!$A$1:$J$342,10,0)</f>
        <v>#N/A</v>
      </c>
    </row>
    <row r="1732" spans="1:12">
      <c r="A1732" s="332"/>
      <c r="B1732" s="306" t="e">
        <f>VLOOKUP(A1732,EMPRESAS!$A$1:$B$342,2,0)</f>
        <v>#N/A</v>
      </c>
      <c r="C1732" s="306" t="e">
        <f>VLOOKUP(A1732,EMPRESAS!$A$1:$C$342,3,0)</f>
        <v>#N/A</v>
      </c>
      <c r="D1732" s="299"/>
      <c r="E1732" s="299"/>
      <c r="F1732" s="299"/>
      <c r="G1732" s="299"/>
      <c r="H1732" s="299"/>
      <c r="I1732" s="299"/>
      <c r="J1732" s="299"/>
      <c r="K1732" s="299" t="e">
        <f>VLOOKUP(A1732,EMPRESAS!$A$1:$I$342,9,0)</f>
        <v>#N/A</v>
      </c>
      <c r="L1732" s="299" t="e">
        <f>VLOOKUP(A1732,EMPRESAS!$A$1:$J$342,10,0)</f>
        <v>#N/A</v>
      </c>
    </row>
    <row r="1733" spans="1:12">
      <c r="A1733" s="332"/>
      <c r="B1733" s="306" t="e">
        <f>VLOOKUP(A1733,EMPRESAS!$A$1:$B$342,2,0)</f>
        <v>#N/A</v>
      </c>
      <c r="C1733" s="306" t="e">
        <f>VLOOKUP(A1733,EMPRESAS!$A$1:$C$342,3,0)</f>
        <v>#N/A</v>
      </c>
      <c r="D1733" s="299"/>
      <c r="E1733" s="299"/>
      <c r="F1733" s="299"/>
      <c r="G1733" s="299"/>
      <c r="H1733" s="299"/>
      <c r="I1733" s="299"/>
      <c r="J1733" s="299"/>
      <c r="K1733" s="299" t="e">
        <f>VLOOKUP(A1733,EMPRESAS!$A$1:$I$342,9,0)</f>
        <v>#N/A</v>
      </c>
      <c r="L1733" s="299" t="e">
        <f>VLOOKUP(A1733,EMPRESAS!$A$1:$J$342,10,0)</f>
        <v>#N/A</v>
      </c>
    </row>
    <row r="1734" spans="1:12">
      <c r="A1734" s="332"/>
      <c r="B1734" s="306" t="e">
        <f>VLOOKUP(A1734,EMPRESAS!$A$1:$B$342,2,0)</f>
        <v>#N/A</v>
      </c>
      <c r="C1734" s="306" t="e">
        <f>VLOOKUP(A1734,EMPRESAS!$A$1:$C$342,3,0)</f>
        <v>#N/A</v>
      </c>
      <c r="D1734" s="299"/>
      <c r="E1734" s="299"/>
      <c r="F1734" s="299"/>
      <c r="G1734" s="299"/>
      <c r="H1734" s="299"/>
      <c r="I1734" s="299"/>
      <c r="J1734" s="299"/>
      <c r="K1734" s="299" t="e">
        <f>VLOOKUP(A1734,EMPRESAS!$A$1:$I$342,9,0)</f>
        <v>#N/A</v>
      </c>
      <c r="L1734" s="299" t="e">
        <f>VLOOKUP(A1734,EMPRESAS!$A$1:$J$342,10,0)</f>
        <v>#N/A</v>
      </c>
    </row>
    <row r="1735" spans="1:12">
      <c r="A1735" s="332"/>
      <c r="B1735" s="306" t="e">
        <f>VLOOKUP(A1735,EMPRESAS!$A$1:$B$342,2,0)</f>
        <v>#N/A</v>
      </c>
      <c r="C1735" s="306" t="e">
        <f>VLOOKUP(A1735,EMPRESAS!$A$1:$C$342,3,0)</f>
        <v>#N/A</v>
      </c>
      <c r="D1735" s="299"/>
      <c r="E1735" s="299"/>
      <c r="F1735" s="299"/>
      <c r="G1735" s="299"/>
      <c r="H1735" s="299"/>
      <c r="I1735" s="299"/>
      <c r="J1735" s="299"/>
      <c r="K1735" s="299" t="e">
        <f>VLOOKUP(A1735,EMPRESAS!$A$1:$I$342,9,0)</f>
        <v>#N/A</v>
      </c>
      <c r="L1735" s="299" t="e">
        <f>VLOOKUP(A1735,EMPRESAS!$A$1:$J$342,10,0)</f>
        <v>#N/A</v>
      </c>
    </row>
    <row r="1736" spans="1:12">
      <c r="A1736" s="332"/>
      <c r="B1736" s="306" t="e">
        <f>VLOOKUP(A1736,EMPRESAS!$A$1:$B$342,2,0)</f>
        <v>#N/A</v>
      </c>
      <c r="C1736" s="306" t="e">
        <f>VLOOKUP(A1736,EMPRESAS!$A$1:$C$342,3,0)</f>
        <v>#N/A</v>
      </c>
      <c r="D1736" s="299"/>
      <c r="E1736" s="299"/>
      <c r="F1736" s="299"/>
      <c r="G1736" s="299"/>
      <c r="H1736" s="299"/>
      <c r="I1736" s="299"/>
      <c r="J1736" s="299"/>
      <c r="K1736" s="299" t="e">
        <f>VLOOKUP(A1736,EMPRESAS!$A$1:$I$342,9,0)</f>
        <v>#N/A</v>
      </c>
      <c r="L1736" s="299" t="e">
        <f>VLOOKUP(A1736,EMPRESAS!$A$1:$J$342,10,0)</f>
        <v>#N/A</v>
      </c>
    </row>
    <row r="1737" spans="1:12">
      <c r="A1737" s="332"/>
      <c r="B1737" s="306" t="e">
        <f>VLOOKUP(A1737,EMPRESAS!$A$1:$B$342,2,0)</f>
        <v>#N/A</v>
      </c>
      <c r="C1737" s="306" t="e">
        <f>VLOOKUP(A1737,EMPRESAS!$A$1:$C$342,3,0)</f>
        <v>#N/A</v>
      </c>
      <c r="D1737" s="299"/>
      <c r="E1737" s="299"/>
      <c r="F1737" s="299"/>
      <c r="G1737" s="299"/>
      <c r="H1737" s="299"/>
      <c r="I1737" s="299"/>
      <c r="J1737" s="299"/>
      <c r="K1737" s="299" t="e">
        <f>VLOOKUP(A1737,EMPRESAS!$A$1:$I$342,9,0)</f>
        <v>#N/A</v>
      </c>
      <c r="L1737" s="299" t="e">
        <f>VLOOKUP(A1737,EMPRESAS!$A$1:$J$342,10,0)</f>
        <v>#N/A</v>
      </c>
    </row>
    <row r="1738" spans="1:12">
      <c r="A1738" s="332"/>
      <c r="B1738" s="306" t="e">
        <f>VLOOKUP(A1738,EMPRESAS!$A$1:$B$342,2,0)</f>
        <v>#N/A</v>
      </c>
      <c r="C1738" s="306" t="e">
        <f>VLOOKUP(A1738,EMPRESAS!$A$1:$C$342,3,0)</f>
        <v>#N/A</v>
      </c>
      <c r="D1738" s="299"/>
      <c r="E1738" s="299"/>
      <c r="F1738" s="299"/>
      <c r="G1738" s="299"/>
      <c r="H1738" s="299"/>
      <c r="I1738" s="299"/>
      <c r="J1738" s="299"/>
      <c r="K1738" s="299" t="e">
        <f>VLOOKUP(A1738,EMPRESAS!$A$1:$I$342,9,0)</f>
        <v>#N/A</v>
      </c>
      <c r="L1738" s="299" t="e">
        <f>VLOOKUP(A1738,EMPRESAS!$A$1:$J$342,10,0)</f>
        <v>#N/A</v>
      </c>
    </row>
    <row r="1739" spans="1:12">
      <c r="A1739" s="332"/>
      <c r="B1739" s="306" t="e">
        <f>VLOOKUP(A1739,EMPRESAS!$A$1:$B$342,2,0)</f>
        <v>#N/A</v>
      </c>
      <c r="C1739" s="306" t="e">
        <f>VLOOKUP(A1739,EMPRESAS!$A$1:$C$342,3,0)</f>
        <v>#N/A</v>
      </c>
      <c r="D1739" s="299"/>
      <c r="E1739" s="299"/>
      <c r="F1739" s="299"/>
      <c r="G1739" s="299"/>
      <c r="H1739" s="299"/>
      <c r="I1739" s="299"/>
      <c r="J1739" s="299"/>
      <c r="K1739" s="299" t="e">
        <f>VLOOKUP(A1739,EMPRESAS!$A$1:$I$342,9,0)</f>
        <v>#N/A</v>
      </c>
      <c r="L1739" s="299" t="e">
        <f>VLOOKUP(A1739,EMPRESAS!$A$1:$J$342,10,0)</f>
        <v>#N/A</v>
      </c>
    </row>
    <row r="1740" spans="1:12">
      <c r="A1740" s="332"/>
      <c r="B1740" s="306" t="e">
        <f>VLOOKUP(A1740,EMPRESAS!$A$1:$B$342,2,0)</f>
        <v>#N/A</v>
      </c>
      <c r="C1740" s="306" t="e">
        <f>VLOOKUP(A1740,EMPRESAS!$A$1:$C$342,3,0)</f>
        <v>#N/A</v>
      </c>
      <c r="D1740" s="299"/>
      <c r="E1740" s="299"/>
      <c r="F1740" s="299"/>
      <c r="G1740" s="299"/>
      <c r="H1740" s="299"/>
      <c r="I1740" s="299"/>
      <c r="J1740" s="299"/>
      <c r="K1740" s="299" t="e">
        <f>VLOOKUP(A1740,EMPRESAS!$A$1:$I$342,9,0)</f>
        <v>#N/A</v>
      </c>
      <c r="L1740" s="299" t="e">
        <f>VLOOKUP(A1740,EMPRESAS!$A$1:$J$342,10,0)</f>
        <v>#N/A</v>
      </c>
    </row>
    <row r="1741" spans="1:12">
      <c r="A1741" s="332"/>
      <c r="B1741" s="306" t="e">
        <f>VLOOKUP(A1741,EMPRESAS!$A$1:$B$342,2,0)</f>
        <v>#N/A</v>
      </c>
      <c r="C1741" s="306" t="e">
        <f>VLOOKUP(A1741,EMPRESAS!$A$1:$C$342,3,0)</f>
        <v>#N/A</v>
      </c>
      <c r="D1741" s="299"/>
      <c r="E1741" s="299"/>
      <c r="F1741" s="299"/>
      <c r="G1741" s="299"/>
      <c r="H1741" s="299"/>
      <c r="I1741" s="299"/>
      <c r="J1741" s="299"/>
      <c r="K1741" s="299" t="e">
        <f>VLOOKUP(A1741,EMPRESAS!$A$1:$I$342,9,0)</f>
        <v>#N/A</v>
      </c>
      <c r="L1741" s="299" t="e">
        <f>VLOOKUP(A1741,EMPRESAS!$A$1:$J$342,10,0)</f>
        <v>#N/A</v>
      </c>
    </row>
    <row r="1742" spans="1:12">
      <c r="A1742" s="332"/>
      <c r="B1742" s="306" t="e">
        <f>VLOOKUP(A1742,EMPRESAS!$A$1:$B$342,2,0)</f>
        <v>#N/A</v>
      </c>
      <c r="C1742" s="306" t="e">
        <f>VLOOKUP(A1742,EMPRESAS!$A$1:$C$342,3,0)</f>
        <v>#N/A</v>
      </c>
      <c r="D1742" s="299"/>
      <c r="E1742" s="299"/>
      <c r="F1742" s="299"/>
      <c r="G1742" s="299"/>
      <c r="H1742" s="299"/>
      <c r="I1742" s="299"/>
      <c r="J1742" s="299"/>
      <c r="K1742" s="299" t="e">
        <f>VLOOKUP(A1742,EMPRESAS!$A$1:$I$342,9,0)</f>
        <v>#N/A</v>
      </c>
      <c r="L1742" s="299" t="e">
        <f>VLOOKUP(A1742,EMPRESAS!$A$1:$J$342,10,0)</f>
        <v>#N/A</v>
      </c>
    </row>
    <row r="1743" spans="1:12">
      <c r="A1743" s="332"/>
      <c r="B1743" s="306" t="e">
        <f>VLOOKUP(A1743,EMPRESAS!$A$1:$B$342,2,0)</f>
        <v>#N/A</v>
      </c>
      <c r="C1743" s="306" t="e">
        <f>VLOOKUP(A1743,EMPRESAS!$A$1:$C$342,3,0)</f>
        <v>#N/A</v>
      </c>
      <c r="D1743" s="299"/>
      <c r="E1743" s="299"/>
      <c r="F1743" s="299"/>
      <c r="G1743" s="299"/>
      <c r="H1743" s="299"/>
      <c r="I1743" s="299"/>
      <c r="J1743" s="299"/>
      <c r="K1743" s="299" t="e">
        <f>VLOOKUP(A1743,EMPRESAS!$A$1:$I$342,9,0)</f>
        <v>#N/A</v>
      </c>
      <c r="L1743" s="299" t="e">
        <f>VLOOKUP(A1743,EMPRESAS!$A$1:$J$342,10,0)</f>
        <v>#N/A</v>
      </c>
    </row>
    <row r="1744" spans="1:12">
      <c r="A1744" s="332"/>
      <c r="B1744" s="306" t="e">
        <f>VLOOKUP(A1744,EMPRESAS!$A$1:$B$342,2,0)</f>
        <v>#N/A</v>
      </c>
      <c r="C1744" s="306" t="e">
        <f>VLOOKUP(A1744,EMPRESAS!$A$1:$C$342,3,0)</f>
        <v>#N/A</v>
      </c>
      <c r="D1744" s="299"/>
      <c r="E1744" s="299"/>
      <c r="F1744" s="299"/>
      <c r="G1744" s="299"/>
      <c r="H1744" s="299"/>
      <c r="I1744" s="299"/>
      <c r="J1744" s="299"/>
      <c r="K1744" s="299" t="e">
        <f>VLOOKUP(A1744,EMPRESAS!$A$1:$I$342,9,0)</f>
        <v>#N/A</v>
      </c>
      <c r="L1744" s="299" t="e">
        <f>VLOOKUP(A1744,EMPRESAS!$A$1:$J$342,10,0)</f>
        <v>#N/A</v>
      </c>
    </row>
    <row r="1745" spans="1:12">
      <c r="A1745" s="332"/>
      <c r="B1745" s="306" t="e">
        <f>VLOOKUP(A1745,EMPRESAS!$A$1:$B$342,2,0)</f>
        <v>#N/A</v>
      </c>
      <c r="C1745" s="306" t="e">
        <f>VLOOKUP(A1745,EMPRESAS!$A$1:$C$342,3,0)</f>
        <v>#N/A</v>
      </c>
      <c r="D1745" s="299"/>
      <c r="E1745" s="299"/>
      <c r="F1745" s="299"/>
      <c r="G1745" s="299"/>
      <c r="H1745" s="299"/>
      <c r="I1745" s="299"/>
      <c r="J1745" s="299"/>
      <c r="K1745" s="299" t="e">
        <f>VLOOKUP(A1745,EMPRESAS!$A$1:$I$342,9,0)</f>
        <v>#N/A</v>
      </c>
      <c r="L1745" s="299" t="e">
        <f>VLOOKUP(A1745,EMPRESAS!$A$1:$J$342,10,0)</f>
        <v>#N/A</v>
      </c>
    </row>
    <row r="1746" spans="1:12">
      <c r="A1746" s="332"/>
      <c r="B1746" s="306" t="e">
        <f>VLOOKUP(A1746,EMPRESAS!$A$1:$B$342,2,0)</f>
        <v>#N/A</v>
      </c>
      <c r="C1746" s="306" t="e">
        <f>VLOOKUP(A1746,EMPRESAS!$A$1:$C$342,3,0)</f>
        <v>#N/A</v>
      </c>
      <c r="D1746" s="299"/>
      <c r="E1746" s="299"/>
      <c r="F1746" s="299"/>
      <c r="G1746" s="299"/>
      <c r="H1746" s="299"/>
      <c r="I1746" s="299"/>
      <c r="J1746" s="299"/>
      <c r="K1746" s="299" t="e">
        <f>VLOOKUP(A1746,EMPRESAS!$A$1:$I$342,9,0)</f>
        <v>#N/A</v>
      </c>
      <c r="L1746" s="299" t="e">
        <f>VLOOKUP(A1746,EMPRESAS!$A$1:$J$342,10,0)</f>
        <v>#N/A</v>
      </c>
    </row>
    <row r="1747" spans="1:12">
      <c r="A1747" s="332"/>
      <c r="B1747" s="306" t="e">
        <f>VLOOKUP(A1747,EMPRESAS!$A$1:$B$342,2,0)</f>
        <v>#N/A</v>
      </c>
      <c r="C1747" s="306" t="e">
        <f>VLOOKUP(A1747,EMPRESAS!$A$1:$C$342,3,0)</f>
        <v>#N/A</v>
      </c>
      <c r="D1747" s="299"/>
      <c r="E1747" s="299"/>
      <c r="F1747" s="299"/>
      <c r="G1747" s="299"/>
      <c r="H1747" s="299"/>
      <c r="I1747" s="299"/>
      <c r="J1747" s="299"/>
      <c r="K1747" s="299" t="e">
        <f>VLOOKUP(A1747,EMPRESAS!$A$1:$I$342,9,0)</f>
        <v>#N/A</v>
      </c>
      <c r="L1747" s="299" t="e">
        <f>VLOOKUP(A1747,EMPRESAS!$A$1:$J$342,10,0)</f>
        <v>#N/A</v>
      </c>
    </row>
    <row r="1748" spans="1:12">
      <c r="A1748" s="332"/>
      <c r="B1748" s="306" t="e">
        <f>VLOOKUP(A1748,EMPRESAS!$A$1:$B$342,2,0)</f>
        <v>#N/A</v>
      </c>
      <c r="C1748" s="306" t="e">
        <f>VLOOKUP(A1748,EMPRESAS!$A$1:$C$342,3,0)</f>
        <v>#N/A</v>
      </c>
      <c r="D1748" s="299"/>
      <c r="E1748" s="299"/>
      <c r="F1748" s="299"/>
      <c r="G1748" s="299"/>
      <c r="H1748" s="299"/>
      <c r="I1748" s="299"/>
      <c r="J1748" s="299"/>
      <c r="K1748" s="299" t="e">
        <f>VLOOKUP(A1748,EMPRESAS!$A$1:$I$342,9,0)</f>
        <v>#N/A</v>
      </c>
      <c r="L1748" s="299" t="e">
        <f>VLOOKUP(A1748,EMPRESAS!$A$1:$J$342,10,0)</f>
        <v>#N/A</v>
      </c>
    </row>
    <row r="1749" spans="1:12">
      <c r="A1749" s="332"/>
      <c r="B1749" s="306" t="e">
        <f>VLOOKUP(A1749,EMPRESAS!$A$1:$B$342,2,0)</f>
        <v>#N/A</v>
      </c>
      <c r="C1749" s="306" t="e">
        <f>VLOOKUP(A1749,EMPRESAS!$A$1:$C$342,3,0)</f>
        <v>#N/A</v>
      </c>
      <c r="D1749" s="299"/>
      <c r="E1749" s="299"/>
      <c r="F1749" s="299"/>
      <c r="G1749" s="299"/>
      <c r="H1749" s="299"/>
      <c r="I1749" s="299"/>
      <c r="J1749" s="299"/>
      <c r="K1749" s="299" t="e">
        <f>VLOOKUP(A1749,EMPRESAS!$A$1:$I$342,9,0)</f>
        <v>#N/A</v>
      </c>
      <c r="L1749" s="299" t="e">
        <f>VLOOKUP(A1749,EMPRESAS!$A$1:$J$342,10,0)</f>
        <v>#N/A</v>
      </c>
    </row>
    <row r="1750" spans="1:12">
      <c r="A1750" s="332"/>
      <c r="B1750" s="306" t="e">
        <f>VLOOKUP(A1750,EMPRESAS!$A$1:$B$342,2,0)</f>
        <v>#N/A</v>
      </c>
      <c r="C1750" s="306" t="e">
        <f>VLOOKUP(A1750,EMPRESAS!$A$1:$C$342,3,0)</f>
        <v>#N/A</v>
      </c>
      <c r="D1750" s="299"/>
      <c r="E1750" s="299"/>
      <c r="F1750" s="299"/>
      <c r="G1750" s="299"/>
      <c r="H1750" s="299"/>
      <c r="I1750" s="299"/>
      <c r="J1750" s="299"/>
      <c r="K1750" s="299" t="e">
        <f>VLOOKUP(A1750,EMPRESAS!$A$1:$I$342,9,0)</f>
        <v>#N/A</v>
      </c>
      <c r="L1750" s="299" t="e">
        <f>VLOOKUP(A1750,EMPRESAS!$A$1:$J$342,10,0)</f>
        <v>#N/A</v>
      </c>
    </row>
    <row r="1751" spans="1:12">
      <c r="A1751" s="332"/>
      <c r="B1751" s="306" t="e">
        <f>VLOOKUP(A1751,EMPRESAS!$A$1:$B$342,2,0)</f>
        <v>#N/A</v>
      </c>
      <c r="C1751" s="306" t="e">
        <f>VLOOKUP(A1751,EMPRESAS!$A$1:$C$342,3,0)</f>
        <v>#N/A</v>
      </c>
      <c r="D1751" s="299"/>
      <c r="E1751" s="299"/>
      <c r="F1751" s="299"/>
      <c r="G1751" s="299"/>
      <c r="H1751" s="299"/>
      <c r="I1751" s="299"/>
      <c r="J1751" s="299"/>
      <c r="K1751" s="299" t="e">
        <f>VLOOKUP(A1751,EMPRESAS!$A$1:$I$342,9,0)</f>
        <v>#N/A</v>
      </c>
      <c r="L1751" s="299" t="e">
        <f>VLOOKUP(A1751,EMPRESAS!$A$1:$J$342,10,0)</f>
        <v>#N/A</v>
      </c>
    </row>
    <row r="1752" spans="1:12">
      <c r="A1752" s="332"/>
      <c r="B1752" s="306" t="e">
        <f>VLOOKUP(A1752,EMPRESAS!$A$1:$B$342,2,0)</f>
        <v>#N/A</v>
      </c>
      <c r="C1752" s="306" t="e">
        <f>VLOOKUP(A1752,EMPRESAS!$A$1:$C$342,3,0)</f>
        <v>#N/A</v>
      </c>
      <c r="D1752" s="299"/>
      <c r="E1752" s="299"/>
      <c r="F1752" s="299"/>
      <c r="G1752" s="299"/>
      <c r="H1752" s="299"/>
      <c r="I1752" s="299"/>
      <c r="J1752" s="299"/>
      <c r="K1752" s="299" t="e">
        <f>VLOOKUP(A1752,EMPRESAS!$A$1:$I$342,9,0)</f>
        <v>#N/A</v>
      </c>
      <c r="L1752" s="299" t="e">
        <f>VLOOKUP(A1752,EMPRESAS!$A$1:$J$342,10,0)</f>
        <v>#N/A</v>
      </c>
    </row>
    <row r="1753" spans="1:12">
      <c r="A1753" s="332"/>
      <c r="B1753" s="306" t="e">
        <f>VLOOKUP(A1753,EMPRESAS!$A$1:$B$342,2,0)</f>
        <v>#N/A</v>
      </c>
      <c r="C1753" s="306" t="e">
        <f>VLOOKUP(A1753,EMPRESAS!$A$1:$C$342,3,0)</f>
        <v>#N/A</v>
      </c>
      <c r="D1753" s="299"/>
      <c r="E1753" s="299"/>
      <c r="F1753" s="299"/>
      <c r="G1753" s="299"/>
      <c r="H1753" s="299"/>
      <c r="I1753" s="299"/>
      <c r="J1753" s="299"/>
      <c r="K1753" s="299" t="e">
        <f>VLOOKUP(A1753,EMPRESAS!$A$1:$I$342,9,0)</f>
        <v>#N/A</v>
      </c>
      <c r="L1753" s="299" t="e">
        <f>VLOOKUP(A1753,EMPRESAS!$A$1:$J$342,10,0)</f>
        <v>#N/A</v>
      </c>
    </row>
    <row r="1754" spans="1:12">
      <c r="A1754" s="332"/>
      <c r="B1754" s="306" t="e">
        <f>VLOOKUP(A1754,EMPRESAS!$A$1:$B$342,2,0)</f>
        <v>#N/A</v>
      </c>
      <c r="C1754" s="306" t="e">
        <f>VLOOKUP(A1754,EMPRESAS!$A$1:$C$342,3,0)</f>
        <v>#N/A</v>
      </c>
      <c r="D1754" s="299"/>
      <c r="E1754" s="299"/>
      <c r="F1754" s="299"/>
      <c r="G1754" s="299"/>
      <c r="H1754" s="299"/>
      <c r="I1754" s="299"/>
      <c r="J1754" s="299"/>
      <c r="K1754" s="299" t="e">
        <f>VLOOKUP(A1754,EMPRESAS!$A$1:$I$342,9,0)</f>
        <v>#N/A</v>
      </c>
      <c r="L1754" s="299" t="e">
        <f>VLOOKUP(A1754,EMPRESAS!$A$1:$J$342,10,0)</f>
        <v>#N/A</v>
      </c>
    </row>
    <row r="1755" spans="1:12">
      <c r="A1755" s="332"/>
      <c r="B1755" s="306" t="e">
        <f>VLOOKUP(A1755,EMPRESAS!$A$1:$B$342,2,0)</f>
        <v>#N/A</v>
      </c>
      <c r="C1755" s="306" t="e">
        <f>VLOOKUP(A1755,EMPRESAS!$A$1:$C$342,3,0)</f>
        <v>#N/A</v>
      </c>
      <c r="D1755" s="299"/>
      <c r="E1755" s="299"/>
      <c r="F1755" s="299"/>
      <c r="G1755" s="299"/>
      <c r="H1755" s="299"/>
      <c r="I1755" s="299"/>
      <c r="J1755" s="299"/>
      <c r="K1755" s="299" t="e">
        <f>VLOOKUP(A1755,EMPRESAS!$A$1:$I$342,9,0)</f>
        <v>#N/A</v>
      </c>
      <c r="L1755" s="299" t="e">
        <f>VLOOKUP(A1755,EMPRESAS!$A$1:$J$342,10,0)</f>
        <v>#N/A</v>
      </c>
    </row>
    <row r="1756" spans="1:12">
      <c r="A1756" s="332"/>
      <c r="B1756" s="306" t="e">
        <f>VLOOKUP(A1756,EMPRESAS!$A$1:$B$342,2,0)</f>
        <v>#N/A</v>
      </c>
      <c r="C1756" s="306" t="e">
        <f>VLOOKUP(A1756,EMPRESAS!$A$1:$C$342,3,0)</f>
        <v>#N/A</v>
      </c>
      <c r="D1756" s="299"/>
      <c r="E1756" s="299"/>
      <c r="F1756" s="299"/>
      <c r="G1756" s="299"/>
      <c r="H1756" s="299"/>
      <c r="I1756" s="299"/>
      <c r="J1756" s="299"/>
      <c r="K1756" s="299" t="e">
        <f>VLOOKUP(A1756,EMPRESAS!$A$1:$I$342,9,0)</f>
        <v>#N/A</v>
      </c>
      <c r="L1756" s="299" t="e">
        <f>VLOOKUP(A1756,EMPRESAS!$A$1:$J$342,10,0)</f>
        <v>#N/A</v>
      </c>
    </row>
    <row r="1757" spans="1:12">
      <c r="A1757" s="332"/>
      <c r="B1757" s="306" t="e">
        <f>VLOOKUP(A1757,EMPRESAS!$A$1:$B$342,2,0)</f>
        <v>#N/A</v>
      </c>
      <c r="C1757" s="306" t="e">
        <f>VLOOKUP(A1757,EMPRESAS!$A$1:$C$342,3,0)</f>
        <v>#N/A</v>
      </c>
      <c r="D1757" s="299"/>
      <c r="E1757" s="299"/>
      <c r="F1757" s="299"/>
      <c r="G1757" s="299"/>
      <c r="H1757" s="299"/>
      <c r="I1757" s="299"/>
      <c r="J1757" s="299"/>
      <c r="K1757" s="299" t="e">
        <f>VLOOKUP(A1757,EMPRESAS!$A$1:$I$342,9,0)</f>
        <v>#N/A</v>
      </c>
      <c r="L1757" s="299" t="e">
        <f>VLOOKUP(A1757,EMPRESAS!$A$1:$J$342,10,0)</f>
        <v>#N/A</v>
      </c>
    </row>
    <row r="1758" spans="1:12">
      <c r="A1758" s="332"/>
      <c r="B1758" s="306" t="e">
        <f>VLOOKUP(A1758,EMPRESAS!$A$1:$B$342,2,0)</f>
        <v>#N/A</v>
      </c>
      <c r="C1758" s="306" t="e">
        <f>VLOOKUP(A1758,EMPRESAS!$A$1:$C$342,3,0)</f>
        <v>#N/A</v>
      </c>
      <c r="D1758" s="299"/>
      <c r="E1758" s="299"/>
      <c r="F1758" s="299"/>
      <c r="G1758" s="299"/>
      <c r="H1758" s="299"/>
      <c r="I1758" s="299"/>
      <c r="J1758" s="299"/>
      <c r="K1758" s="299" t="e">
        <f>VLOOKUP(A1758,EMPRESAS!$A$1:$I$342,9,0)</f>
        <v>#N/A</v>
      </c>
      <c r="L1758" s="299" t="e">
        <f>VLOOKUP(A1758,EMPRESAS!$A$1:$J$342,10,0)</f>
        <v>#N/A</v>
      </c>
    </row>
    <row r="1759" spans="1:12">
      <c r="A1759" s="332"/>
      <c r="B1759" s="306" t="e">
        <f>VLOOKUP(A1759,EMPRESAS!$A$1:$B$342,2,0)</f>
        <v>#N/A</v>
      </c>
      <c r="C1759" s="306" t="e">
        <f>VLOOKUP(A1759,EMPRESAS!$A$1:$C$342,3,0)</f>
        <v>#N/A</v>
      </c>
      <c r="D1759" s="299"/>
      <c r="E1759" s="299"/>
      <c r="F1759" s="299"/>
      <c r="G1759" s="299"/>
      <c r="H1759" s="299"/>
      <c r="I1759" s="299"/>
      <c r="J1759" s="299"/>
      <c r="K1759" s="299" t="e">
        <f>VLOOKUP(A1759,EMPRESAS!$A$1:$I$342,9,0)</f>
        <v>#N/A</v>
      </c>
      <c r="L1759" s="299" t="e">
        <f>VLOOKUP(A1759,EMPRESAS!$A$1:$J$342,10,0)</f>
        <v>#N/A</v>
      </c>
    </row>
    <row r="1760" spans="1:12">
      <c r="A1760" s="332"/>
      <c r="B1760" s="306" t="e">
        <f>VLOOKUP(A1760,EMPRESAS!$A$1:$B$342,2,0)</f>
        <v>#N/A</v>
      </c>
      <c r="C1760" s="306" t="e">
        <f>VLOOKUP(A1760,EMPRESAS!$A$1:$C$342,3,0)</f>
        <v>#N/A</v>
      </c>
      <c r="D1760" s="299"/>
      <c r="E1760" s="299"/>
      <c r="F1760" s="299"/>
      <c r="G1760" s="299"/>
      <c r="H1760" s="299"/>
      <c r="I1760" s="299"/>
      <c r="J1760" s="299"/>
      <c r="K1760" s="299" t="e">
        <f>VLOOKUP(A1760,EMPRESAS!$A$1:$I$342,9,0)</f>
        <v>#N/A</v>
      </c>
      <c r="L1760" s="299" t="e">
        <f>VLOOKUP(A1760,EMPRESAS!$A$1:$J$342,10,0)</f>
        <v>#N/A</v>
      </c>
    </row>
    <row r="1761" spans="1:12">
      <c r="A1761" s="332"/>
      <c r="B1761" s="306" t="e">
        <f>VLOOKUP(A1761,EMPRESAS!$A$1:$B$342,2,0)</f>
        <v>#N/A</v>
      </c>
      <c r="C1761" s="306" t="e">
        <f>VLOOKUP(A1761,EMPRESAS!$A$1:$C$342,3,0)</f>
        <v>#N/A</v>
      </c>
      <c r="D1761" s="299"/>
      <c r="E1761" s="299"/>
      <c r="F1761" s="299"/>
      <c r="G1761" s="299"/>
      <c r="H1761" s="299"/>
      <c r="I1761" s="299"/>
      <c r="J1761" s="299"/>
      <c r="K1761" s="299" t="e">
        <f>VLOOKUP(A1761,EMPRESAS!$A$1:$I$342,9,0)</f>
        <v>#N/A</v>
      </c>
      <c r="L1761" s="299" t="e">
        <f>VLOOKUP(A1761,EMPRESAS!$A$1:$J$342,10,0)</f>
        <v>#N/A</v>
      </c>
    </row>
    <row r="1762" spans="1:12">
      <c r="A1762" s="332"/>
      <c r="B1762" s="306" t="e">
        <f>VLOOKUP(A1762,EMPRESAS!$A$1:$B$342,2,0)</f>
        <v>#N/A</v>
      </c>
      <c r="C1762" s="306" t="e">
        <f>VLOOKUP(A1762,EMPRESAS!$A$1:$C$342,3,0)</f>
        <v>#N/A</v>
      </c>
      <c r="D1762" s="299"/>
      <c r="E1762" s="299"/>
      <c r="F1762" s="299"/>
      <c r="G1762" s="299"/>
      <c r="H1762" s="299"/>
      <c r="I1762" s="299"/>
      <c r="J1762" s="299"/>
      <c r="K1762" s="299" t="e">
        <f>VLOOKUP(A1762,EMPRESAS!$A$1:$I$342,9,0)</f>
        <v>#N/A</v>
      </c>
      <c r="L1762" s="299" t="e">
        <f>VLOOKUP(A1762,EMPRESAS!$A$1:$J$342,10,0)</f>
        <v>#N/A</v>
      </c>
    </row>
    <row r="1763" spans="1:12">
      <c r="A1763" s="332"/>
      <c r="B1763" s="306" t="e">
        <f>VLOOKUP(A1763,EMPRESAS!$A$1:$B$342,2,0)</f>
        <v>#N/A</v>
      </c>
      <c r="C1763" s="306" t="e">
        <f>VLOOKUP(A1763,EMPRESAS!$A$1:$C$342,3,0)</f>
        <v>#N/A</v>
      </c>
      <c r="D1763" s="299"/>
      <c r="E1763" s="299"/>
      <c r="F1763" s="299"/>
      <c r="G1763" s="299"/>
      <c r="H1763" s="299"/>
      <c r="I1763" s="299"/>
      <c r="J1763" s="299"/>
      <c r="K1763" s="299" t="e">
        <f>VLOOKUP(A1763,EMPRESAS!$A$1:$I$342,9,0)</f>
        <v>#N/A</v>
      </c>
      <c r="L1763" s="299" t="e">
        <f>VLOOKUP(A1763,EMPRESAS!$A$1:$J$342,10,0)</f>
        <v>#N/A</v>
      </c>
    </row>
    <row r="1764" spans="1:12">
      <c r="A1764" s="332"/>
      <c r="B1764" s="306" t="e">
        <f>VLOOKUP(A1764,EMPRESAS!$A$1:$B$342,2,0)</f>
        <v>#N/A</v>
      </c>
      <c r="C1764" s="306" t="e">
        <f>VLOOKUP(A1764,EMPRESAS!$A$1:$C$342,3,0)</f>
        <v>#N/A</v>
      </c>
      <c r="D1764" s="299"/>
      <c r="E1764" s="299"/>
      <c r="F1764" s="299"/>
      <c r="G1764" s="299"/>
      <c r="H1764" s="299"/>
      <c r="I1764" s="299"/>
      <c r="J1764" s="299"/>
      <c r="K1764" s="299" t="e">
        <f>VLOOKUP(A1764,EMPRESAS!$A$1:$I$342,9,0)</f>
        <v>#N/A</v>
      </c>
      <c r="L1764" s="299" t="e">
        <f>VLOOKUP(A1764,EMPRESAS!$A$1:$J$342,10,0)</f>
        <v>#N/A</v>
      </c>
    </row>
    <row r="1765" spans="1:12">
      <c r="A1765" s="332"/>
      <c r="B1765" s="306" t="e">
        <f>VLOOKUP(A1765,EMPRESAS!$A$1:$B$342,2,0)</f>
        <v>#N/A</v>
      </c>
      <c r="C1765" s="306" t="e">
        <f>VLOOKUP(A1765,EMPRESAS!$A$1:$C$342,3,0)</f>
        <v>#N/A</v>
      </c>
      <c r="D1765" s="299"/>
      <c r="E1765" s="299"/>
      <c r="F1765" s="299"/>
      <c r="G1765" s="299"/>
      <c r="H1765" s="299"/>
      <c r="I1765" s="299"/>
      <c r="J1765" s="299"/>
      <c r="K1765" s="299" t="e">
        <f>VLOOKUP(A1765,EMPRESAS!$A$1:$I$342,9,0)</f>
        <v>#N/A</v>
      </c>
      <c r="L1765" s="299" t="e">
        <f>VLOOKUP(A1765,EMPRESAS!$A$1:$J$342,10,0)</f>
        <v>#N/A</v>
      </c>
    </row>
    <row r="1766" spans="1:12">
      <c r="A1766" s="332"/>
      <c r="B1766" s="306" t="e">
        <f>VLOOKUP(A1766,EMPRESAS!$A$1:$B$342,2,0)</f>
        <v>#N/A</v>
      </c>
      <c r="C1766" s="306" t="e">
        <f>VLOOKUP(A1766,EMPRESAS!$A$1:$C$342,3,0)</f>
        <v>#N/A</v>
      </c>
      <c r="D1766" s="299"/>
      <c r="E1766" s="299"/>
      <c r="F1766" s="299"/>
      <c r="G1766" s="299"/>
      <c r="H1766" s="299"/>
      <c r="I1766" s="299"/>
      <c r="J1766" s="299"/>
      <c r="K1766" s="299" t="e">
        <f>VLOOKUP(A1766,EMPRESAS!$A$1:$I$342,9,0)</f>
        <v>#N/A</v>
      </c>
      <c r="L1766" s="299" t="e">
        <f>VLOOKUP(A1766,EMPRESAS!$A$1:$J$342,10,0)</f>
        <v>#N/A</v>
      </c>
    </row>
    <row r="1767" spans="1:12">
      <c r="A1767" s="332"/>
      <c r="B1767" s="306" t="e">
        <f>VLOOKUP(A1767,EMPRESAS!$A$1:$B$342,2,0)</f>
        <v>#N/A</v>
      </c>
      <c r="C1767" s="306" t="e">
        <f>VLOOKUP(A1767,EMPRESAS!$A$1:$C$342,3,0)</f>
        <v>#N/A</v>
      </c>
      <c r="D1767" s="299"/>
      <c r="E1767" s="299"/>
      <c r="F1767" s="299"/>
      <c r="G1767" s="299"/>
      <c r="H1767" s="299"/>
      <c r="I1767" s="299"/>
      <c r="J1767" s="299"/>
      <c r="K1767" s="299" t="e">
        <f>VLOOKUP(A1767,EMPRESAS!$A$1:$I$342,9,0)</f>
        <v>#N/A</v>
      </c>
      <c r="L1767" s="299" t="e">
        <f>VLOOKUP(A1767,EMPRESAS!$A$1:$J$342,10,0)</f>
        <v>#N/A</v>
      </c>
    </row>
    <row r="1768" spans="1:12">
      <c r="A1768" s="332"/>
      <c r="B1768" s="306" t="e">
        <f>VLOOKUP(A1768,EMPRESAS!$A$1:$B$342,2,0)</f>
        <v>#N/A</v>
      </c>
      <c r="C1768" s="306" t="e">
        <f>VLOOKUP(A1768,EMPRESAS!$A$1:$C$342,3,0)</f>
        <v>#N/A</v>
      </c>
      <c r="D1768" s="299"/>
      <c r="E1768" s="299"/>
      <c r="F1768" s="299"/>
      <c r="G1768" s="299"/>
      <c r="H1768" s="299"/>
      <c r="I1768" s="299"/>
      <c r="J1768" s="299"/>
      <c r="K1768" s="299" t="e">
        <f>VLOOKUP(A1768,EMPRESAS!$A$1:$I$342,9,0)</f>
        <v>#N/A</v>
      </c>
      <c r="L1768" s="299" t="e">
        <f>VLOOKUP(A1768,EMPRESAS!$A$1:$J$342,10,0)</f>
        <v>#N/A</v>
      </c>
    </row>
    <row r="1769" spans="1:12">
      <c r="A1769" s="332"/>
      <c r="B1769" s="306" t="e">
        <f>VLOOKUP(A1769,EMPRESAS!$A$1:$B$342,2,0)</f>
        <v>#N/A</v>
      </c>
      <c r="C1769" s="306" t="e">
        <f>VLOOKUP(A1769,EMPRESAS!$A$1:$C$342,3,0)</f>
        <v>#N/A</v>
      </c>
      <c r="D1769" s="299"/>
      <c r="E1769" s="299"/>
      <c r="F1769" s="299"/>
      <c r="G1769" s="299"/>
      <c r="H1769" s="299"/>
      <c r="I1769" s="299"/>
      <c r="J1769" s="299"/>
      <c r="K1769" s="299" t="e">
        <f>VLOOKUP(A1769,EMPRESAS!$A$1:$I$342,9,0)</f>
        <v>#N/A</v>
      </c>
      <c r="L1769" s="299" t="e">
        <f>VLOOKUP(A1769,EMPRESAS!$A$1:$J$342,10,0)</f>
        <v>#N/A</v>
      </c>
    </row>
    <row r="1770" spans="1:12">
      <c r="A1770" s="332"/>
      <c r="B1770" s="306" t="e">
        <f>VLOOKUP(A1770,EMPRESAS!$A$1:$B$342,2,0)</f>
        <v>#N/A</v>
      </c>
      <c r="C1770" s="306" t="e">
        <f>VLOOKUP(A1770,EMPRESAS!$A$1:$C$342,3,0)</f>
        <v>#N/A</v>
      </c>
      <c r="D1770" s="299"/>
      <c r="E1770" s="299"/>
      <c r="F1770" s="299"/>
      <c r="G1770" s="299"/>
      <c r="H1770" s="299"/>
      <c r="I1770" s="299"/>
      <c r="J1770" s="299"/>
      <c r="K1770" s="299" t="e">
        <f>VLOOKUP(A1770,EMPRESAS!$A$1:$I$342,9,0)</f>
        <v>#N/A</v>
      </c>
      <c r="L1770" s="299" t="e">
        <f>VLOOKUP(A1770,EMPRESAS!$A$1:$J$342,10,0)</f>
        <v>#N/A</v>
      </c>
    </row>
    <row r="1771" spans="1:12">
      <c r="A1771" s="332"/>
      <c r="B1771" s="306" t="e">
        <f>VLOOKUP(A1771,EMPRESAS!$A$1:$B$342,2,0)</f>
        <v>#N/A</v>
      </c>
      <c r="C1771" s="306" t="e">
        <f>VLOOKUP(A1771,EMPRESAS!$A$1:$C$342,3,0)</f>
        <v>#N/A</v>
      </c>
      <c r="D1771" s="299"/>
      <c r="E1771" s="299"/>
      <c r="F1771" s="299"/>
      <c r="G1771" s="299"/>
      <c r="H1771" s="299"/>
      <c r="I1771" s="299"/>
      <c r="J1771" s="299"/>
      <c r="K1771" s="299" t="e">
        <f>VLOOKUP(A1771,EMPRESAS!$A$1:$I$342,9,0)</f>
        <v>#N/A</v>
      </c>
      <c r="L1771" s="299" t="e">
        <f>VLOOKUP(A1771,EMPRESAS!$A$1:$J$342,10,0)</f>
        <v>#N/A</v>
      </c>
    </row>
    <row r="1772" spans="1:12">
      <c r="A1772" s="332"/>
      <c r="B1772" s="306" t="e">
        <f>VLOOKUP(A1772,EMPRESAS!$A$1:$B$342,2,0)</f>
        <v>#N/A</v>
      </c>
      <c r="C1772" s="306" t="e">
        <f>VLOOKUP(A1772,EMPRESAS!$A$1:$C$342,3,0)</f>
        <v>#N/A</v>
      </c>
      <c r="D1772" s="299"/>
      <c r="E1772" s="299"/>
      <c r="F1772" s="299"/>
      <c r="G1772" s="299"/>
      <c r="H1772" s="299"/>
      <c r="I1772" s="299"/>
      <c r="J1772" s="299"/>
      <c r="K1772" s="299" t="e">
        <f>VLOOKUP(A1772,EMPRESAS!$A$1:$I$342,9,0)</f>
        <v>#N/A</v>
      </c>
      <c r="L1772" s="299" t="e">
        <f>VLOOKUP(A1772,EMPRESAS!$A$1:$J$342,10,0)</f>
        <v>#N/A</v>
      </c>
    </row>
    <row r="1773" spans="1:12">
      <c r="A1773" s="332"/>
      <c r="B1773" s="306" t="e">
        <f>VLOOKUP(A1773,EMPRESAS!$A$1:$B$342,2,0)</f>
        <v>#N/A</v>
      </c>
      <c r="C1773" s="306" t="e">
        <f>VLOOKUP(A1773,EMPRESAS!$A$1:$C$342,3,0)</f>
        <v>#N/A</v>
      </c>
      <c r="D1773" s="299"/>
      <c r="E1773" s="299"/>
      <c r="F1773" s="299"/>
      <c r="G1773" s="299"/>
      <c r="H1773" s="299"/>
      <c r="I1773" s="299"/>
      <c r="J1773" s="299"/>
      <c r="K1773" s="299" t="e">
        <f>VLOOKUP(A1773,EMPRESAS!$A$1:$I$342,9,0)</f>
        <v>#N/A</v>
      </c>
      <c r="L1773" s="299" t="e">
        <f>VLOOKUP(A1773,EMPRESAS!$A$1:$J$342,10,0)</f>
        <v>#N/A</v>
      </c>
    </row>
    <row r="1774" spans="1:12">
      <c r="A1774" s="332"/>
      <c r="B1774" s="306" t="e">
        <f>VLOOKUP(A1774,EMPRESAS!$A$1:$B$342,2,0)</f>
        <v>#N/A</v>
      </c>
      <c r="C1774" s="306" t="e">
        <f>VLOOKUP(A1774,EMPRESAS!$A$1:$C$342,3,0)</f>
        <v>#N/A</v>
      </c>
      <c r="D1774" s="299"/>
      <c r="E1774" s="299"/>
      <c r="F1774" s="299"/>
      <c r="G1774" s="299"/>
      <c r="H1774" s="299"/>
      <c r="I1774" s="299"/>
      <c r="J1774" s="299"/>
      <c r="K1774" s="299" t="e">
        <f>VLOOKUP(A1774,EMPRESAS!$A$1:$I$342,9,0)</f>
        <v>#N/A</v>
      </c>
      <c r="L1774" s="299" t="e">
        <f>VLOOKUP(A1774,EMPRESAS!$A$1:$J$342,10,0)</f>
        <v>#N/A</v>
      </c>
    </row>
    <row r="1775" spans="1:12">
      <c r="A1775" s="332"/>
      <c r="B1775" s="306" t="e">
        <f>VLOOKUP(A1775,EMPRESAS!$A$1:$B$342,2,0)</f>
        <v>#N/A</v>
      </c>
      <c r="C1775" s="306" t="e">
        <f>VLOOKUP(A1775,EMPRESAS!$A$1:$C$342,3,0)</f>
        <v>#N/A</v>
      </c>
      <c r="D1775" s="299"/>
      <c r="E1775" s="299"/>
      <c r="F1775" s="299"/>
      <c r="G1775" s="299"/>
      <c r="H1775" s="299"/>
      <c r="I1775" s="299"/>
      <c r="J1775" s="299"/>
      <c r="K1775" s="299" t="e">
        <f>VLOOKUP(A1775,EMPRESAS!$A$1:$I$342,9,0)</f>
        <v>#N/A</v>
      </c>
      <c r="L1775" s="299" t="e">
        <f>VLOOKUP(A1775,EMPRESAS!$A$1:$J$342,10,0)</f>
        <v>#N/A</v>
      </c>
    </row>
    <row r="1776" spans="1:12">
      <c r="A1776" s="332"/>
      <c r="B1776" s="306" t="e">
        <f>VLOOKUP(A1776,EMPRESAS!$A$1:$B$342,2,0)</f>
        <v>#N/A</v>
      </c>
      <c r="C1776" s="306" t="e">
        <f>VLOOKUP(A1776,EMPRESAS!$A$1:$C$342,3,0)</f>
        <v>#N/A</v>
      </c>
      <c r="D1776" s="299"/>
      <c r="E1776" s="299"/>
      <c r="F1776" s="299"/>
      <c r="G1776" s="299"/>
      <c r="H1776" s="299"/>
      <c r="I1776" s="299"/>
      <c r="J1776" s="299"/>
      <c r="K1776" s="299" t="e">
        <f>VLOOKUP(A1776,EMPRESAS!$A$1:$I$342,9,0)</f>
        <v>#N/A</v>
      </c>
      <c r="L1776" s="299" t="e">
        <f>VLOOKUP(A1776,EMPRESAS!$A$1:$J$342,10,0)</f>
        <v>#N/A</v>
      </c>
    </row>
    <row r="1777" spans="1:12">
      <c r="A1777" s="332"/>
      <c r="B1777" s="306" t="e">
        <f>VLOOKUP(A1777,EMPRESAS!$A$1:$B$342,2,0)</f>
        <v>#N/A</v>
      </c>
      <c r="C1777" s="306" t="e">
        <f>VLOOKUP(A1777,EMPRESAS!$A$1:$C$342,3,0)</f>
        <v>#N/A</v>
      </c>
      <c r="D1777" s="299"/>
      <c r="E1777" s="299"/>
      <c r="F1777" s="299"/>
      <c r="G1777" s="299"/>
      <c r="H1777" s="299"/>
      <c r="I1777" s="299"/>
      <c r="J1777" s="299"/>
      <c r="K1777" s="299" t="e">
        <f>VLOOKUP(A1777,EMPRESAS!$A$1:$I$342,9,0)</f>
        <v>#N/A</v>
      </c>
      <c r="L1777" s="299" t="e">
        <f>VLOOKUP(A1777,EMPRESAS!$A$1:$J$342,10,0)</f>
        <v>#N/A</v>
      </c>
    </row>
    <row r="1778" spans="1:12">
      <c r="A1778" s="332"/>
      <c r="B1778" s="306" t="e">
        <f>VLOOKUP(A1778,EMPRESAS!$A$1:$B$342,2,0)</f>
        <v>#N/A</v>
      </c>
      <c r="C1778" s="306" t="e">
        <f>VLOOKUP(A1778,EMPRESAS!$A$1:$C$342,3,0)</f>
        <v>#N/A</v>
      </c>
      <c r="D1778" s="299"/>
      <c r="E1778" s="299"/>
      <c r="F1778" s="299"/>
      <c r="G1778" s="299"/>
      <c r="H1778" s="299"/>
      <c r="I1778" s="299"/>
      <c r="J1778" s="299"/>
      <c r="K1778" s="299" t="e">
        <f>VLOOKUP(A1778,EMPRESAS!$A$1:$I$342,9,0)</f>
        <v>#N/A</v>
      </c>
      <c r="L1778" s="299" t="e">
        <f>VLOOKUP(A1778,EMPRESAS!$A$1:$J$342,10,0)</f>
        <v>#N/A</v>
      </c>
    </row>
    <row r="1779" spans="1:12">
      <c r="A1779" s="332"/>
      <c r="B1779" s="306" t="e">
        <f>VLOOKUP(A1779,EMPRESAS!$A$1:$B$342,2,0)</f>
        <v>#N/A</v>
      </c>
      <c r="C1779" s="306" t="e">
        <f>VLOOKUP(A1779,EMPRESAS!$A$1:$C$342,3,0)</f>
        <v>#N/A</v>
      </c>
      <c r="D1779" s="299"/>
      <c r="E1779" s="299"/>
      <c r="F1779" s="299"/>
      <c r="G1779" s="299"/>
      <c r="H1779" s="299"/>
      <c r="I1779" s="299"/>
      <c r="J1779" s="299"/>
      <c r="K1779" s="299" t="e">
        <f>VLOOKUP(A1779,EMPRESAS!$A$1:$I$342,9,0)</f>
        <v>#N/A</v>
      </c>
      <c r="L1779" s="299" t="e">
        <f>VLOOKUP(A1779,EMPRESAS!$A$1:$J$342,10,0)</f>
        <v>#N/A</v>
      </c>
    </row>
    <row r="1780" spans="1:12">
      <c r="A1780" s="332"/>
      <c r="B1780" s="306" t="e">
        <f>VLOOKUP(A1780,EMPRESAS!$A$1:$B$342,2,0)</f>
        <v>#N/A</v>
      </c>
      <c r="C1780" s="306" t="e">
        <f>VLOOKUP(A1780,EMPRESAS!$A$1:$C$342,3,0)</f>
        <v>#N/A</v>
      </c>
      <c r="D1780" s="299"/>
      <c r="E1780" s="299"/>
      <c r="F1780" s="299"/>
      <c r="G1780" s="299"/>
      <c r="H1780" s="299"/>
      <c r="I1780" s="299"/>
      <c r="J1780" s="299"/>
      <c r="K1780" s="299" t="e">
        <f>VLOOKUP(A1780,EMPRESAS!$A$1:$I$342,9,0)</f>
        <v>#N/A</v>
      </c>
      <c r="L1780" s="299" t="e">
        <f>VLOOKUP(A1780,EMPRESAS!$A$1:$J$342,10,0)</f>
        <v>#N/A</v>
      </c>
    </row>
    <row r="1781" spans="1:12">
      <c r="A1781" s="332"/>
      <c r="B1781" s="306" t="e">
        <f>VLOOKUP(A1781,EMPRESAS!$A$1:$B$342,2,0)</f>
        <v>#N/A</v>
      </c>
      <c r="C1781" s="306" t="e">
        <f>VLOOKUP(A1781,EMPRESAS!$A$1:$C$342,3,0)</f>
        <v>#N/A</v>
      </c>
      <c r="D1781" s="299"/>
      <c r="E1781" s="299"/>
      <c r="F1781" s="299"/>
      <c r="G1781" s="299"/>
      <c r="H1781" s="299"/>
      <c r="I1781" s="299"/>
      <c r="J1781" s="299"/>
      <c r="K1781" s="299" t="e">
        <f>VLOOKUP(A1781,EMPRESAS!$A$1:$I$342,9,0)</f>
        <v>#N/A</v>
      </c>
      <c r="L1781" s="299" t="e">
        <f>VLOOKUP(A1781,EMPRESAS!$A$1:$J$342,10,0)</f>
        <v>#N/A</v>
      </c>
    </row>
    <row r="1782" spans="1:12">
      <c r="A1782" s="332"/>
      <c r="B1782" s="306" t="e">
        <f>VLOOKUP(A1782,EMPRESAS!$A$1:$B$342,2,0)</f>
        <v>#N/A</v>
      </c>
      <c r="C1782" s="306" t="e">
        <f>VLOOKUP(A1782,EMPRESAS!$A$1:$C$342,3,0)</f>
        <v>#N/A</v>
      </c>
      <c r="D1782" s="299"/>
      <c r="E1782" s="299"/>
      <c r="F1782" s="299"/>
      <c r="G1782" s="299"/>
      <c r="H1782" s="299"/>
      <c r="I1782" s="299"/>
      <c r="J1782" s="299"/>
      <c r="K1782" s="299" t="e">
        <f>VLOOKUP(A1782,EMPRESAS!$A$1:$I$342,9,0)</f>
        <v>#N/A</v>
      </c>
      <c r="L1782" s="299" t="e">
        <f>VLOOKUP(A1782,EMPRESAS!$A$1:$J$342,10,0)</f>
        <v>#N/A</v>
      </c>
    </row>
    <row r="1783" spans="1:12">
      <c r="A1783" s="332"/>
      <c r="B1783" s="306" t="e">
        <f>VLOOKUP(A1783,EMPRESAS!$A$1:$B$342,2,0)</f>
        <v>#N/A</v>
      </c>
      <c r="C1783" s="306" t="e">
        <f>VLOOKUP(A1783,EMPRESAS!$A$1:$C$342,3,0)</f>
        <v>#N/A</v>
      </c>
      <c r="D1783" s="299"/>
      <c r="E1783" s="299"/>
      <c r="F1783" s="299"/>
      <c r="G1783" s="299"/>
      <c r="H1783" s="299"/>
      <c r="I1783" s="299"/>
      <c r="J1783" s="299"/>
      <c r="K1783" s="299" t="e">
        <f>VLOOKUP(A1783,EMPRESAS!$A$1:$I$342,9,0)</f>
        <v>#N/A</v>
      </c>
      <c r="L1783" s="299" t="e">
        <f>VLOOKUP(A1783,EMPRESAS!$A$1:$J$342,10,0)</f>
        <v>#N/A</v>
      </c>
    </row>
    <row r="1784" spans="1:12">
      <c r="A1784" s="332"/>
      <c r="B1784" s="306" t="e">
        <f>VLOOKUP(A1784,EMPRESAS!$A$1:$B$342,2,0)</f>
        <v>#N/A</v>
      </c>
      <c r="C1784" s="306" t="e">
        <f>VLOOKUP(A1784,EMPRESAS!$A$1:$C$342,3,0)</f>
        <v>#N/A</v>
      </c>
      <c r="D1784" s="299"/>
      <c r="E1784" s="299"/>
      <c r="F1784" s="299"/>
      <c r="G1784" s="299"/>
      <c r="H1784" s="299"/>
      <c r="I1784" s="299"/>
      <c r="J1784" s="299"/>
      <c r="K1784" s="299" t="e">
        <f>VLOOKUP(A1784,EMPRESAS!$A$1:$I$342,9,0)</f>
        <v>#N/A</v>
      </c>
      <c r="L1784" s="299" t="e">
        <f>VLOOKUP(A1784,EMPRESAS!$A$1:$J$342,10,0)</f>
        <v>#N/A</v>
      </c>
    </row>
    <row r="1785" spans="1:12">
      <c r="A1785" s="332"/>
      <c r="B1785" s="306" t="e">
        <f>VLOOKUP(A1785,EMPRESAS!$A$1:$B$342,2,0)</f>
        <v>#N/A</v>
      </c>
      <c r="C1785" s="306" t="e">
        <f>VLOOKUP(A1785,EMPRESAS!$A$1:$C$342,3,0)</f>
        <v>#N/A</v>
      </c>
      <c r="D1785" s="299"/>
      <c r="E1785" s="299"/>
      <c r="F1785" s="299"/>
      <c r="G1785" s="299"/>
      <c r="H1785" s="299"/>
      <c r="I1785" s="299"/>
      <c r="J1785" s="299"/>
      <c r="K1785" s="299" t="e">
        <f>VLOOKUP(A1785,EMPRESAS!$A$1:$I$342,9,0)</f>
        <v>#N/A</v>
      </c>
      <c r="L1785" s="299" t="e">
        <f>VLOOKUP(A1785,EMPRESAS!$A$1:$J$342,10,0)</f>
        <v>#N/A</v>
      </c>
    </row>
    <row r="1786" spans="1:12">
      <c r="A1786" s="332"/>
      <c r="B1786" s="306" t="e">
        <f>VLOOKUP(A1786,EMPRESAS!$A$1:$B$342,2,0)</f>
        <v>#N/A</v>
      </c>
      <c r="C1786" s="306" t="e">
        <f>VLOOKUP(A1786,EMPRESAS!$A$1:$C$342,3,0)</f>
        <v>#N/A</v>
      </c>
      <c r="D1786" s="299"/>
      <c r="E1786" s="299"/>
      <c r="F1786" s="299"/>
      <c r="G1786" s="299"/>
      <c r="H1786" s="299"/>
      <c r="I1786" s="299"/>
      <c r="J1786" s="299"/>
      <c r="K1786" s="299" t="e">
        <f>VLOOKUP(A1786,EMPRESAS!$A$1:$I$342,9,0)</f>
        <v>#N/A</v>
      </c>
      <c r="L1786" s="299" t="e">
        <f>VLOOKUP(A1786,EMPRESAS!$A$1:$J$342,10,0)</f>
        <v>#N/A</v>
      </c>
    </row>
    <row r="1787" spans="1:12">
      <c r="A1787" s="332"/>
      <c r="B1787" s="306" t="e">
        <f>VLOOKUP(A1787,EMPRESAS!$A$1:$B$342,2,0)</f>
        <v>#N/A</v>
      </c>
      <c r="C1787" s="306" t="e">
        <f>VLOOKUP(A1787,EMPRESAS!$A$1:$C$342,3,0)</f>
        <v>#N/A</v>
      </c>
      <c r="D1787" s="299"/>
      <c r="E1787" s="299"/>
      <c r="F1787" s="299"/>
      <c r="G1787" s="299"/>
      <c r="H1787" s="299"/>
      <c r="I1787" s="299"/>
      <c r="J1787" s="299"/>
      <c r="K1787" s="299" t="e">
        <f>VLOOKUP(A1787,EMPRESAS!$A$1:$I$342,9,0)</f>
        <v>#N/A</v>
      </c>
      <c r="L1787" s="299" t="e">
        <f>VLOOKUP(A1787,EMPRESAS!$A$1:$J$342,10,0)</f>
        <v>#N/A</v>
      </c>
    </row>
    <row r="1788" spans="1:12">
      <c r="A1788" s="332"/>
      <c r="B1788" s="306" t="e">
        <f>VLOOKUP(A1788,EMPRESAS!$A$1:$B$342,2,0)</f>
        <v>#N/A</v>
      </c>
      <c r="C1788" s="306" t="e">
        <f>VLOOKUP(A1788,EMPRESAS!$A$1:$C$342,3,0)</f>
        <v>#N/A</v>
      </c>
      <c r="D1788" s="299"/>
      <c r="E1788" s="299"/>
      <c r="F1788" s="299"/>
      <c r="G1788" s="299"/>
      <c r="H1788" s="299"/>
      <c r="I1788" s="299"/>
      <c r="J1788" s="299"/>
      <c r="K1788" s="299" t="e">
        <f>VLOOKUP(A1788,EMPRESAS!$A$1:$I$342,9,0)</f>
        <v>#N/A</v>
      </c>
      <c r="L1788" s="299" t="e">
        <f>VLOOKUP(A1788,EMPRESAS!$A$1:$J$342,10,0)</f>
        <v>#N/A</v>
      </c>
    </row>
    <row r="1789" spans="1:12">
      <c r="A1789" s="332"/>
      <c r="B1789" s="306" t="e">
        <f>VLOOKUP(A1789,EMPRESAS!$A$1:$B$342,2,0)</f>
        <v>#N/A</v>
      </c>
      <c r="C1789" s="306" t="e">
        <f>VLOOKUP(A1789,EMPRESAS!$A$1:$C$342,3,0)</f>
        <v>#N/A</v>
      </c>
      <c r="D1789" s="299"/>
      <c r="E1789" s="299"/>
      <c r="F1789" s="299"/>
      <c r="G1789" s="299"/>
      <c r="H1789" s="299"/>
      <c r="I1789" s="299"/>
      <c r="J1789" s="299"/>
      <c r="K1789" s="299" t="e">
        <f>VLOOKUP(A1789,EMPRESAS!$A$1:$I$342,9,0)</f>
        <v>#N/A</v>
      </c>
      <c r="L1789" s="299" t="e">
        <f>VLOOKUP(A1789,EMPRESAS!$A$1:$J$342,10,0)</f>
        <v>#N/A</v>
      </c>
    </row>
    <row r="1790" spans="1:12">
      <c r="A1790" s="332"/>
      <c r="B1790" s="306" t="e">
        <f>VLOOKUP(A1790,EMPRESAS!$A$1:$B$342,2,0)</f>
        <v>#N/A</v>
      </c>
      <c r="C1790" s="306" t="e">
        <f>VLOOKUP(A1790,EMPRESAS!$A$1:$C$342,3,0)</f>
        <v>#N/A</v>
      </c>
      <c r="D1790" s="299"/>
      <c r="E1790" s="299"/>
      <c r="F1790" s="299"/>
      <c r="G1790" s="299"/>
      <c r="H1790" s="299"/>
      <c r="I1790" s="299"/>
      <c r="J1790" s="299"/>
      <c r="K1790" s="299" t="e">
        <f>VLOOKUP(A1790,EMPRESAS!$A$1:$I$342,9,0)</f>
        <v>#N/A</v>
      </c>
      <c r="L1790" s="299" t="e">
        <f>VLOOKUP(A1790,EMPRESAS!$A$1:$J$342,10,0)</f>
        <v>#N/A</v>
      </c>
    </row>
    <row r="1791" spans="1:12">
      <c r="A1791" s="332"/>
      <c r="B1791" s="306" t="e">
        <f>VLOOKUP(A1791,EMPRESAS!$A$1:$B$342,2,0)</f>
        <v>#N/A</v>
      </c>
      <c r="C1791" s="306" t="e">
        <f>VLOOKUP(A1791,EMPRESAS!$A$1:$C$342,3,0)</f>
        <v>#N/A</v>
      </c>
      <c r="D1791" s="299"/>
      <c r="E1791" s="299"/>
      <c r="F1791" s="299"/>
      <c r="G1791" s="299"/>
      <c r="H1791" s="299"/>
      <c r="I1791" s="299"/>
      <c r="J1791" s="299"/>
      <c r="K1791" s="299" t="e">
        <f>VLOOKUP(A1791,EMPRESAS!$A$1:$I$342,9,0)</f>
        <v>#N/A</v>
      </c>
      <c r="L1791" s="299" t="e">
        <f>VLOOKUP(A1791,EMPRESAS!$A$1:$J$342,10,0)</f>
        <v>#N/A</v>
      </c>
    </row>
    <row r="1792" spans="1:12">
      <c r="A1792" s="332"/>
      <c r="B1792" s="306" t="e">
        <f>VLOOKUP(A1792,EMPRESAS!$A$1:$B$342,2,0)</f>
        <v>#N/A</v>
      </c>
      <c r="C1792" s="306" t="e">
        <f>VLOOKUP(A1792,EMPRESAS!$A$1:$C$342,3,0)</f>
        <v>#N/A</v>
      </c>
      <c r="D1792" s="299"/>
      <c r="E1792" s="299"/>
      <c r="F1792" s="299"/>
      <c r="G1792" s="299"/>
      <c r="H1792" s="299"/>
      <c r="I1792" s="299"/>
      <c r="J1792" s="299"/>
      <c r="K1792" s="299" t="e">
        <f>VLOOKUP(A1792,EMPRESAS!$A$1:$I$342,9,0)</f>
        <v>#N/A</v>
      </c>
      <c r="L1792" s="299" t="e">
        <f>VLOOKUP(A1792,EMPRESAS!$A$1:$J$342,10,0)</f>
        <v>#N/A</v>
      </c>
    </row>
    <row r="1793" spans="1:12">
      <c r="A1793" s="332"/>
      <c r="B1793" s="306" t="e">
        <f>VLOOKUP(A1793,EMPRESAS!$A$1:$B$342,2,0)</f>
        <v>#N/A</v>
      </c>
      <c r="C1793" s="306" t="e">
        <f>VLOOKUP(A1793,EMPRESAS!$A$1:$C$342,3,0)</f>
        <v>#N/A</v>
      </c>
      <c r="D1793" s="299"/>
      <c r="E1793" s="299"/>
      <c r="F1793" s="299"/>
      <c r="G1793" s="299"/>
      <c r="H1793" s="299"/>
      <c r="I1793" s="299"/>
      <c r="J1793" s="299"/>
      <c r="K1793" s="299" t="e">
        <f>VLOOKUP(A1793,EMPRESAS!$A$1:$I$342,9,0)</f>
        <v>#N/A</v>
      </c>
      <c r="L1793" s="299" t="e">
        <f>VLOOKUP(A1793,EMPRESAS!$A$1:$J$342,10,0)</f>
        <v>#N/A</v>
      </c>
    </row>
    <row r="1794" spans="1:12">
      <c r="A1794" s="332"/>
      <c r="B1794" s="306" t="e">
        <f>VLOOKUP(A1794,EMPRESAS!$A$1:$B$342,2,0)</f>
        <v>#N/A</v>
      </c>
      <c r="C1794" s="306" t="e">
        <f>VLOOKUP(A1794,EMPRESAS!$A$1:$C$342,3,0)</f>
        <v>#N/A</v>
      </c>
      <c r="D1794" s="299"/>
      <c r="E1794" s="299"/>
      <c r="F1794" s="299"/>
      <c r="G1794" s="299"/>
      <c r="H1794" s="299"/>
      <c r="I1794" s="299"/>
      <c r="J1794" s="299"/>
      <c r="K1794" s="299" t="e">
        <f>VLOOKUP(A1794,EMPRESAS!$A$1:$I$342,9,0)</f>
        <v>#N/A</v>
      </c>
      <c r="L1794" s="299" t="e">
        <f>VLOOKUP(A1794,EMPRESAS!$A$1:$J$342,10,0)</f>
        <v>#N/A</v>
      </c>
    </row>
    <row r="1795" spans="1:12">
      <c r="A1795" s="332"/>
      <c r="B1795" s="306" t="e">
        <f>VLOOKUP(A1795,EMPRESAS!$A$1:$B$342,2,0)</f>
        <v>#N/A</v>
      </c>
      <c r="C1795" s="306" t="e">
        <f>VLOOKUP(A1795,EMPRESAS!$A$1:$C$342,3,0)</f>
        <v>#N/A</v>
      </c>
      <c r="D1795" s="299"/>
      <c r="E1795" s="299"/>
      <c r="F1795" s="299"/>
      <c r="G1795" s="299"/>
      <c r="H1795" s="299"/>
      <c r="I1795" s="299"/>
      <c r="J1795" s="299"/>
      <c r="K1795" s="299" t="e">
        <f>VLOOKUP(A1795,EMPRESAS!$A$1:$I$342,9,0)</f>
        <v>#N/A</v>
      </c>
      <c r="L1795" s="299" t="e">
        <f>VLOOKUP(A1795,EMPRESAS!$A$1:$J$342,10,0)</f>
        <v>#N/A</v>
      </c>
    </row>
    <row r="1796" spans="1:12">
      <c r="A1796" s="332"/>
      <c r="B1796" s="306" t="e">
        <f>VLOOKUP(A1796,EMPRESAS!$A$1:$B$342,2,0)</f>
        <v>#N/A</v>
      </c>
      <c r="C1796" s="306" t="e">
        <f>VLOOKUP(A1796,EMPRESAS!$A$1:$C$342,3,0)</f>
        <v>#N/A</v>
      </c>
      <c r="D1796" s="299"/>
      <c r="E1796" s="299"/>
      <c r="F1796" s="299"/>
      <c r="G1796" s="299"/>
      <c r="H1796" s="299"/>
      <c r="I1796" s="299"/>
      <c r="J1796" s="299"/>
      <c r="K1796" s="299" t="e">
        <f>VLOOKUP(A1796,EMPRESAS!$A$1:$I$342,9,0)</f>
        <v>#N/A</v>
      </c>
      <c r="L1796" s="299" t="e">
        <f>VLOOKUP(A1796,EMPRESAS!$A$1:$J$342,10,0)</f>
        <v>#N/A</v>
      </c>
    </row>
    <row r="1797" spans="1:12">
      <c r="A1797" s="332"/>
      <c r="B1797" s="306" t="e">
        <f>VLOOKUP(A1797,EMPRESAS!$A$1:$B$342,2,0)</f>
        <v>#N/A</v>
      </c>
      <c r="C1797" s="306" t="e">
        <f>VLOOKUP(A1797,EMPRESAS!$A$1:$C$342,3,0)</f>
        <v>#N/A</v>
      </c>
      <c r="D1797" s="299"/>
      <c r="E1797" s="299"/>
      <c r="F1797" s="299"/>
      <c r="G1797" s="299"/>
      <c r="H1797" s="299"/>
      <c r="I1797" s="299"/>
      <c r="J1797" s="299"/>
      <c r="K1797" s="299" t="e">
        <f>VLOOKUP(A1797,EMPRESAS!$A$1:$I$342,9,0)</f>
        <v>#N/A</v>
      </c>
      <c r="L1797" s="299" t="e">
        <f>VLOOKUP(A1797,EMPRESAS!$A$1:$J$342,10,0)</f>
        <v>#N/A</v>
      </c>
    </row>
    <row r="1798" spans="1:12">
      <c r="A1798" s="332"/>
      <c r="B1798" s="306" t="e">
        <f>VLOOKUP(A1798,EMPRESAS!$A$1:$B$342,2,0)</f>
        <v>#N/A</v>
      </c>
      <c r="C1798" s="306" t="e">
        <f>VLOOKUP(A1798,EMPRESAS!$A$1:$C$342,3,0)</f>
        <v>#N/A</v>
      </c>
      <c r="D1798" s="299"/>
      <c r="E1798" s="299"/>
      <c r="F1798" s="299"/>
      <c r="G1798" s="299"/>
      <c r="H1798" s="299"/>
      <c r="I1798" s="299"/>
      <c r="J1798" s="299"/>
      <c r="K1798" s="299" t="e">
        <f>VLOOKUP(A1798,EMPRESAS!$A$1:$I$342,9,0)</f>
        <v>#N/A</v>
      </c>
      <c r="L1798" s="299" t="e">
        <f>VLOOKUP(A1798,EMPRESAS!$A$1:$J$342,10,0)</f>
        <v>#N/A</v>
      </c>
    </row>
    <row r="1799" spans="1:12">
      <c r="A1799" s="332"/>
      <c r="B1799" s="306" t="e">
        <f>VLOOKUP(A1799,EMPRESAS!$A$1:$B$342,2,0)</f>
        <v>#N/A</v>
      </c>
      <c r="C1799" s="306" t="e">
        <f>VLOOKUP(A1799,EMPRESAS!$A$1:$C$342,3,0)</f>
        <v>#N/A</v>
      </c>
      <c r="D1799" s="299"/>
      <c r="E1799" s="299"/>
      <c r="F1799" s="299"/>
      <c r="G1799" s="299"/>
      <c r="H1799" s="299"/>
      <c r="I1799" s="299"/>
      <c r="J1799" s="299"/>
      <c r="K1799" s="299" t="e">
        <f>VLOOKUP(A1799,EMPRESAS!$A$1:$I$342,9,0)</f>
        <v>#N/A</v>
      </c>
      <c r="L1799" s="299" t="e">
        <f>VLOOKUP(A1799,EMPRESAS!$A$1:$J$342,10,0)</f>
        <v>#N/A</v>
      </c>
    </row>
    <row r="1800" spans="1:12">
      <c r="A1800" s="332"/>
      <c r="B1800" s="306" t="e">
        <f>VLOOKUP(A1800,EMPRESAS!$A$1:$B$342,2,0)</f>
        <v>#N/A</v>
      </c>
      <c r="C1800" s="306" t="e">
        <f>VLOOKUP(A1800,EMPRESAS!$A$1:$C$342,3,0)</f>
        <v>#N/A</v>
      </c>
      <c r="D1800" s="299"/>
      <c r="E1800" s="299"/>
      <c r="F1800" s="299"/>
      <c r="G1800" s="299"/>
      <c r="H1800" s="299"/>
      <c r="I1800" s="299"/>
      <c r="J1800" s="299"/>
      <c r="K1800" s="299" t="e">
        <f>VLOOKUP(A1800,EMPRESAS!$A$1:$I$342,9,0)</f>
        <v>#N/A</v>
      </c>
      <c r="L1800" s="299" t="e">
        <f>VLOOKUP(A1800,EMPRESAS!$A$1:$J$342,10,0)</f>
        <v>#N/A</v>
      </c>
    </row>
    <row r="1801" spans="1:12">
      <c r="A1801" s="332"/>
      <c r="B1801" s="306" t="e">
        <f>VLOOKUP(A1801,EMPRESAS!$A$1:$B$342,2,0)</f>
        <v>#N/A</v>
      </c>
      <c r="C1801" s="306" t="e">
        <f>VLOOKUP(A1801,EMPRESAS!$A$1:$C$342,3,0)</f>
        <v>#N/A</v>
      </c>
      <c r="D1801" s="299"/>
      <c r="E1801" s="299"/>
      <c r="F1801" s="299"/>
      <c r="G1801" s="299"/>
      <c r="H1801" s="299"/>
      <c r="I1801" s="299"/>
      <c r="J1801" s="299"/>
      <c r="K1801" s="299" t="e">
        <f>VLOOKUP(A1801,EMPRESAS!$A$1:$I$342,9,0)</f>
        <v>#N/A</v>
      </c>
      <c r="L1801" s="299" t="e">
        <f>VLOOKUP(A1801,EMPRESAS!$A$1:$J$342,10,0)</f>
        <v>#N/A</v>
      </c>
    </row>
    <row r="1802" spans="1:12">
      <c r="A1802" s="332"/>
      <c r="B1802" s="306" t="e">
        <f>VLOOKUP(A1802,EMPRESAS!$A$1:$B$342,2,0)</f>
        <v>#N/A</v>
      </c>
      <c r="C1802" s="306" t="e">
        <f>VLOOKUP(A1802,EMPRESAS!$A$1:$C$342,3,0)</f>
        <v>#N/A</v>
      </c>
      <c r="D1802" s="299"/>
      <c r="E1802" s="299"/>
      <c r="F1802" s="299"/>
      <c r="G1802" s="299"/>
      <c r="H1802" s="299"/>
      <c r="I1802" s="299"/>
      <c r="J1802" s="299"/>
      <c r="K1802" s="299" t="e">
        <f>VLOOKUP(A1802,EMPRESAS!$A$1:$I$342,9,0)</f>
        <v>#N/A</v>
      </c>
      <c r="L1802" s="299" t="e">
        <f>VLOOKUP(A1802,EMPRESAS!$A$1:$J$342,10,0)</f>
        <v>#N/A</v>
      </c>
    </row>
    <row r="1803" spans="1:12">
      <c r="A1803" s="332"/>
      <c r="B1803" s="306" t="e">
        <f>VLOOKUP(A1803,EMPRESAS!$A$1:$B$342,2,0)</f>
        <v>#N/A</v>
      </c>
      <c r="C1803" s="306" t="e">
        <f>VLOOKUP(A1803,EMPRESAS!$A$1:$C$342,3,0)</f>
        <v>#N/A</v>
      </c>
      <c r="D1803" s="299"/>
      <c r="E1803" s="299"/>
      <c r="F1803" s="299"/>
      <c r="G1803" s="299"/>
      <c r="H1803" s="299"/>
      <c r="I1803" s="299"/>
      <c r="J1803" s="299"/>
      <c r="K1803" s="299" t="e">
        <f>VLOOKUP(A1803,EMPRESAS!$A$1:$I$342,9,0)</f>
        <v>#N/A</v>
      </c>
      <c r="L1803" s="299" t="e">
        <f>VLOOKUP(A1803,EMPRESAS!$A$1:$J$342,10,0)</f>
        <v>#N/A</v>
      </c>
    </row>
    <row r="1804" spans="1:12">
      <c r="A1804" s="332"/>
      <c r="B1804" s="306" t="e">
        <f>VLOOKUP(A1804,EMPRESAS!$A$1:$B$342,2,0)</f>
        <v>#N/A</v>
      </c>
      <c r="C1804" s="306" t="e">
        <f>VLOOKUP(A1804,EMPRESAS!$A$1:$C$342,3,0)</f>
        <v>#N/A</v>
      </c>
      <c r="D1804" s="299"/>
      <c r="E1804" s="299"/>
      <c r="F1804" s="299"/>
      <c r="G1804" s="299"/>
      <c r="H1804" s="299"/>
      <c r="I1804" s="299"/>
      <c r="J1804" s="299"/>
      <c r="K1804" s="299" t="e">
        <f>VLOOKUP(A1804,EMPRESAS!$A$1:$I$342,9,0)</f>
        <v>#N/A</v>
      </c>
      <c r="L1804" s="299" t="e">
        <f>VLOOKUP(A1804,EMPRESAS!$A$1:$J$342,10,0)</f>
        <v>#N/A</v>
      </c>
    </row>
    <row r="1805" spans="1:12">
      <c r="A1805" s="332"/>
      <c r="B1805" s="306" t="e">
        <f>VLOOKUP(A1805,EMPRESAS!$A$1:$B$342,2,0)</f>
        <v>#N/A</v>
      </c>
      <c r="C1805" s="306" t="e">
        <f>VLOOKUP(A1805,EMPRESAS!$A$1:$C$342,3,0)</f>
        <v>#N/A</v>
      </c>
      <c r="D1805" s="299"/>
      <c r="E1805" s="299"/>
      <c r="F1805" s="299"/>
      <c r="G1805" s="299"/>
      <c r="H1805" s="299"/>
      <c r="I1805" s="299"/>
      <c r="J1805" s="299"/>
      <c r="K1805" s="299" t="e">
        <f>VLOOKUP(A1805,EMPRESAS!$A$1:$I$342,9,0)</f>
        <v>#N/A</v>
      </c>
      <c r="L1805" s="299" t="e">
        <f>VLOOKUP(A1805,EMPRESAS!$A$1:$J$342,10,0)</f>
        <v>#N/A</v>
      </c>
    </row>
    <row r="1806" spans="1:12">
      <c r="A1806" s="332"/>
      <c r="B1806" s="306" t="e">
        <f>VLOOKUP(A1806,EMPRESAS!$A$1:$B$342,2,0)</f>
        <v>#N/A</v>
      </c>
      <c r="C1806" s="306" t="e">
        <f>VLOOKUP(A1806,EMPRESAS!$A$1:$C$342,3,0)</f>
        <v>#N/A</v>
      </c>
      <c r="D1806" s="299"/>
      <c r="E1806" s="299"/>
      <c r="F1806" s="299"/>
      <c r="G1806" s="299"/>
      <c r="H1806" s="299"/>
      <c r="I1806" s="299"/>
      <c r="J1806" s="299"/>
      <c r="K1806" s="299" t="e">
        <f>VLOOKUP(A1806,EMPRESAS!$A$1:$I$342,9,0)</f>
        <v>#N/A</v>
      </c>
      <c r="L1806" s="299" t="e">
        <f>VLOOKUP(A1806,EMPRESAS!$A$1:$J$342,10,0)</f>
        <v>#N/A</v>
      </c>
    </row>
    <row r="1807" spans="1:12">
      <c r="A1807" s="332"/>
      <c r="B1807" s="306" t="e">
        <f>VLOOKUP(A1807,EMPRESAS!$A$1:$B$342,2,0)</f>
        <v>#N/A</v>
      </c>
      <c r="C1807" s="306" t="e">
        <f>VLOOKUP(A1807,EMPRESAS!$A$1:$C$342,3,0)</f>
        <v>#N/A</v>
      </c>
      <c r="D1807" s="299"/>
      <c r="E1807" s="299"/>
      <c r="F1807" s="299"/>
      <c r="G1807" s="299"/>
      <c r="H1807" s="299"/>
      <c r="I1807" s="299"/>
      <c r="J1807" s="299"/>
      <c r="K1807" s="299" t="e">
        <f>VLOOKUP(A1807,EMPRESAS!$A$1:$I$342,9,0)</f>
        <v>#N/A</v>
      </c>
      <c r="L1807" s="299" t="e">
        <f>VLOOKUP(A1807,EMPRESAS!$A$1:$J$342,10,0)</f>
        <v>#N/A</v>
      </c>
    </row>
    <row r="1808" spans="1:12">
      <c r="A1808" s="332"/>
      <c r="B1808" s="306" t="e">
        <f>VLOOKUP(A1808,EMPRESAS!$A$1:$B$342,2,0)</f>
        <v>#N/A</v>
      </c>
      <c r="C1808" s="306" t="e">
        <f>VLOOKUP(A1808,EMPRESAS!$A$1:$C$342,3,0)</f>
        <v>#N/A</v>
      </c>
      <c r="D1808" s="299"/>
      <c r="E1808" s="299"/>
      <c r="F1808" s="299"/>
      <c r="G1808" s="299"/>
      <c r="H1808" s="299"/>
      <c r="I1808" s="299"/>
      <c r="J1808" s="299"/>
      <c r="K1808" s="299" t="e">
        <f>VLOOKUP(A1808,EMPRESAS!$A$1:$I$342,9,0)</f>
        <v>#N/A</v>
      </c>
      <c r="L1808" s="299" t="e">
        <f>VLOOKUP(A1808,EMPRESAS!$A$1:$J$342,10,0)</f>
        <v>#N/A</v>
      </c>
    </row>
    <row r="1809" spans="1:12">
      <c r="A1809" s="332"/>
      <c r="B1809" s="306" t="e">
        <f>VLOOKUP(A1809,EMPRESAS!$A$1:$B$342,2,0)</f>
        <v>#N/A</v>
      </c>
      <c r="C1809" s="306" t="e">
        <f>VLOOKUP(A1809,EMPRESAS!$A$1:$C$342,3,0)</f>
        <v>#N/A</v>
      </c>
      <c r="D1809" s="299"/>
      <c r="E1809" s="299"/>
      <c r="F1809" s="299"/>
      <c r="G1809" s="299"/>
      <c r="H1809" s="299"/>
      <c r="I1809" s="299"/>
      <c r="J1809" s="299"/>
      <c r="K1809" s="299" t="e">
        <f>VLOOKUP(A1809,EMPRESAS!$A$1:$I$342,9,0)</f>
        <v>#N/A</v>
      </c>
      <c r="L1809" s="299" t="e">
        <f>VLOOKUP(A1809,EMPRESAS!$A$1:$J$342,10,0)</f>
        <v>#N/A</v>
      </c>
    </row>
    <row r="1810" spans="1:12">
      <c r="A1810" s="332"/>
      <c r="B1810" s="306" t="e">
        <f>VLOOKUP(A1810,EMPRESAS!$A$1:$B$342,2,0)</f>
        <v>#N/A</v>
      </c>
      <c r="C1810" s="306" t="e">
        <f>VLOOKUP(A1810,EMPRESAS!$A$1:$C$342,3,0)</f>
        <v>#N/A</v>
      </c>
      <c r="D1810" s="299"/>
      <c r="E1810" s="299"/>
      <c r="F1810" s="299"/>
      <c r="G1810" s="299"/>
      <c r="H1810" s="299"/>
      <c r="I1810" s="299"/>
      <c r="J1810" s="299"/>
      <c r="K1810" s="299" t="e">
        <f>VLOOKUP(A1810,EMPRESAS!$A$1:$I$342,9,0)</f>
        <v>#N/A</v>
      </c>
      <c r="L1810" s="299" t="e">
        <f>VLOOKUP(A1810,EMPRESAS!$A$1:$J$342,10,0)</f>
        <v>#N/A</v>
      </c>
    </row>
    <row r="1811" spans="1:12">
      <c r="A1811" s="332"/>
      <c r="B1811" s="306" t="e">
        <f>VLOOKUP(A1811,EMPRESAS!$A$1:$B$342,2,0)</f>
        <v>#N/A</v>
      </c>
      <c r="C1811" s="306" t="e">
        <f>VLOOKUP(A1811,EMPRESAS!$A$1:$C$342,3,0)</f>
        <v>#N/A</v>
      </c>
      <c r="D1811" s="299"/>
      <c r="E1811" s="299"/>
      <c r="F1811" s="299"/>
      <c r="G1811" s="299"/>
      <c r="H1811" s="299"/>
      <c r="I1811" s="299"/>
      <c r="J1811" s="299"/>
      <c r="K1811" s="299" t="e">
        <f>VLOOKUP(A1811,EMPRESAS!$A$1:$I$342,9,0)</f>
        <v>#N/A</v>
      </c>
      <c r="L1811" s="299" t="e">
        <f>VLOOKUP(A1811,EMPRESAS!$A$1:$J$342,10,0)</f>
        <v>#N/A</v>
      </c>
    </row>
    <row r="1812" spans="1:12">
      <c r="A1812" s="332"/>
      <c r="B1812" s="306" t="e">
        <f>VLOOKUP(A1812,EMPRESAS!$A$1:$B$342,2,0)</f>
        <v>#N/A</v>
      </c>
      <c r="C1812" s="306" t="e">
        <f>VLOOKUP(A1812,EMPRESAS!$A$1:$C$342,3,0)</f>
        <v>#N/A</v>
      </c>
      <c r="D1812" s="299"/>
      <c r="E1812" s="299"/>
      <c r="F1812" s="299"/>
      <c r="G1812" s="299"/>
      <c r="H1812" s="299"/>
      <c r="I1812" s="299"/>
      <c r="J1812" s="299"/>
      <c r="K1812" s="299" t="e">
        <f>VLOOKUP(A1812,EMPRESAS!$A$1:$I$342,9,0)</f>
        <v>#N/A</v>
      </c>
      <c r="L1812" s="299" t="e">
        <f>VLOOKUP(A1812,EMPRESAS!$A$1:$J$342,10,0)</f>
        <v>#N/A</v>
      </c>
    </row>
    <row r="1813" spans="1:12">
      <c r="A1813" s="332"/>
      <c r="B1813" s="306" t="e">
        <f>VLOOKUP(A1813,EMPRESAS!$A$1:$B$342,2,0)</f>
        <v>#N/A</v>
      </c>
      <c r="C1813" s="306" t="e">
        <f>VLOOKUP(A1813,EMPRESAS!$A$1:$C$342,3,0)</f>
        <v>#N/A</v>
      </c>
      <c r="D1813" s="299"/>
      <c r="E1813" s="299"/>
      <c r="F1813" s="299"/>
      <c r="G1813" s="299"/>
      <c r="H1813" s="299"/>
      <c r="I1813" s="299"/>
      <c r="J1813" s="299"/>
      <c r="K1813" s="299" t="e">
        <f>VLOOKUP(A1813,EMPRESAS!$A$1:$I$342,9,0)</f>
        <v>#N/A</v>
      </c>
      <c r="L1813" s="299" t="e">
        <f>VLOOKUP(A1813,EMPRESAS!$A$1:$J$342,10,0)</f>
        <v>#N/A</v>
      </c>
    </row>
    <row r="1814" spans="1:12">
      <c r="A1814" s="332"/>
      <c r="B1814" s="306" t="e">
        <f>VLOOKUP(A1814,EMPRESAS!$A$1:$B$342,2,0)</f>
        <v>#N/A</v>
      </c>
      <c r="C1814" s="306" t="e">
        <f>VLOOKUP(A1814,EMPRESAS!$A$1:$C$342,3,0)</f>
        <v>#N/A</v>
      </c>
      <c r="D1814" s="299"/>
      <c r="E1814" s="299"/>
      <c r="F1814" s="299"/>
      <c r="G1814" s="299"/>
      <c r="H1814" s="299"/>
      <c r="I1814" s="299"/>
      <c r="J1814" s="299"/>
      <c r="K1814" s="299" t="e">
        <f>VLOOKUP(A1814,EMPRESAS!$A$1:$I$342,9,0)</f>
        <v>#N/A</v>
      </c>
      <c r="L1814" s="299" t="e">
        <f>VLOOKUP(A1814,EMPRESAS!$A$1:$J$342,10,0)</f>
        <v>#N/A</v>
      </c>
    </row>
    <row r="1815" spans="1:12">
      <c r="A1815" s="332"/>
      <c r="B1815" s="306" t="e">
        <f>VLOOKUP(A1815,EMPRESAS!$A$1:$B$342,2,0)</f>
        <v>#N/A</v>
      </c>
      <c r="C1815" s="306" t="e">
        <f>VLOOKUP(A1815,EMPRESAS!$A$1:$C$342,3,0)</f>
        <v>#N/A</v>
      </c>
      <c r="D1815" s="299"/>
      <c r="E1815" s="299"/>
      <c r="F1815" s="299"/>
      <c r="G1815" s="299"/>
      <c r="H1815" s="299"/>
      <c r="I1815" s="299"/>
      <c r="J1815" s="299"/>
      <c r="K1815" s="299" t="e">
        <f>VLOOKUP(A1815,EMPRESAS!$A$1:$I$342,9,0)</f>
        <v>#N/A</v>
      </c>
      <c r="L1815" s="299" t="e">
        <f>VLOOKUP(A1815,EMPRESAS!$A$1:$J$342,10,0)</f>
        <v>#N/A</v>
      </c>
    </row>
    <row r="1816" spans="1:12">
      <c r="A1816" s="332"/>
      <c r="B1816" s="306" t="e">
        <f>VLOOKUP(A1816,EMPRESAS!$A$1:$B$342,2,0)</f>
        <v>#N/A</v>
      </c>
      <c r="C1816" s="306" t="e">
        <f>VLOOKUP(A1816,EMPRESAS!$A$1:$C$342,3,0)</f>
        <v>#N/A</v>
      </c>
      <c r="D1816" s="299"/>
      <c r="E1816" s="299"/>
      <c r="F1816" s="299"/>
      <c r="G1816" s="299"/>
      <c r="H1816" s="299"/>
      <c r="I1816" s="299"/>
      <c r="J1816" s="299"/>
      <c r="K1816" s="299" t="e">
        <f>VLOOKUP(A1816,EMPRESAS!$A$1:$I$342,9,0)</f>
        <v>#N/A</v>
      </c>
      <c r="L1816" s="299" t="e">
        <f>VLOOKUP(A1816,EMPRESAS!$A$1:$J$342,10,0)</f>
        <v>#N/A</v>
      </c>
    </row>
    <row r="1817" spans="1:12">
      <c r="A1817" s="332"/>
      <c r="B1817" s="306" t="e">
        <f>VLOOKUP(A1817,EMPRESAS!$A$1:$B$342,2,0)</f>
        <v>#N/A</v>
      </c>
      <c r="C1817" s="306" t="e">
        <f>VLOOKUP(A1817,EMPRESAS!$A$1:$C$342,3,0)</f>
        <v>#N/A</v>
      </c>
      <c r="D1817" s="299"/>
      <c r="E1817" s="299"/>
      <c r="F1817" s="299"/>
      <c r="G1817" s="299"/>
      <c r="H1817" s="299"/>
      <c r="I1817" s="299"/>
      <c r="J1817" s="299"/>
      <c r="K1817" s="299" t="e">
        <f>VLOOKUP(A1817,EMPRESAS!$A$1:$I$342,9,0)</f>
        <v>#N/A</v>
      </c>
      <c r="L1817" s="299" t="e">
        <f>VLOOKUP(A1817,EMPRESAS!$A$1:$J$342,10,0)</f>
        <v>#N/A</v>
      </c>
    </row>
    <row r="1818" spans="1:12">
      <c r="A1818" s="332"/>
      <c r="B1818" s="306" t="e">
        <f>VLOOKUP(A1818,EMPRESAS!$A$1:$B$342,2,0)</f>
        <v>#N/A</v>
      </c>
      <c r="C1818" s="306" t="e">
        <f>VLOOKUP(A1818,EMPRESAS!$A$1:$C$342,3,0)</f>
        <v>#N/A</v>
      </c>
      <c r="D1818" s="299"/>
      <c r="E1818" s="299"/>
      <c r="F1818" s="299"/>
      <c r="G1818" s="299"/>
      <c r="H1818" s="299"/>
      <c r="I1818" s="299"/>
      <c r="J1818" s="299"/>
      <c r="K1818" s="299" t="e">
        <f>VLOOKUP(A1818,EMPRESAS!$A$1:$I$342,9,0)</f>
        <v>#N/A</v>
      </c>
      <c r="L1818" s="299" t="e">
        <f>VLOOKUP(A1818,EMPRESAS!$A$1:$J$342,10,0)</f>
        <v>#N/A</v>
      </c>
    </row>
    <row r="1819" spans="1:12">
      <c r="A1819" s="332"/>
      <c r="B1819" s="306" t="e">
        <f>VLOOKUP(A1819,EMPRESAS!$A$1:$B$342,2,0)</f>
        <v>#N/A</v>
      </c>
      <c r="C1819" s="306" t="e">
        <f>VLOOKUP(A1819,EMPRESAS!$A$1:$C$342,3,0)</f>
        <v>#N/A</v>
      </c>
      <c r="D1819" s="299"/>
      <c r="E1819" s="299"/>
      <c r="F1819" s="299"/>
      <c r="G1819" s="299"/>
      <c r="H1819" s="299"/>
      <c r="I1819" s="299"/>
      <c r="J1819" s="299"/>
      <c r="K1819" s="299" t="e">
        <f>VLOOKUP(A1819,EMPRESAS!$A$1:$I$342,9,0)</f>
        <v>#N/A</v>
      </c>
      <c r="L1819" s="299" t="e">
        <f>VLOOKUP(A1819,EMPRESAS!$A$1:$J$342,10,0)</f>
        <v>#N/A</v>
      </c>
    </row>
    <row r="1820" spans="1:12">
      <c r="A1820" s="332"/>
      <c r="B1820" s="306" t="e">
        <f>VLOOKUP(A1820,EMPRESAS!$A$1:$B$342,2,0)</f>
        <v>#N/A</v>
      </c>
      <c r="C1820" s="306" t="e">
        <f>VLOOKUP(A1820,EMPRESAS!$A$1:$C$342,3,0)</f>
        <v>#N/A</v>
      </c>
      <c r="D1820" s="299"/>
      <c r="E1820" s="299"/>
      <c r="F1820" s="299"/>
      <c r="G1820" s="299"/>
      <c r="H1820" s="299"/>
      <c r="I1820" s="299"/>
      <c r="J1820" s="299"/>
      <c r="K1820" s="299" t="e">
        <f>VLOOKUP(A1820,EMPRESAS!$A$1:$I$342,9,0)</f>
        <v>#N/A</v>
      </c>
      <c r="L1820" s="299" t="e">
        <f>VLOOKUP(A1820,EMPRESAS!$A$1:$J$342,10,0)</f>
        <v>#N/A</v>
      </c>
    </row>
    <row r="1821" spans="1:12">
      <c r="A1821" s="332"/>
      <c r="B1821" s="306" t="e">
        <f>VLOOKUP(A1821,EMPRESAS!$A$1:$B$342,2,0)</f>
        <v>#N/A</v>
      </c>
      <c r="C1821" s="306" t="e">
        <f>VLOOKUP(A1821,EMPRESAS!$A$1:$C$342,3,0)</f>
        <v>#N/A</v>
      </c>
      <c r="D1821" s="299"/>
      <c r="E1821" s="299"/>
      <c r="F1821" s="299"/>
      <c r="G1821" s="299"/>
      <c r="H1821" s="299"/>
      <c r="I1821" s="299"/>
      <c r="J1821" s="299"/>
      <c r="K1821" s="299" t="e">
        <f>VLOOKUP(A1821,EMPRESAS!$A$1:$I$342,9,0)</f>
        <v>#N/A</v>
      </c>
      <c r="L1821" s="299" t="e">
        <f>VLOOKUP(A1821,EMPRESAS!$A$1:$J$342,10,0)</f>
        <v>#N/A</v>
      </c>
    </row>
    <row r="1822" spans="1:12">
      <c r="A1822" s="332"/>
      <c r="B1822" s="306" t="e">
        <f>VLOOKUP(A1822,EMPRESAS!$A$1:$B$342,2,0)</f>
        <v>#N/A</v>
      </c>
      <c r="C1822" s="306" t="e">
        <f>VLOOKUP(A1822,EMPRESAS!$A$1:$C$342,3,0)</f>
        <v>#N/A</v>
      </c>
      <c r="D1822" s="299"/>
      <c r="E1822" s="299"/>
      <c r="F1822" s="299"/>
      <c r="G1822" s="299"/>
      <c r="H1822" s="299"/>
      <c r="I1822" s="299"/>
      <c r="J1822" s="299"/>
      <c r="K1822" s="299" t="e">
        <f>VLOOKUP(A1822,EMPRESAS!$A$1:$I$342,9,0)</f>
        <v>#N/A</v>
      </c>
      <c r="L1822" s="299" t="e">
        <f>VLOOKUP(A1822,EMPRESAS!$A$1:$J$342,10,0)</f>
        <v>#N/A</v>
      </c>
    </row>
    <row r="1823" spans="1:12">
      <c r="A1823" s="332"/>
      <c r="B1823" s="306" t="e">
        <f>VLOOKUP(A1823,EMPRESAS!$A$1:$B$342,2,0)</f>
        <v>#N/A</v>
      </c>
      <c r="C1823" s="306" t="e">
        <f>VLOOKUP(A1823,EMPRESAS!$A$1:$C$342,3,0)</f>
        <v>#N/A</v>
      </c>
      <c r="D1823" s="299"/>
      <c r="E1823" s="299"/>
      <c r="F1823" s="299"/>
      <c r="G1823" s="299"/>
      <c r="H1823" s="299"/>
      <c r="I1823" s="299"/>
      <c r="J1823" s="299"/>
      <c r="K1823" s="299" t="e">
        <f>VLOOKUP(A1823,EMPRESAS!$A$1:$I$342,9,0)</f>
        <v>#N/A</v>
      </c>
      <c r="L1823" s="299" t="e">
        <f>VLOOKUP(A1823,EMPRESAS!$A$1:$J$342,10,0)</f>
        <v>#N/A</v>
      </c>
    </row>
    <row r="1824" spans="1:12">
      <c r="A1824" s="332"/>
      <c r="B1824" s="306" t="e">
        <f>VLOOKUP(A1824,EMPRESAS!$A$1:$B$342,2,0)</f>
        <v>#N/A</v>
      </c>
      <c r="C1824" s="306" t="e">
        <f>VLOOKUP(A1824,EMPRESAS!$A$1:$C$342,3,0)</f>
        <v>#N/A</v>
      </c>
      <c r="D1824" s="299"/>
      <c r="E1824" s="299"/>
      <c r="F1824" s="299"/>
      <c r="G1824" s="299"/>
      <c r="H1824" s="299"/>
      <c r="I1824" s="299"/>
      <c r="J1824" s="299"/>
      <c r="K1824" s="299" t="e">
        <f>VLOOKUP(A1824,EMPRESAS!$A$1:$I$342,9,0)</f>
        <v>#N/A</v>
      </c>
      <c r="L1824" s="299" t="e">
        <f>VLOOKUP(A1824,EMPRESAS!$A$1:$J$342,10,0)</f>
        <v>#N/A</v>
      </c>
    </row>
    <row r="1825" spans="1:12">
      <c r="A1825" s="332"/>
      <c r="B1825" s="306" t="e">
        <f>VLOOKUP(A1825,EMPRESAS!$A$1:$B$342,2,0)</f>
        <v>#N/A</v>
      </c>
      <c r="C1825" s="306" t="e">
        <f>VLOOKUP(A1825,EMPRESAS!$A$1:$C$342,3,0)</f>
        <v>#N/A</v>
      </c>
      <c r="D1825" s="299"/>
      <c r="E1825" s="299"/>
      <c r="F1825" s="299"/>
      <c r="G1825" s="299"/>
      <c r="H1825" s="299"/>
      <c r="I1825" s="299"/>
      <c r="J1825" s="299"/>
      <c r="K1825" s="299" t="e">
        <f>VLOOKUP(A1825,EMPRESAS!$A$1:$I$342,9,0)</f>
        <v>#N/A</v>
      </c>
      <c r="L1825" s="299" t="e">
        <f>VLOOKUP(A1825,EMPRESAS!$A$1:$J$342,10,0)</f>
        <v>#N/A</v>
      </c>
    </row>
    <row r="1826" spans="1:12">
      <c r="A1826" s="332"/>
      <c r="B1826" s="306" t="e">
        <f>VLOOKUP(A1826,EMPRESAS!$A$1:$B$342,2,0)</f>
        <v>#N/A</v>
      </c>
      <c r="C1826" s="306" t="e">
        <f>VLOOKUP(A1826,EMPRESAS!$A$1:$C$342,3,0)</f>
        <v>#N/A</v>
      </c>
      <c r="D1826" s="299"/>
      <c r="E1826" s="299"/>
      <c r="F1826" s="299"/>
      <c r="G1826" s="299"/>
      <c r="H1826" s="299"/>
      <c r="I1826" s="299"/>
      <c r="J1826" s="299"/>
      <c r="K1826" s="299" t="e">
        <f>VLOOKUP(A1826,EMPRESAS!$A$1:$I$342,9,0)</f>
        <v>#N/A</v>
      </c>
      <c r="L1826" s="299" t="e">
        <f>VLOOKUP(A1826,EMPRESAS!$A$1:$J$342,10,0)</f>
        <v>#N/A</v>
      </c>
    </row>
    <row r="1827" spans="1:12">
      <c r="A1827" s="332"/>
      <c r="B1827" s="306" t="e">
        <f>VLOOKUP(A1827,EMPRESAS!$A$1:$B$342,2,0)</f>
        <v>#N/A</v>
      </c>
      <c r="C1827" s="306" t="e">
        <f>VLOOKUP(A1827,EMPRESAS!$A$1:$C$342,3,0)</f>
        <v>#N/A</v>
      </c>
      <c r="D1827" s="299"/>
      <c r="E1827" s="299"/>
      <c r="F1827" s="299"/>
      <c r="G1827" s="299"/>
      <c r="H1827" s="299"/>
      <c r="I1827" s="299"/>
      <c r="J1827" s="299"/>
      <c r="K1827" s="299" t="e">
        <f>VLOOKUP(A1827,EMPRESAS!$A$1:$I$342,9,0)</f>
        <v>#N/A</v>
      </c>
      <c r="L1827" s="299" t="e">
        <f>VLOOKUP(A1827,EMPRESAS!$A$1:$J$342,10,0)</f>
        <v>#N/A</v>
      </c>
    </row>
    <row r="1828" spans="1:12">
      <c r="A1828" s="332"/>
      <c r="B1828" s="306" t="e">
        <f>VLOOKUP(A1828,EMPRESAS!$A$1:$B$342,2,0)</f>
        <v>#N/A</v>
      </c>
      <c r="C1828" s="306" t="e">
        <f>VLOOKUP(A1828,EMPRESAS!$A$1:$C$342,3,0)</f>
        <v>#N/A</v>
      </c>
      <c r="D1828" s="299"/>
      <c r="E1828" s="299"/>
      <c r="F1828" s="299"/>
      <c r="G1828" s="299"/>
      <c r="H1828" s="299"/>
      <c r="I1828" s="299"/>
      <c r="J1828" s="299"/>
      <c r="K1828" s="299" t="e">
        <f>VLOOKUP(A1828,EMPRESAS!$A$1:$I$342,9,0)</f>
        <v>#N/A</v>
      </c>
      <c r="L1828" s="299" t="e">
        <f>VLOOKUP(A1828,EMPRESAS!$A$1:$J$342,10,0)</f>
        <v>#N/A</v>
      </c>
    </row>
    <row r="1829" spans="1:12">
      <c r="A1829" s="332"/>
      <c r="B1829" s="306" t="e">
        <f>VLOOKUP(A1829,EMPRESAS!$A$1:$B$342,2,0)</f>
        <v>#N/A</v>
      </c>
      <c r="C1829" s="306" t="e">
        <f>VLOOKUP(A1829,EMPRESAS!$A$1:$C$342,3,0)</f>
        <v>#N/A</v>
      </c>
      <c r="D1829" s="299"/>
      <c r="E1829" s="299"/>
      <c r="F1829" s="299"/>
      <c r="G1829" s="299"/>
      <c r="H1829" s="299"/>
      <c r="I1829" s="299"/>
      <c r="J1829" s="299"/>
      <c r="K1829" s="299" t="e">
        <f>VLOOKUP(A1829,EMPRESAS!$A$1:$I$342,9,0)</f>
        <v>#N/A</v>
      </c>
      <c r="L1829" s="299" t="e">
        <f>VLOOKUP(A1829,EMPRESAS!$A$1:$J$342,10,0)</f>
        <v>#N/A</v>
      </c>
    </row>
    <row r="1830" spans="1:12">
      <c r="A1830" s="332"/>
      <c r="B1830" s="306" t="e">
        <f>VLOOKUP(A1830,EMPRESAS!$A$1:$B$342,2,0)</f>
        <v>#N/A</v>
      </c>
      <c r="C1830" s="306" t="e">
        <f>VLOOKUP(A1830,EMPRESAS!$A$1:$C$342,3,0)</f>
        <v>#N/A</v>
      </c>
      <c r="D1830" s="299"/>
      <c r="E1830" s="299"/>
      <c r="F1830" s="299"/>
      <c r="G1830" s="299"/>
      <c r="H1830" s="299"/>
      <c r="I1830" s="299"/>
      <c r="J1830" s="299"/>
      <c r="K1830" s="299" t="e">
        <f>VLOOKUP(A1830,EMPRESAS!$A$1:$I$342,9,0)</f>
        <v>#N/A</v>
      </c>
      <c r="L1830" s="299" t="e">
        <f>VLOOKUP(A1830,EMPRESAS!$A$1:$J$342,10,0)</f>
        <v>#N/A</v>
      </c>
    </row>
    <row r="1831" spans="1:12">
      <c r="A1831" s="332"/>
      <c r="B1831" s="306" t="e">
        <f>VLOOKUP(A1831,EMPRESAS!$A$1:$B$342,2,0)</f>
        <v>#N/A</v>
      </c>
      <c r="C1831" s="306" t="e">
        <f>VLOOKUP(A1831,EMPRESAS!$A$1:$C$342,3,0)</f>
        <v>#N/A</v>
      </c>
      <c r="D1831" s="299"/>
      <c r="E1831" s="299"/>
      <c r="F1831" s="299"/>
      <c r="G1831" s="299"/>
      <c r="H1831" s="299"/>
      <c r="I1831" s="299"/>
      <c r="J1831" s="299"/>
      <c r="K1831" s="299" t="e">
        <f>VLOOKUP(A1831,EMPRESAS!$A$1:$I$342,9,0)</f>
        <v>#N/A</v>
      </c>
      <c r="L1831" s="299" t="e">
        <f>VLOOKUP(A1831,EMPRESAS!$A$1:$J$342,10,0)</f>
        <v>#N/A</v>
      </c>
    </row>
    <row r="1832" spans="1:12">
      <c r="A1832" s="332"/>
      <c r="B1832" s="306" t="e">
        <f>VLOOKUP(A1832,EMPRESAS!$A$1:$B$342,2,0)</f>
        <v>#N/A</v>
      </c>
      <c r="C1832" s="306" t="e">
        <f>VLOOKUP(A1832,EMPRESAS!$A$1:$C$342,3,0)</f>
        <v>#N/A</v>
      </c>
      <c r="D1832" s="299"/>
      <c r="E1832" s="299"/>
      <c r="F1832" s="299"/>
      <c r="G1832" s="299"/>
      <c r="H1832" s="299"/>
      <c r="I1832" s="299"/>
      <c r="J1832" s="299"/>
      <c r="K1832" s="299" t="e">
        <f>VLOOKUP(A1832,EMPRESAS!$A$1:$I$342,9,0)</f>
        <v>#N/A</v>
      </c>
      <c r="L1832" s="299" t="e">
        <f>VLOOKUP(A1832,EMPRESAS!$A$1:$J$342,10,0)</f>
        <v>#N/A</v>
      </c>
    </row>
    <row r="1833" spans="1:12">
      <c r="A1833" s="332"/>
      <c r="B1833" s="306" t="e">
        <f>VLOOKUP(A1833,EMPRESAS!$A$1:$B$342,2,0)</f>
        <v>#N/A</v>
      </c>
      <c r="C1833" s="306" t="e">
        <f>VLOOKUP(A1833,EMPRESAS!$A$1:$C$342,3,0)</f>
        <v>#N/A</v>
      </c>
      <c r="D1833" s="299"/>
      <c r="E1833" s="299"/>
      <c r="F1833" s="299"/>
      <c r="G1833" s="299"/>
      <c r="H1833" s="299"/>
      <c r="I1833" s="299"/>
      <c r="J1833" s="299"/>
      <c r="K1833" s="299" t="e">
        <f>VLOOKUP(A1833,EMPRESAS!$A$1:$I$342,9,0)</f>
        <v>#N/A</v>
      </c>
      <c r="L1833" s="299" t="e">
        <f>VLOOKUP(A1833,EMPRESAS!$A$1:$J$342,10,0)</f>
        <v>#N/A</v>
      </c>
    </row>
    <row r="1834" spans="1:12">
      <c r="A1834" s="332"/>
      <c r="B1834" s="306" t="e">
        <f>VLOOKUP(A1834,EMPRESAS!$A$1:$B$342,2,0)</f>
        <v>#N/A</v>
      </c>
      <c r="C1834" s="306" t="e">
        <f>VLOOKUP(A1834,EMPRESAS!$A$1:$C$342,3,0)</f>
        <v>#N/A</v>
      </c>
      <c r="D1834" s="299"/>
      <c r="E1834" s="299"/>
      <c r="F1834" s="299"/>
      <c r="G1834" s="299"/>
      <c r="H1834" s="299"/>
      <c r="I1834" s="299"/>
      <c r="J1834" s="299"/>
      <c r="K1834" s="299" t="e">
        <f>VLOOKUP(A1834,EMPRESAS!$A$1:$I$342,9,0)</f>
        <v>#N/A</v>
      </c>
      <c r="L1834" s="299" t="e">
        <f>VLOOKUP(A1834,EMPRESAS!$A$1:$J$342,10,0)</f>
        <v>#N/A</v>
      </c>
    </row>
    <row r="1835" spans="1:12">
      <c r="A1835" s="332"/>
      <c r="B1835" s="306" t="e">
        <f>VLOOKUP(A1835,EMPRESAS!$A$1:$B$342,2,0)</f>
        <v>#N/A</v>
      </c>
      <c r="C1835" s="306" t="e">
        <f>VLOOKUP(A1835,EMPRESAS!$A$1:$C$342,3,0)</f>
        <v>#N/A</v>
      </c>
      <c r="D1835" s="299"/>
      <c r="E1835" s="299"/>
      <c r="F1835" s="299"/>
      <c r="G1835" s="299"/>
      <c r="H1835" s="299"/>
      <c r="I1835" s="299"/>
      <c r="J1835" s="299"/>
      <c r="K1835" s="299" t="e">
        <f>VLOOKUP(A1835,EMPRESAS!$A$1:$I$342,9,0)</f>
        <v>#N/A</v>
      </c>
      <c r="L1835" s="299" t="e">
        <f>VLOOKUP(A1835,EMPRESAS!$A$1:$J$342,10,0)</f>
        <v>#N/A</v>
      </c>
    </row>
    <row r="1836" spans="1:12">
      <c r="A1836" s="332"/>
      <c r="B1836" s="306" t="e">
        <f>VLOOKUP(A1836,EMPRESAS!$A$1:$B$342,2,0)</f>
        <v>#N/A</v>
      </c>
      <c r="C1836" s="306" t="e">
        <f>VLOOKUP(A1836,EMPRESAS!$A$1:$C$342,3,0)</f>
        <v>#N/A</v>
      </c>
      <c r="D1836" s="299"/>
      <c r="E1836" s="299"/>
      <c r="F1836" s="299"/>
      <c r="G1836" s="299"/>
      <c r="H1836" s="299"/>
      <c r="I1836" s="299"/>
      <c r="J1836" s="299"/>
      <c r="K1836" s="299" t="e">
        <f>VLOOKUP(A1836,EMPRESAS!$A$1:$I$342,9,0)</f>
        <v>#N/A</v>
      </c>
      <c r="L1836" s="299" t="e">
        <f>VLOOKUP(A1836,EMPRESAS!$A$1:$J$342,10,0)</f>
        <v>#N/A</v>
      </c>
    </row>
    <row r="1837" spans="1:12">
      <c r="A1837" s="332"/>
      <c r="B1837" s="306" t="e">
        <f>VLOOKUP(A1837,EMPRESAS!$A$1:$B$342,2,0)</f>
        <v>#N/A</v>
      </c>
      <c r="C1837" s="306" t="e">
        <f>VLOOKUP(A1837,EMPRESAS!$A$1:$C$342,3,0)</f>
        <v>#N/A</v>
      </c>
      <c r="D1837" s="299"/>
      <c r="E1837" s="299"/>
      <c r="F1837" s="299"/>
      <c r="G1837" s="299"/>
      <c r="H1837" s="299"/>
      <c r="I1837" s="299"/>
      <c r="J1837" s="299"/>
      <c r="K1837" s="299" t="e">
        <f>VLOOKUP(A1837,EMPRESAS!$A$1:$I$342,9,0)</f>
        <v>#N/A</v>
      </c>
      <c r="L1837" s="299" t="e">
        <f>VLOOKUP(A1837,EMPRESAS!$A$1:$J$342,10,0)</f>
        <v>#N/A</v>
      </c>
    </row>
    <row r="1838" spans="1:12">
      <c r="A1838" s="332"/>
      <c r="B1838" s="306" t="e">
        <f>VLOOKUP(A1838,EMPRESAS!$A$1:$B$342,2,0)</f>
        <v>#N/A</v>
      </c>
      <c r="C1838" s="306" t="e">
        <f>VLOOKUP(A1838,EMPRESAS!$A$1:$C$342,3,0)</f>
        <v>#N/A</v>
      </c>
      <c r="D1838" s="299"/>
      <c r="E1838" s="299"/>
      <c r="F1838" s="299"/>
      <c r="G1838" s="299"/>
      <c r="H1838" s="299"/>
      <c r="I1838" s="299"/>
      <c r="J1838" s="299"/>
      <c r="K1838" s="299" t="e">
        <f>VLOOKUP(A1838,EMPRESAS!$A$1:$I$342,9,0)</f>
        <v>#N/A</v>
      </c>
      <c r="L1838" s="299" t="e">
        <f>VLOOKUP(A1838,EMPRESAS!$A$1:$J$342,10,0)</f>
        <v>#N/A</v>
      </c>
    </row>
    <row r="1839" spans="1:12">
      <c r="A1839" s="332"/>
      <c r="B1839" s="306" t="e">
        <f>VLOOKUP(A1839,EMPRESAS!$A$1:$B$342,2,0)</f>
        <v>#N/A</v>
      </c>
      <c r="C1839" s="306" t="e">
        <f>VLOOKUP(A1839,EMPRESAS!$A$1:$C$342,3,0)</f>
        <v>#N/A</v>
      </c>
      <c r="D1839" s="299"/>
      <c r="E1839" s="299"/>
      <c r="F1839" s="299"/>
      <c r="G1839" s="299"/>
      <c r="H1839" s="299"/>
      <c r="I1839" s="299"/>
      <c r="J1839" s="299"/>
      <c r="K1839" s="299" t="e">
        <f>VLOOKUP(A1839,EMPRESAS!$A$1:$I$342,9,0)</f>
        <v>#N/A</v>
      </c>
      <c r="L1839" s="299" t="e">
        <f>VLOOKUP(A1839,EMPRESAS!$A$1:$J$342,10,0)</f>
        <v>#N/A</v>
      </c>
    </row>
    <row r="1840" spans="1:12">
      <c r="A1840" s="332"/>
      <c r="B1840" s="306" t="e">
        <f>VLOOKUP(A1840,EMPRESAS!$A$1:$B$342,2,0)</f>
        <v>#N/A</v>
      </c>
      <c r="C1840" s="306" t="e">
        <f>VLOOKUP(A1840,EMPRESAS!$A$1:$C$342,3,0)</f>
        <v>#N/A</v>
      </c>
      <c r="D1840" s="299"/>
      <c r="E1840" s="299"/>
      <c r="F1840" s="299"/>
      <c r="G1840" s="299"/>
      <c r="H1840" s="299"/>
      <c r="I1840" s="299"/>
      <c r="J1840" s="299"/>
      <c r="K1840" s="299" t="e">
        <f>VLOOKUP(A1840,EMPRESAS!$A$1:$I$342,9,0)</f>
        <v>#N/A</v>
      </c>
      <c r="L1840" s="299" t="e">
        <f>VLOOKUP(A1840,EMPRESAS!$A$1:$J$342,10,0)</f>
        <v>#N/A</v>
      </c>
    </row>
    <row r="1841" spans="1:12">
      <c r="A1841" s="332"/>
      <c r="B1841" s="306" t="e">
        <f>VLOOKUP(A1841,EMPRESAS!$A$1:$B$342,2,0)</f>
        <v>#N/A</v>
      </c>
      <c r="C1841" s="306" t="e">
        <f>VLOOKUP(A1841,EMPRESAS!$A$1:$C$342,3,0)</f>
        <v>#N/A</v>
      </c>
      <c r="D1841" s="299"/>
      <c r="E1841" s="299"/>
      <c r="F1841" s="299"/>
      <c r="G1841" s="299"/>
      <c r="H1841" s="299"/>
      <c r="I1841" s="299"/>
      <c r="J1841" s="299"/>
      <c r="K1841" s="299" t="e">
        <f>VLOOKUP(A1841,EMPRESAS!$A$1:$I$342,9,0)</f>
        <v>#N/A</v>
      </c>
      <c r="L1841" s="299" t="e">
        <f>VLOOKUP(A1841,EMPRESAS!$A$1:$J$342,10,0)</f>
        <v>#N/A</v>
      </c>
    </row>
    <row r="1842" spans="1:12">
      <c r="A1842" s="332"/>
      <c r="B1842" s="306" t="e">
        <f>VLOOKUP(A1842,EMPRESAS!$A$1:$B$342,2,0)</f>
        <v>#N/A</v>
      </c>
      <c r="C1842" s="306" t="e">
        <f>VLOOKUP(A1842,EMPRESAS!$A$1:$C$342,3,0)</f>
        <v>#N/A</v>
      </c>
      <c r="D1842" s="299"/>
      <c r="E1842" s="299"/>
      <c r="F1842" s="299"/>
      <c r="G1842" s="299"/>
      <c r="H1842" s="299"/>
      <c r="I1842" s="299"/>
      <c r="J1842" s="299"/>
      <c r="K1842" s="299" t="e">
        <f>VLOOKUP(A1842,EMPRESAS!$A$1:$I$342,9,0)</f>
        <v>#N/A</v>
      </c>
      <c r="L1842" s="299" t="e">
        <f>VLOOKUP(A1842,EMPRESAS!$A$1:$J$342,10,0)</f>
        <v>#N/A</v>
      </c>
    </row>
    <row r="1843" spans="1:12">
      <c r="A1843" s="332"/>
      <c r="B1843" s="306" t="e">
        <f>VLOOKUP(A1843,EMPRESAS!$A$1:$B$342,2,0)</f>
        <v>#N/A</v>
      </c>
      <c r="C1843" s="306" t="e">
        <f>VLOOKUP(A1843,EMPRESAS!$A$1:$C$342,3,0)</f>
        <v>#N/A</v>
      </c>
      <c r="D1843" s="299"/>
      <c r="E1843" s="299"/>
      <c r="F1843" s="299"/>
      <c r="G1843" s="299"/>
      <c r="H1843" s="299"/>
      <c r="I1843" s="299"/>
      <c r="J1843" s="299"/>
      <c r="K1843" s="299" t="e">
        <f>VLOOKUP(A1843,EMPRESAS!$A$1:$I$342,9,0)</f>
        <v>#N/A</v>
      </c>
      <c r="L1843" s="299" t="e">
        <f>VLOOKUP(A1843,EMPRESAS!$A$1:$J$342,10,0)</f>
        <v>#N/A</v>
      </c>
    </row>
    <row r="1844" spans="1:12">
      <c r="A1844" s="332"/>
      <c r="B1844" s="306" t="e">
        <f>VLOOKUP(A1844,EMPRESAS!$A$1:$B$342,2,0)</f>
        <v>#N/A</v>
      </c>
      <c r="C1844" s="306" t="e">
        <f>VLOOKUP(A1844,EMPRESAS!$A$1:$C$342,3,0)</f>
        <v>#N/A</v>
      </c>
      <c r="D1844" s="299"/>
      <c r="E1844" s="299"/>
      <c r="F1844" s="299"/>
      <c r="G1844" s="299"/>
      <c r="H1844" s="299"/>
      <c r="I1844" s="299"/>
      <c r="J1844" s="299"/>
      <c r="K1844" s="299" t="e">
        <f>VLOOKUP(A1844,EMPRESAS!$A$1:$I$342,9,0)</f>
        <v>#N/A</v>
      </c>
      <c r="L1844" s="299" t="e">
        <f>VLOOKUP(A1844,EMPRESAS!$A$1:$J$342,10,0)</f>
        <v>#N/A</v>
      </c>
    </row>
    <row r="1845" spans="1:12">
      <c r="A1845" s="332"/>
      <c r="B1845" s="306" t="e">
        <f>VLOOKUP(A1845,EMPRESAS!$A$1:$B$342,2,0)</f>
        <v>#N/A</v>
      </c>
      <c r="C1845" s="306" t="e">
        <f>VLOOKUP(A1845,EMPRESAS!$A$1:$C$342,3,0)</f>
        <v>#N/A</v>
      </c>
      <c r="D1845" s="299"/>
      <c r="E1845" s="299"/>
      <c r="F1845" s="299"/>
      <c r="G1845" s="299"/>
      <c r="H1845" s="299"/>
      <c r="I1845" s="299"/>
      <c r="J1845" s="299"/>
      <c r="K1845" s="299" t="e">
        <f>VLOOKUP(A1845,EMPRESAS!$A$1:$I$342,9,0)</f>
        <v>#N/A</v>
      </c>
      <c r="L1845" s="299" t="e">
        <f>VLOOKUP(A1845,EMPRESAS!$A$1:$J$342,10,0)</f>
        <v>#N/A</v>
      </c>
    </row>
    <row r="1846" spans="1:12">
      <c r="A1846" s="332"/>
      <c r="B1846" s="306" t="e">
        <f>VLOOKUP(A1846,EMPRESAS!$A$1:$B$342,2,0)</f>
        <v>#N/A</v>
      </c>
      <c r="C1846" s="306" t="e">
        <f>VLOOKUP(A1846,EMPRESAS!$A$1:$C$342,3,0)</f>
        <v>#N/A</v>
      </c>
      <c r="D1846" s="299"/>
      <c r="E1846" s="299"/>
      <c r="F1846" s="299"/>
      <c r="G1846" s="299"/>
      <c r="H1846" s="299"/>
      <c r="I1846" s="299"/>
      <c r="J1846" s="299"/>
      <c r="K1846" s="299" t="e">
        <f>VLOOKUP(A1846,EMPRESAS!$A$1:$I$342,9,0)</f>
        <v>#N/A</v>
      </c>
      <c r="L1846" s="299" t="e">
        <f>VLOOKUP(A1846,EMPRESAS!$A$1:$J$342,10,0)</f>
        <v>#N/A</v>
      </c>
    </row>
    <row r="1847" spans="1:12">
      <c r="A1847" s="332"/>
      <c r="B1847" s="306" t="e">
        <f>VLOOKUP(A1847,EMPRESAS!$A$1:$B$342,2,0)</f>
        <v>#N/A</v>
      </c>
      <c r="C1847" s="306" t="e">
        <f>VLOOKUP(A1847,EMPRESAS!$A$1:$C$342,3,0)</f>
        <v>#N/A</v>
      </c>
      <c r="D1847" s="299"/>
      <c r="E1847" s="299"/>
      <c r="F1847" s="299"/>
      <c r="G1847" s="299"/>
      <c r="H1847" s="299"/>
      <c r="I1847" s="299"/>
      <c r="J1847" s="299"/>
      <c r="K1847" s="299" t="e">
        <f>VLOOKUP(A1847,EMPRESAS!$A$1:$I$342,9,0)</f>
        <v>#N/A</v>
      </c>
      <c r="L1847" s="299" t="e">
        <f>VLOOKUP(A1847,EMPRESAS!$A$1:$J$342,10,0)</f>
        <v>#N/A</v>
      </c>
    </row>
    <row r="1848" spans="1:12">
      <c r="A1848" s="332"/>
      <c r="B1848" s="306" t="e">
        <f>VLOOKUP(A1848,EMPRESAS!$A$1:$B$342,2,0)</f>
        <v>#N/A</v>
      </c>
      <c r="C1848" s="306" t="e">
        <f>VLOOKUP(A1848,EMPRESAS!$A$1:$C$342,3,0)</f>
        <v>#N/A</v>
      </c>
      <c r="D1848" s="299"/>
      <c r="E1848" s="299"/>
      <c r="F1848" s="299"/>
      <c r="G1848" s="299"/>
      <c r="H1848" s="299"/>
      <c r="I1848" s="299"/>
      <c r="J1848" s="299"/>
      <c r="K1848" s="299" t="e">
        <f>VLOOKUP(A1848,EMPRESAS!$A$1:$I$342,9,0)</f>
        <v>#N/A</v>
      </c>
      <c r="L1848" s="299" t="e">
        <f>VLOOKUP(A1848,EMPRESAS!$A$1:$J$342,10,0)</f>
        <v>#N/A</v>
      </c>
    </row>
    <row r="1849" spans="1:12">
      <c r="A1849" s="332"/>
      <c r="B1849" s="306" t="e">
        <f>VLOOKUP(A1849,EMPRESAS!$A$1:$B$342,2,0)</f>
        <v>#N/A</v>
      </c>
      <c r="C1849" s="306" t="e">
        <f>VLOOKUP(A1849,EMPRESAS!$A$1:$C$342,3,0)</f>
        <v>#N/A</v>
      </c>
      <c r="D1849" s="299"/>
      <c r="E1849" s="299"/>
      <c r="F1849" s="299"/>
      <c r="G1849" s="299"/>
      <c r="H1849" s="299"/>
      <c r="I1849" s="299"/>
      <c r="J1849" s="299"/>
      <c r="K1849" s="299" t="e">
        <f>VLOOKUP(A1849,EMPRESAS!$A$1:$I$342,9,0)</f>
        <v>#N/A</v>
      </c>
      <c r="L1849" s="299" t="e">
        <f>VLOOKUP(A1849,EMPRESAS!$A$1:$J$342,10,0)</f>
        <v>#N/A</v>
      </c>
    </row>
    <row r="1850" spans="1:12">
      <c r="A1850" s="332"/>
      <c r="B1850" s="306" t="e">
        <f>VLOOKUP(A1850,EMPRESAS!$A$1:$B$342,2,0)</f>
        <v>#N/A</v>
      </c>
      <c r="C1850" s="306" t="e">
        <f>VLOOKUP(A1850,EMPRESAS!$A$1:$C$342,3,0)</f>
        <v>#N/A</v>
      </c>
      <c r="D1850" s="299"/>
      <c r="E1850" s="299"/>
      <c r="F1850" s="299"/>
      <c r="G1850" s="299"/>
      <c r="H1850" s="299"/>
      <c r="I1850" s="299"/>
      <c r="J1850" s="299"/>
      <c r="K1850" s="299" t="e">
        <f>VLOOKUP(A1850,EMPRESAS!$A$1:$I$342,9,0)</f>
        <v>#N/A</v>
      </c>
      <c r="L1850" s="299" t="e">
        <f>VLOOKUP(A1850,EMPRESAS!$A$1:$J$342,10,0)</f>
        <v>#N/A</v>
      </c>
    </row>
    <row r="1851" spans="1:12">
      <c r="A1851" s="332"/>
      <c r="B1851" s="306" t="e">
        <f>VLOOKUP(A1851,EMPRESAS!$A$1:$B$342,2,0)</f>
        <v>#N/A</v>
      </c>
      <c r="C1851" s="306" t="e">
        <f>VLOOKUP(A1851,EMPRESAS!$A$1:$C$342,3,0)</f>
        <v>#N/A</v>
      </c>
      <c r="D1851" s="299"/>
      <c r="E1851" s="299"/>
      <c r="F1851" s="299"/>
      <c r="G1851" s="299"/>
      <c r="H1851" s="299"/>
      <c r="I1851" s="299"/>
      <c r="J1851" s="299"/>
      <c r="K1851" s="299" t="e">
        <f>VLOOKUP(A1851,EMPRESAS!$A$1:$I$342,9,0)</f>
        <v>#N/A</v>
      </c>
      <c r="L1851" s="299" t="e">
        <f>VLOOKUP(A1851,EMPRESAS!$A$1:$J$342,10,0)</f>
        <v>#N/A</v>
      </c>
    </row>
    <row r="1852" spans="1:12">
      <c r="A1852" s="332"/>
      <c r="B1852" s="306" t="e">
        <f>VLOOKUP(A1852,EMPRESAS!$A$1:$B$342,2,0)</f>
        <v>#N/A</v>
      </c>
      <c r="C1852" s="306" t="e">
        <f>VLOOKUP(A1852,EMPRESAS!$A$1:$C$342,3,0)</f>
        <v>#N/A</v>
      </c>
      <c r="D1852" s="299"/>
      <c r="E1852" s="299"/>
      <c r="F1852" s="299"/>
      <c r="G1852" s="299"/>
      <c r="H1852" s="299"/>
      <c r="I1852" s="299"/>
      <c r="J1852" s="299"/>
      <c r="K1852" s="299" t="e">
        <f>VLOOKUP(A1852,EMPRESAS!$A$1:$I$342,9,0)</f>
        <v>#N/A</v>
      </c>
      <c r="L1852" s="299" t="e">
        <f>VLOOKUP(A1852,EMPRESAS!$A$1:$J$342,10,0)</f>
        <v>#N/A</v>
      </c>
    </row>
    <row r="1853" spans="1:12">
      <c r="A1853" s="332"/>
      <c r="B1853" s="306" t="e">
        <f>VLOOKUP(A1853,EMPRESAS!$A$1:$B$342,2,0)</f>
        <v>#N/A</v>
      </c>
      <c r="C1853" s="306" t="e">
        <f>VLOOKUP(A1853,EMPRESAS!$A$1:$C$342,3,0)</f>
        <v>#N/A</v>
      </c>
      <c r="D1853" s="299"/>
      <c r="E1853" s="299"/>
      <c r="F1853" s="299"/>
      <c r="G1853" s="299"/>
      <c r="H1853" s="299"/>
      <c r="I1853" s="299"/>
      <c r="J1853" s="299"/>
      <c r="K1853" s="299" t="e">
        <f>VLOOKUP(A1853,EMPRESAS!$A$1:$I$342,9,0)</f>
        <v>#N/A</v>
      </c>
      <c r="L1853" s="299" t="e">
        <f>VLOOKUP(A1853,EMPRESAS!$A$1:$J$342,10,0)</f>
        <v>#N/A</v>
      </c>
    </row>
    <row r="1854" spans="1:12">
      <c r="A1854" s="332"/>
      <c r="B1854" s="306" t="e">
        <f>VLOOKUP(A1854,EMPRESAS!$A$1:$B$342,2,0)</f>
        <v>#N/A</v>
      </c>
      <c r="C1854" s="306" t="e">
        <f>VLOOKUP(A1854,EMPRESAS!$A$1:$C$342,3,0)</f>
        <v>#N/A</v>
      </c>
      <c r="D1854" s="299"/>
      <c r="E1854" s="299"/>
      <c r="F1854" s="299"/>
      <c r="G1854" s="299"/>
      <c r="H1854" s="299"/>
      <c r="I1854" s="299"/>
      <c r="J1854" s="299"/>
      <c r="K1854" s="299" t="e">
        <f>VLOOKUP(A1854,EMPRESAS!$A$1:$I$342,9,0)</f>
        <v>#N/A</v>
      </c>
      <c r="L1854" s="299" t="e">
        <f>VLOOKUP(A1854,EMPRESAS!$A$1:$J$342,10,0)</f>
        <v>#N/A</v>
      </c>
    </row>
    <row r="1855" spans="1:12">
      <c r="A1855" s="332"/>
      <c r="B1855" s="306" t="e">
        <f>VLOOKUP(A1855,EMPRESAS!$A$1:$B$342,2,0)</f>
        <v>#N/A</v>
      </c>
      <c r="C1855" s="306" t="e">
        <f>VLOOKUP(A1855,EMPRESAS!$A$1:$C$342,3,0)</f>
        <v>#N/A</v>
      </c>
      <c r="D1855" s="299"/>
      <c r="E1855" s="299"/>
      <c r="F1855" s="299"/>
      <c r="G1855" s="299"/>
      <c r="H1855" s="299"/>
      <c r="I1855" s="299"/>
      <c r="J1855" s="299"/>
      <c r="K1855" s="299" t="e">
        <f>VLOOKUP(A1855,EMPRESAS!$A$1:$I$342,9,0)</f>
        <v>#N/A</v>
      </c>
      <c r="L1855" s="299" t="e">
        <f>VLOOKUP(A1855,EMPRESAS!$A$1:$J$342,10,0)</f>
        <v>#N/A</v>
      </c>
    </row>
    <row r="1856" spans="1:12">
      <c r="A1856" s="332"/>
      <c r="B1856" s="306" t="e">
        <f>VLOOKUP(A1856,EMPRESAS!$A$1:$B$342,2,0)</f>
        <v>#N/A</v>
      </c>
      <c r="C1856" s="306" t="e">
        <f>VLOOKUP(A1856,EMPRESAS!$A$1:$C$342,3,0)</f>
        <v>#N/A</v>
      </c>
      <c r="D1856" s="299"/>
      <c r="E1856" s="299"/>
      <c r="F1856" s="299"/>
      <c r="G1856" s="299"/>
      <c r="H1856" s="299"/>
      <c r="I1856" s="299"/>
      <c r="J1856" s="299"/>
      <c r="K1856" s="299" t="e">
        <f>VLOOKUP(A1856,EMPRESAS!$A$1:$I$342,9,0)</f>
        <v>#N/A</v>
      </c>
      <c r="L1856" s="299" t="e">
        <f>VLOOKUP(A1856,EMPRESAS!$A$1:$J$342,10,0)</f>
        <v>#N/A</v>
      </c>
    </row>
    <row r="1857" spans="1:12">
      <c r="A1857" s="332"/>
      <c r="B1857" s="306" t="e">
        <f>VLOOKUP(A1857,EMPRESAS!$A$1:$B$342,2,0)</f>
        <v>#N/A</v>
      </c>
      <c r="C1857" s="306" t="e">
        <f>VLOOKUP(A1857,EMPRESAS!$A$1:$C$342,3,0)</f>
        <v>#N/A</v>
      </c>
      <c r="D1857" s="299"/>
      <c r="E1857" s="299"/>
      <c r="F1857" s="299"/>
      <c r="G1857" s="299"/>
      <c r="H1857" s="299"/>
      <c r="I1857" s="299"/>
      <c r="J1857" s="299"/>
      <c r="K1857" s="299" t="e">
        <f>VLOOKUP(A1857,EMPRESAS!$A$1:$I$342,9,0)</f>
        <v>#N/A</v>
      </c>
      <c r="L1857" s="299" t="e">
        <f>VLOOKUP(A1857,EMPRESAS!$A$1:$J$342,10,0)</f>
        <v>#N/A</v>
      </c>
    </row>
    <row r="1858" spans="1:12">
      <c r="A1858" s="332"/>
      <c r="B1858" s="306" t="e">
        <f>VLOOKUP(A1858,EMPRESAS!$A$1:$B$342,2,0)</f>
        <v>#N/A</v>
      </c>
      <c r="C1858" s="306" t="e">
        <f>VLOOKUP(A1858,EMPRESAS!$A$1:$C$342,3,0)</f>
        <v>#N/A</v>
      </c>
      <c r="D1858" s="299"/>
      <c r="E1858" s="299"/>
      <c r="F1858" s="299"/>
      <c r="G1858" s="299"/>
      <c r="H1858" s="299"/>
      <c r="I1858" s="299"/>
      <c r="J1858" s="299"/>
      <c r="K1858" s="299" t="e">
        <f>VLOOKUP(A1858,EMPRESAS!$A$1:$I$342,9,0)</f>
        <v>#N/A</v>
      </c>
      <c r="L1858" s="299" t="e">
        <f>VLOOKUP(A1858,EMPRESAS!$A$1:$J$342,10,0)</f>
        <v>#N/A</v>
      </c>
    </row>
    <row r="1859" spans="1:12">
      <c r="A1859" s="332"/>
      <c r="B1859" s="306" t="e">
        <f>VLOOKUP(A1859,EMPRESAS!$A$1:$B$342,2,0)</f>
        <v>#N/A</v>
      </c>
      <c r="C1859" s="306" t="e">
        <f>VLOOKUP(A1859,EMPRESAS!$A$1:$C$342,3,0)</f>
        <v>#N/A</v>
      </c>
      <c r="D1859" s="299"/>
      <c r="E1859" s="299"/>
      <c r="F1859" s="299"/>
      <c r="G1859" s="299"/>
      <c r="H1859" s="299"/>
      <c r="I1859" s="299"/>
      <c r="J1859" s="299"/>
      <c r="K1859" s="299" t="e">
        <f>VLOOKUP(A1859,EMPRESAS!$A$1:$I$342,9,0)</f>
        <v>#N/A</v>
      </c>
      <c r="L1859" s="299" t="e">
        <f>VLOOKUP(A1859,EMPRESAS!$A$1:$J$342,10,0)</f>
        <v>#N/A</v>
      </c>
    </row>
    <row r="1860" spans="1:12">
      <c r="A1860" s="332"/>
      <c r="B1860" s="306" t="e">
        <f>VLOOKUP(A1860,EMPRESAS!$A$1:$B$342,2,0)</f>
        <v>#N/A</v>
      </c>
      <c r="C1860" s="306" t="e">
        <f>VLOOKUP(A1860,EMPRESAS!$A$1:$C$342,3,0)</f>
        <v>#N/A</v>
      </c>
      <c r="D1860" s="299"/>
      <c r="E1860" s="299"/>
      <c r="F1860" s="299"/>
      <c r="G1860" s="299"/>
      <c r="H1860" s="299"/>
      <c r="I1860" s="299"/>
      <c r="J1860" s="299"/>
      <c r="K1860" s="299" t="e">
        <f>VLOOKUP(A1860,EMPRESAS!$A$1:$I$342,9,0)</f>
        <v>#N/A</v>
      </c>
      <c r="L1860" s="299" t="e">
        <f>VLOOKUP(A1860,EMPRESAS!$A$1:$J$342,10,0)</f>
        <v>#N/A</v>
      </c>
    </row>
    <row r="1861" spans="1:12">
      <c r="A1861" s="332"/>
      <c r="B1861" s="306" t="e">
        <f>VLOOKUP(A1861,EMPRESAS!$A$1:$B$342,2,0)</f>
        <v>#N/A</v>
      </c>
      <c r="C1861" s="306" t="e">
        <f>VLOOKUP(A1861,EMPRESAS!$A$1:$C$342,3,0)</f>
        <v>#N/A</v>
      </c>
      <c r="D1861" s="299"/>
      <c r="E1861" s="299"/>
      <c r="F1861" s="299"/>
      <c r="G1861" s="299"/>
      <c r="H1861" s="299"/>
      <c r="I1861" s="299"/>
      <c r="J1861" s="299"/>
      <c r="K1861" s="299" t="e">
        <f>VLOOKUP(A1861,EMPRESAS!$A$1:$I$342,9,0)</f>
        <v>#N/A</v>
      </c>
      <c r="L1861" s="299" t="e">
        <f>VLOOKUP(A1861,EMPRESAS!$A$1:$J$342,10,0)</f>
        <v>#N/A</v>
      </c>
    </row>
    <row r="1862" spans="1:12">
      <c r="A1862" s="332"/>
      <c r="B1862" s="306" t="e">
        <f>VLOOKUP(A1862,EMPRESAS!$A$1:$B$342,2,0)</f>
        <v>#N/A</v>
      </c>
      <c r="C1862" s="306" t="e">
        <f>VLOOKUP(A1862,EMPRESAS!$A$1:$C$342,3,0)</f>
        <v>#N/A</v>
      </c>
      <c r="D1862" s="299"/>
      <c r="E1862" s="299"/>
      <c r="F1862" s="299"/>
      <c r="G1862" s="299"/>
      <c r="H1862" s="299"/>
      <c r="I1862" s="299"/>
      <c r="J1862" s="299"/>
      <c r="K1862" s="299" t="e">
        <f>VLOOKUP(A1862,EMPRESAS!$A$1:$I$342,9,0)</f>
        <v>#N/A</v>
      </c>
      <c r="L1862" s="299" t="e">
        <f>VLOOKUP(A1862,EMPRESAS!$A$1:$J$342,10,0)</f>
        <v>#N/A</v>
      </c>
    </row>
    <row r="1863" spans="1:12">
      <c r="A1863" s="332"/>
      <c r="B1863" s="306" t="e">
        <f>VLOOKUP(A1863,EMPRESAS!$A$1:$B$342,2,0)</f>
        <v>#N/A</v>
      </c>
      <c r="C1863" s="306" t="e">
        <f>VLOOKUP(A1863,EMPRESAS!$A$1:$C$342,3,0)</f>
        <v>#N/A</v>
      </c>
      <c r="D1863" s="299"/>
      <c r="E1863" s="299"/>
      <c r="F1863" s="299"/>
      <c r="G1863" s="299"/>
      <c r="H1863" s="299"/>
      <c r="I1863" s="299"/>
      <c r="J1863" s="299"/>
      <c r="K1863" s="299" t="e">
        <f>VLOOKUP(A1863,EMPRESAS!$A$1:$I$342,9,0)</f>
        <v>#N/A</v>
      </c>
      <c r="L1863" s="299" t="e">
        <f>VLOOKUP(A1863,EMPRESAS!$A$1:$J$342,10,0)</f>
        <v>#N/A</v>
      </c>
    </row>
    <row r="1864" spans="1:12">
      <c r="A1864" s="332"/>
      <c r="B1864" s="306" t="e">
        <f>VLOOKUP(A1864,EMPRESAS!$A$1:$B$342,2,0)</f>
        <v>#N/A</v>
      </c>
      <c r="C1864" s="306" t="e">
        <f>VLOOKUP(A1864,EMPRESAS!$A$1:$C$342,3,0)</f>
        <v>#N/A</v>
      </c>
      <c r="D1864" s="299"/>
      <c r="E1864" s="299"/>
      <c r="F1864" s="299"/>
      <c r="G1864" s="299"/>
      <c r="H1864" s="299"/>
      <c r="I1864" s="299"/>
      <c r="J1864" s="299"/>
      <c r="K1864" s="299" t="e">
        <f>VLOOKUP(A1864,EMPRESAS!$A$1:$I$342,9,0)</f>
        <v>#N/A</v>
      </c>
      <c r="L1864" s="299" t="e">
        <f>VLOOKUP(A1864,EMPRESAS!$A$1:$J$342,10,0)</f>
        <v>#N/A</v>
      </c>
    </row>
    <row r="1865" spans="1:12">
      <c r="A1865" s="332"/>
      <c r="B1865" s="306" t="e">
        <f>VLOOKUP(A1865,EMPRESAS!$A$1:$B$342,2,0)</f>
        <v>#N/A</v>
      </c>
      <c r="C1865" s="306" t="e">
        <f>VLOOKUP(A1865,EMPRESAS!$A$1:$C$342,3,0)</f>
        <v>#N/A</v>
      </c>
      <c r="D1865" s="299"/>
      <c r="E1865" s="299"/>
      <c r="F1865" s="299"/>
      <c r="G1865" s="299"/>
      <c r="H1865" s="299"/>
      <c r="I1865" s="299"/>
      <c r="J1865" s="299"/>
      <c r="K1865" s="299" t="e">
        <f>VLOOKUP(A1865,EMPRESAS!$A$1:$I$342,9,0)</f>
        <v>#N/A</v>
      </c>
      <c r="L1865" s="299" t="e">
        <f>VLOOKUP(A1865,EMPRESAS!$A$1:$J$342,10,0)</f>
        <v>#N/A</v>
      </c>
    </row>
    <row r="1866" spans="1:12">
      <c r="A1866" s="332"/>
      <c r="B1866" s="306" t="e">
        <f>VLOOKUP(A1866,EMPRESAS!$A$1:$B$342,2,0)</f>
        <v>#N/A</v>
      </c>
      <c r="C1866" s="306" t="e">
        <f>VLOOKUP(A1866,EMPRESAS!$A$1:$C$342,3,0)</f>
        <v>#N/A</v>
      </c>
      <c r="D1866" s="299"/>
      <c r="E1866" s="299"/>
      <c r="F1866" s="299"/>
      <c r="G1866" s="299"/>
      <c r="H1866" s="299"/>
      <c r="I1866" s="299"/>
      <c r="J1866" s="299"/>
      <c r="K1866" s="299" t="e">
        <f>VLOOKUP(A1866,EMPRESAS!$A$1:$I$342,9,0)</f>
        <v>#N/A</v>
      </c>
      <c r="L1866" s="299" t="e">
        <f>VLOOKUP(A1866,EMPRESAS!$A$1:$J$342,10,0)</f>
        <v>#N/A</v>
      </c>
    </row>
    <row r="1867" spans="1:12">
      <c r="A1867" s="332"/>
      <c r="B1867" s="306" t="e">
        <f>VLOOKUP(A1867,EMPRESAS!$A$1:$B$342,2,0)</f>
        <v>#N/A</v>
      </c>
      <c r="C1867" s="306" t="e">
        <f>VLOOKUP(A1867,EMPRESAS!$A$1:$C$342,3,0)</f>
        <v>#N/A</v>
      </c>
      <c r="D1867" s="299"/>
      <c r="E1867" s="299"/>
      <c r="F1867" s="299"/>
      <c r="G1867" s="299"/>
      <c r="H1867" s="299"/>
      <c r="I1867" s="299"/>
      <c r="J1867" s="299"/>
      <c r="K1867" s="299" t="e">
        <f>VLOOKUP(A1867,EMPRESAS!$A$1:$I$342,9,0)</f>
        <v>#N/A</v>
      </c>
      <c r="L1867" s="299" t="e">
        <f>VLOOKUP(A1867,EMPRESAS!$A$1:$J$342,10,0)</f>
        <v>#N/A</v>
      </c>
    </row>
    <row r="1868" spans="1:12">
      <c r="A1868" s="332"/>
      <c r="B1868" s="306" t="e">
        <f>VLOOKUP(A1868,EMPRESAS!$A$1:$B$342,2,0)</f>
        <v>#N/A</v>
      </c>
      <c r="C1868" s="306" t="e">
        <f>VLOOKUP(A1868,EMPRESAS!$A$1:$C$342,3,0)</f>
        <v>#N/A</v>
      </c>
      <c r="D1868" s="299"/>
      <c r="E1868" s="299"/>
      <c r="F1868" s="299"/>
      <c r="G1868" s="299"/>
      <c r="H1868" s="299"/>
      <c r="I1868" s="299"/>
      <c r="J1868" s="299"/>
      <c r="K1868" s="299" t="e">
        <f>VLOOKUP(A1868,EMPRESAS!$A$1:$I$342,9,0)</f>
        <v>#N/A</v>
      </c>
      <c r="L1868" s="299" t="e">
        <f>VLOOKUP(A1868,EMPRESAS!$A$1:$J$342,10,0)</f>
        <v>#N/A</v>
      </c>
    </row>
    <row r="1869" spans="1:12">
      <c r="A1869" s="332"/>
      <c r="B1869" s="306" t="e">
        <f>VLOOKUP(A1869,EMPRESAS!$A$1:$B$342,2,0)</f>
        <v>#N/A</v>
      </c>
      <c r="C1869" s="306" t="e">
        <f>VLOOKUP(A1869,EMPRESAS!$A$1:$C$342,3,0)</f>
        <v>#N/A</v>
      </c>
      <c r="D1869" s="299"/>
      <c r="E1869" s="299"/>
      <c r="F1869" s="299"/>
      <c r="G1869" s="299"/>
      <c r="H1869" s="299"/>
      <c r="I1869" s="299"/>
      <c r="J1869" s="299"/>
      <c r="K1869" s="299" t="e">
        <f>VLOOKUP(A1869,EMPRESAS!$A$1:$I$342,9,0)</f>
        <v>#N/A</v>
      </c>
      <c r="L1869" s="299" t="e">
        <f>VLOOKUP(A1869,EMPRESAS!$A$1:$J$342,10,0)</f>
        <v>#N/A</v>
      </c>
    </row>
    <row r="1870" spans="1:12">
      <c r="A1870" s="332"/>
      <c r="B1870" s="306" t="e">
        <f>VLOOKUP(A1870,EMPRESAS!$A$1:$B$342,2,0)</f>
        <v>#N/A</v>
      </c>
      <c r="C1870" s="306" t="e">
        <f>VLOOKUP(A1870,EMPRESAS!$A$1:$C$342,3,0)</f>
        <v>#N/A</v>
      </c>
      <c r="D1870" s="299"/>
      <c r="E1870" s="299"/>
      <c r="F1870" s="299"/>
      <c r="G1870" s="299"/>
      <c r="H1870" s="299"/>
      <c r="I1870" s="299"/>
      <c r="J1870" s="299"/>
      <c r="K1870" s="299" t="e">
        <f>VLOOKUP(A1870,EMPRESAS!$A$1:$I$342,9,0)</f>
        <v>#N/A</v>
      </c>
      <c r="L1870" s="299" t="e">
        <f>VLOOKUP(A1870,EMPRESAS!$A$1:$J$342,10,0)</f>
        <v>#N/A</v>
      </c>
    </row>
    <row r="1871" spans="1:12">
      <c r="A1871" s="332"/>
      <c r="B1871" s="306" t="e">
        <f>VLOOKUP(A1871,EMPRESAS!$A$1:$B$342,2,0)</f>
        <v>#N/A</v>
      </c>
      <c r="C1871" s="306" t="e">
        <f>VLOOKUP(A1871,EMPRESAS!$A$1:$C$342,3,0)</f>
        <v>#N/A</v>
      </c>
      <c r="D1871" s="299"/>
      <c r="E1871" s="299"/>
      <c r="F1871" s="299"/>
      <c r="G1871" s="299"/>
      <c r="H1871" s="299"/>
      <c r="I1871" s="299"/>
      <c r="J1871" s="299"/>
      <c r="K1871" s="299" t="e">
        <f>VLOOKUP(A1871,EMPRESAS!$A$1:$I$342,9,0)</f>
        <v>#N/A</v>
      </c>
      <c r="L1871" s="299" t="e">
        <f>VLOOKUP(A1871,EMPRESAS!$A$1:$J$342,10,0)</f>
        <v>#N/A</v>
      </c>
    </row>
    <row r="1872" spans="1:12">
      <c r="A1872" s="332"/>
      <c r="B1872" s="306" t="e">
        <f>VLOOKUP(A1872,EMPRESAS!$A$1:$B$342,2,0)</f>
        <v>#N/A</v>
      </c>
      <c r="C1872" s="306" t="e">
        <f>VLOOKUP(A1872,EMPRESAS!$A$1:$C$342,3,0)</f>
        <v>#N/A</v>
      </c>
      <c r="D1872" s="299"/>
      <c r="E1872" s="299"/>
      <c r="F1872" s="299"/>
      <c r="G1872" s="299"/>
      <c r="H1872" s="299"/>
      <c r="I1872" s="299"/>
      <c r="J1872" s="299"/>
      <c r="K1872" s="299" t="e">
        <f>VLOOKUP(A1872,EMPRESAS!$A$1:$I$342,9,0)</f>
        <v>#N/A</v>
      </c>
      <c r="L1872" s="299" t="e">
        <f>VLOOKUP(A1872,EMPRESAS!$A$1:$J$342,10,0)</f>
        <v>#N/A</v>
      </c>
    </row>
    <row r="1873" spans="1:12">
      <c r="A1873" s="332"/>
      <c r="B1873" s="306" t="e">
        <f>VLOOKUP(A1873,EMPRESAS!$A$1:$B$342,2,0)</f>
        <v>#N/A</v>
      </c>
      <c r="C1873" s="306" t="e">
        <f>VLOOKUP(A1873,EMPRESAS!$A$1:$C$342,3,0)</f>
        <v>#N/A</v>
      </c>
      <c r="D1873" s="299"/>
      <c r="E1873" s="299"/>
      <c r="F1873" s="299"/>
      <c r="G1873" s="299"/>
      <c r="H1873" s="299"/>
      <c r="I1873" s="299"/>
      <c r="J1873" s="299"/>
      <c r="K1873" s="299" t="e">
        <f>VLOOKUP(A1873,EMPRESAS!$A$1:$I$342,9,0)</f>
        <v>#N/A</v>
      </c>
      <c r="L1873" s="299" t="e">
        <f>VLOOKUP(A1873,EMPRESAS!$A$1:$J$342,10,0)</f>
        <v>#N/A</v>
      </c>
    </row>
    <row r="1874" spans="1:12">
      <c r="A1874" s="332"/>
      <c r="B1874" s="306" t="e">
        <f>VLOOKUP(A1874,EMPRESAS!$A$1:$B$342,2,0)</f>
        <v>#N/A</v>
      </c>
      <c r="C1874" s="306" t="e">
        <f>VLOOKUP(A1874,EMPRESAS!$A$1:$C$342,3,0)</f>
        <v>#N/A</v>
      </c>
      <c r="D1874" s="299"/>
      <c r="E1874" s="299"/>
      <c r="F1874" s="299"/>
      <c r="G1874" s="299"/>
      <c r="H1874" s="299"/>
      <c r="I1874" s="299"/>
      <c r="J1874" s="299"/>
      <c r="K1874" s="299" t="e">
        <f>VLOOKUP(A1874,EMPRESAS!$A$1:$I$342,9,0)</f>
        <v>#N/A</v>
      </c>
      <c r="L1874" s="299" t="e">
        <f>VLOOKUP(A1874,EMPRESAS!$A$1:$J$342,10,0)</f>
        <v>#N/A</v>
      </c>
    </row>
    <row r="1875" spans="1:12">
      <c r="A1875" s="332"/>
      <c r="B1875" s="306" t="e">
        <f>VLOOKUP(A1875,EMPRESAS!$A$1:$B$342,2,0)</f>
        <v>#N/A</v>
      </c>
      <c r="C1875" s="306" t="e">
        <f>VLOOKUP(A1875,EMPRESAS!$A$1:$C$342,3,0)</f>
        <v>#N/A</v>
      </c>
      <c r="D1875" s="299"/>
      <c r="E1875" s="299"/>
      <c r="F1875" s="299"/>
      <c r="G1875" s="299"/>
      <c r="H1875" s="299"/>
      <c r="I1875" s="299"/>
      <c r="J1875" s="299"/>
      <c r="K1875" s="299" t="e">
        <f>VLOOKUP(A1875,EMPRESAS!$A$1:$I$342,9,0)</f>
        <v>#N/A</v>
      </c>
      <c r="L1875" s="299" t="e">
        <f>VLOOKUP(A1875,EMPRESAS!$A$1:$J$342,10,0)</f>
        <v>#N/A</v>
      </c>
    </row>
    <row r="1876" spans="1:12">
      <c r="A1876" s="332"/>
      <c r="B1876" s="306" t="e">
        <f>VLOOKUP(A1876,EMPRESAS!$A$1:$B$342,2,0)</f>
        <v>#N/A</v>
      </c>
      <c r="C1876" s="306" t="e">
        <f>VLOOKUP(A1876,EMPRESAS!$A$1:$C$342,3,0)</f>
        <v>#N/A</v>
      </c>
      <c r="D1876" s="299"/>
      <c r="E1876" s="299"/>
      <c r="F1876" s="299"/>
      <c r="G1876" s="299"/>
      <c r="H1876" s="299"/>
      <c r="I1876" s="299"/>
      <c r="J1876" s="299"/>
      <c r="K1876" s="299" t="e">
        <f>VLOOKUP(A1876,EMPRESAS!$A$1:$I$342,9,0)</f>
        <v>#N/A</v>
      </c>
      <c r="L1876" s="299" t="e">
        <f>VLOOKUP(A1876,EMPRESAS!$A$1:$J$342,10,0)</f>
        <v>#N/A</v>
      </c>
    </row>
    <row r="1877" spans="1:12">
      <c r="A1877" s="332"/>
      <c r="B1877" s="306" t="e">
        <f>VLOOKUP(A1877,EMPRESAS!$A$1:$B$342,2,0)</f>
        <v>#N/A</v>
      </c>
      <c r="C1877" s="306" t="e">
        <f>VLOOKUP(A1877,EMPRESAS!$A$1:$C$342,3,0)</f>
        <v>#N/A</v>
      </c>
      <c r="D1877" s="299"/>
      <c r="E1877" s="299"/>
      <c r="F1877" s="299"/>
      <c r="G1877" s="299"/>
      <c r="H1877" s="299"/>
      <c r="I1877" s="299"/>
      <c r="J1877" s="299"/>
      <c r="K1877" s="299" t="e">
        <f>VLOOKUP(A1877,EMPRESAS!$A$1:$I$342,9,0)</f>
        <v>#N/A</v>
      </c>
      <c r="L1877" s="299" t="e">
        <f>VLOOKUP(A1877,EMPRESAS!$A$1:$J$342,10,0)</f>
        <v>#N/A</v>
      </c>
    </row>
    <row r="1878" spans="1:12">
      <c r="A1878" s="332"/>
      <c r="B1878" s="306" t="e">
        <f>VLOOKUP(A1878,EMPRESAS!$A$1:$B$342,2,0)</f>
        <v>#N/A</v>
      </c>
      <c r="C1878" s="306" t="e">
        <f>VLOOKUP(A1878,EMPRESAS!$A$1:$C$342,3,0)</f>
        <v>#N/A</v>
      </c>
      <c r="D1878" s="299"/>
      <c r="E1878" s="299"/>
      <c r="F1878" s="299"/>
      <c r="G1878" s="299"/>
      <c r="H1878" s="299"/>
      <c r="I1878" s="299"/>
      <c r="J1878" s="299"/>
      <c r="K1878" s="299" t="e">
        <f>VLOOKUP(A1878,EMPRESAS!$A$1:$I$342,9,0)</f>
        <v>#N/A</v>
      </c>
      <c r="L1878" s="299" t="e">
        <f>VLOOKUP(A1878,EMPRESAS!$A$1:$J$342,10,0)</f>
        <v>#N/A</v>
      </c>
    </row>
    <row r="1879" spans="1:12">
      <c r="A1879" s="332"/>
      <c r="B1879" s="306" t="e">
        <f>VLOOKUP(A1879,EMPRESAS!$A$1:$B$342,2,0)</f>
        <v>#N/A</v>
      </c>
      <c r="C1879" s="306" t="e">
        <f>VLOOKUP(A1879,EMPRESAS!$A$1:$C$342,3,0)</f>
        <v>#N/A</v>
      </c>
      <c r="D1879" s="299"/>
      <c r="E1879" s="299"/>
      <c r="F1879" s="299"/>
      <c r="G1879" s="299"/>
      <c r="H1879" s="299"/>
      <c r="I1879" s="299"/>
      <c r="J1879" s="299"/>
      <c r="K1879" s="299" t="e">
        <f>VLOOKUP(A1879,EMPRESAS!$A$1:$I$342,9,0)</f>
        <v>#N/A</v>
      </c>
      <c r="L1879" s="299" t="e">
        <f>VLOOKUP(A1879,EMPRESAS!$A$1:$J$342,10,0)</f>
        <v>#N/A</v>
      </c>
    </row>
    <row r="1880" spans="1:12">
      <c r="A1880" s="332"/>
      <c r="B1880" s="306" t="e">
        <f>VLOOKUP(A1880,EMPRESAS!$A$1:$B$342,2,0)</f>
        <v>#N/A</v>
      </c>
      <c r="C1880" s="306" t="e">
        <f>VLOOKUP(A1880,EMPRESAS!$A$1:$C$342,3,0)</f>
        <v>#N/A</v>
      </c>
      <c r="D1880" s="299"/>
      <c r="E1880" s="299"/>
      <c r="F1880" s="299"/>
      <c r="G1880" s="299"/>
      <c r="H1880" s="299"/>
      <c r="I1880" s="299"/>
      <c r="J1880" s="299"/>
      <c r="K1880" s="299" t="e">
        <f>VLOOKUP(A1880,EMPRESAS!$A$1:$I$342,9,0)</f>
        <v>#N/A</v>
      </c>
      <c r="L1880" s="299" t="e">
        <f>VLOOKUP(A1880,EMPRESAS!$A$1:$J$342,10,0)</f>
        <v>#N/A</v>
      </c>
    </row>
    <row r="1881" spans="1:12">
      <c r="A1881" s="332"/>
      <c r="B1881" s="306" t="e">
        <f>VLOOKUP(A1881,EMPRESAS!$A$1:$B$342,2,0)</f>
        <v>#N/A</v>
      </c>
      <c r="C1881" s="306" t="e">
        <f>VLOOKUP(A1881,EMPRESAS!$A$1:$C$342,3,0)</f>
        <v>#N/A</v>
      </c>
      <c r="D1881" s="299"/>
      <c r="E1881" s="299"/>
      <c r="F1881" s="299"/>
      <c r="G1881" s="299"/>
      <c r="H1881" s="299"/>
      <c r="I1881" s="299"/>
      <c r="J1881" s="299"/>
      <c r="K1881" s="299" t="e">
        <f>VLOOKUP(A1881,EMPRESAS!$A$1:$I$342,9,0)</f>
        <v>#N/A</v>
      </c>
      <c r="L1881" s="299" t="e">
        <f>VLOOKUP(A1881,EMPRESAS!$A$1:$J$342,10,0)</f>
        <v>#N/A</v>
      </c>
    </row>
    <row r="1882" spans="1:12">
      <c r="A1882" s="332"/>
      <c r="B1882" s="306" t="e">
        <f>VLOOKUP(A1882,EMPRESAS!$A$1:$B$342,2,0)</f>
        <v>#N/A</v>
      </c>
      <c r="C1882" s="306" t="e">
        <f>VLOOKUP(A1882,EMPRESAS!$A$1:$C$342,3,0)</f>
        <v>#N/A</v>
      </c>
      <c r="D1882" s="299"/>
      <c r="E1882" s="299"/>
      <c r="F1882" s="299"/>
      <c r="G1882" s="299"/>
      <c r="H1882" s="299"/>
      <c r="I1882" s="299"/>
      <c r="J1882" s="299"/>
      <c r="K1882" s="299" t="e">
        <f>VLOOKUP(A1882,EMPRESAS!$A$1:$I$342,9,0)</f>
        <v>#N/A</v>
      </c>
      <c r="L1882" s="299" t="e">
        <f>VLOOKUP(A1882,EMPRESAS!$A$1:$J$342,10,0)</f>
        <v>#N/A</v>
      </c>
    </row>
    <row r="1883" spans="1:12">
      <c r="A1883" s="332"/>
      <c r="B1883" s="306" t="e">
        <f>VLOOKUP(A1883,EMPRESAS!$A$1:$B$342,2,0)</f>
        <v>#N/A</v>
      </c>
      <c r="C1883" s="306" t="e">
        <f>VLOOKUP(A1883,EMPRESAS!$A$1:$C$342,3,0)</f>
        <v>#N/A</v>
      </c>
      <c r="D1883" s="299"/>
      <c r="E1883" s="299"/>
      <c r="F1883" s="299"/>
      <c r="G1883" s="299"/>
      <c r="H1883" s="299"/>
      <c r="I1883" s="299"/>
      <c r="J1883" s="299"/>
      <c r="K1883" s="299" t="e">
        <f>VLOOKUP(A1883,EMPRESAS!$A$1:$I$342,9,0)</f>
        <v>#N/A</v>
      </c>
      <c r="L1883" s="299" t="e">
        <f>VLOOKUP(A1883,EMPRESAS!$A$1:$J$342,10,0)</f>
        <v>#N/A</v>
      </c>
    </row>
    <row r="1884" spans="1:12">
      <c r="A1884" s="332"/>
      <c r="B1884" s="306" t="e">
        <f>VLOOKUP(A1884,EMPRESAS!$A$1:$B$342,2,0)</f>
        <v>#N/A</v>
      </c>
      <c r="C1884" s="306" t="e">
        <f>VLOOKUP(A1884,EMPRESAS!$A$1:$C$342,3,0)</f>
        <v>#N/A</v>
      </c>
      <c r="D1884" s="299"/>
      <c r="E1884" s="299"/>
      <c r="F1884" s="299"/>
      <c r="G1884" s="299"/>
      <c r="H1884" s="299"/>
      <c r="I1884" s="299"/>
      <c r="J1884" s="299"/>
      <c r="K1884" s="299" t="e">
        <f>VLOOKUP(A1884,EMPRESAS!$A$1:$I$342,9,0)</f>
        <v>#N/A</v>
      </c>
      <c r="L1884" s="299" t="e">
        <f>VLOOKUP(A1884,EMPRESAS!$A$1:$J$342,10,0)</f>
        <v>#N/A</v>
      </c>
    </row>
    <row r="1885" spans="1:12">
      <c r="A1885" s="332"/>
      <c r="B1885" s="306" t="e">
        <f>VLOOKUP(A1885,EMPRESAS!$A$1:$B$342,2,0)</f>
        <v>#N/A</v>
      </c>
      <c r="C1885" s="306" t="e">
        <f>VLOOKUP(A1885,EMPRESAS!$A$1:$C$342,3,0)</f>
        <v>#N/A</v>
      </c>
      <c r="D1885" s="299"/>
      <c r="E1885" s="299"/>
      <c r="F1885" s="299"/>
      <c r="G1885" s="299"/>
      <c r="H1885" s="299"/>
      <c r="I1885" s="299"/>
      <c r="J1885" s="299"/>
      <c r="K1885" s="299" t="e">
        <f>VLOOKUP(A1885,EMPRESAS!$A$1:$I$342,9,0)</f>
        <v>#N/A</v>
      </c>
      <c r="L1885" s="299" t="e">
        <f>VLOOKUP(A1885,EMPRESAS!$A$1:$J$342,10,0)</f>
        <v>#N/A</v>
      </c>
    </row>
    <row r="1886" spans="1:12">
      <c r="A1886" s="332"/>
      <c r="B1886" s="306" t="e">
        <f>VLOOKUP(A1886,EMPRESAS!$A$1:$B$342,2,0)</f>
        <v>#N/A</v>
      </c>
      <c r="C1886" s="306" t="e">
        <f>VLOOKUP(A1886,EMPRESAS!$A$1:$C$342,3,0)</f>
        <v>#N/A</v>
      </c>
      <c r="D1886" s="299"/>
      <c r="E1886" s="299"/>
      <c r="F1886" s="299"/>
      <c r="G1886" s="299"/>
      <c r="H1886" s="299"/>
      <c r="I1886" s="299"/>
      <c r="J1886" s="299"/>
      <c r="K1886" s="299" t="e">
        <f>VLOOKUP(A1886,EMPRESAS!$A$1:$I$342,9,0)</f>
        <v>#N/A</v>
      </c>
      <c r="L1886" s="299" t="e">
        <f>VLOOKUP(A1886,EMPRESAS!$A$1:$J$342,10,0)</f>
        <v>#N/A</v>
      </c>
    </row>
    <row r="1887" spans="1:12">
      <c r="A1887" s="332"/>
      <c r="B1887" s="306" t="e">
        <f>VLOOKUP(A1887,EMPRESAS!$A$1:$B$342,2,0)</f>
        <v>#N/A</v>
      </c>
      <c r="C1887" s="306" t="e">
        <f>VLOOKUP(A1887,EMPRESAS!$A$1:$C$342,3,0)</f>
        <v>#N/A</v>
      </c>
      <c r="D1887" s="299"/>
      <c r="E1887" s="299"/>
      <c r="F1887" s="299"/>
      <c r="G1887" s="299"/>
      <c r="H1887" s="299"/>
      <c r="I1887" s="299"/>
      <c r="J1887" s="299"/>
      <c r="K1887" s="299" t="e">
        <f>VLOOKUP(A1887,EMPRESAS!$A$1:$I$342,9,0)</f>
        <v>#N/A</v>
      </c>
      <c r="L1887" s="299" t="e">
        <f>VLOOKUP(A1887,EMPRESAS!$A$1:$J$342,10,0)</f>
        <v>#N/A</v>
      </c>
    </row>
    <row r="1888" spans="1:12">
      <c r="A1888" s="332"/>
      <c r="B1888" s="306" t="e">
        <f>VLOOKUP(A1888,EMPRESAS!$A$1:$B$342,2,0)</f>
        <v>#N/A</v>
      </c>
      <c r="C1888" s="306" t="e">
        <f>VLOOKUP(A1888,EMPRESAS!$A$1:$C$342,3,0)</f>
        <v>#N/A</v>
      </c>
      <c r="D1888" s="299"/>
      <c r="E1888" s="299"/>
      <c r="F1888" s="299"/>
      <c r="G1888" s="299"/>
      <c r="H1888" s="299"/>
      <c r="I1888" s="299"/>
      <c r="J1888" s="299"/>
      <c r="K1888" s="299" t="e">
        <f>VLOOKUP(A1888,EMPRESAS!$A$1:$I$342,9,0)</f>
        <v>#N/A</v>
      </c>
      <c r="L1888" s="299" t="e">
        <f>VLOOKUP(A1888,EMPRESAS!$A$1:$J$342,10,0)</f>
        <v>#N/A</v>
      </c>
    </row>
    <row r="1889" spans="1:12">
      <c r="A1889" s="332"/>
      <c r="B1889" s="306" t="e">
        <f>VLOOKUP(A1889,EMPRESAS!$A$1:$B$342,2,0)</f>
        <v>#N/A</v>
      </c>
      <c r="C1889" s="306" t="e">
        <f>VLOOKUP(A1889,EMPRESAS!$A$1:$C$342,3,0)</f>
        <v>#N/A</v>
      </c>
      <c r="D1889" s="299"/>
      <c r="E1889" s="299"/>
      <c r="F1889" s="299"/>
      <c r="G1889" s="299"/>
      <c r="H1889" s="299"/>
      <c r="I1889" s="299"/>
      <c r="J1889" s="299"/>
      <c r="K1889" s="299" t="e">
        <f>VLOOKUP(A1889,EMPRESAS!$A$1:$I$342,9,0)</f>
        <v>#N/A</v>
      </c>
      <c r="L1889" s="299" t="e">
        <f>VLOOKUP(A1889,EMPRESAS!$A$1:$J$342,10,0)</f>
        <v>#N/A</v>
      </c>
    </row>
    <row r="1890" spans="1:12">
      <c r="A1890" s="332"/>
      <c r="B1890" s="306" t="e">
        <f>VLOOKUP(A1890,EMPRESAS!$A$1:$B$342,2,0)</f>
        <v>#N/A</v>
      </c>
      <c r="C1890" s="306" t="e">
        <f>VLOOKUP(A1890,EMPRESAS!$A$1:$C$342,3,0)</f>
        <v>#N/A</v>
      </c>
      <c r="D1890" s="299"/>
      <c r="E1890" s="299"/>
      <c r="F1890" s="299"/>
      <c r="G1890" s="299"/>
      <c r="H1890" s="299"/>
      <c r="I1890" s="299"/>
      <c r="J1890" s="299"/>
      <c r="K1890" s="299" t="e">
        <f>VLOOKUP(A1890,EMPRESAS!$A$1:$I$342,9,0)</f>
        <v>#N/A</v>
      </c>
      <c r="L1890" s="299" t="e">
        <f>VLOOKUP(A1890,EMPRESAS!$A$1:$J$342,10,0)</f>
        <v>#N/A</v>
      </c>
    </row>
    <row r="1891" spans="1:12">
      <c r="A1891" s="332"/>
      <c r="B1891" s="306" t="e">
        <f>VLOOKUP(A1891,EMPRESAS!$A$1:$B$342,2,0)</f>
        <v>#N/A</v>
      </c>
      <c r="C1891" s="306" t="e">
        <f>VLOOKUP(A1891,EMPRESAS!$A$1:$C$342,3,0)</f>
        <v>#N/A</v>
      </c>
      <c r="D1891" s="299"/>
      <c r="E1891" s="299"/>
      <c r="F1891" s="299"/>
      <c r="G1891" s="299"/>
      <c r="H1891" s="299"/>
      <c r="I1891" s="299"/>
      <c r="J1891" s="299"/>
      <c r="K1891" s="299" t="e">
        <f>VLOOKUP(A1891,EMPRESAS!$A$1:$I$342,9,0)</f>
        <v>#N/A</v>
      </c>
      <c r="L1891" s="299" t="e">
        <f>VLOOKUP(A1891,EMPRESAS!$A$1:$J$342,10,0)</f>
        <v>#N/A</v>
      </c>
    </row>
    <row r="1892" spans="1:12">
      <c r="A1892" s="332"/>
      <c r="B1892" s="306" t="e">
        <f>VLOOKUP(A1892,EMPRESAS!$A$1:$B$342,2,0)</f>
        <v>#N/A</v>
      </c>
      <c r="C1892" s="306" t="e">
        <f>VLOOKUP(A1892,EMPRESAS!$A$1:$C$342,3,0)</f>
        <v>#N/A</v>
      </c>
      <c r="D1892" s="299"/>
      <c r="E1892" s="299"/>
      <c r="F1892" s="299"/>
      <c r="G1892" s="299"/>
      <c r="H1892" s="299"/>
      <c r="I1892" s="299"/>
      <c r="J1892" s="299"/>
      <c r="K1892" s="299" t="e">
        <f>VLOOKUP(A1892,EMPRESAS!$A$1:$I$342,9,0)</f>
        <v>#N/A</v>
      </c>
      <c r="L1892" s="299" t="e">
        <f>VLOOKUP(A1892,EMPRESAS!$A$1:$J$342,10,0)</f>
        <v>#N/A</v>
      </c>
    </row>
    <row r="1893" spans="1:12">
      <c r="A1893" s="332"/>
      <c r="B1893" s="306" t="e">
        <f>VLOOKUP(A1893,EMPRESAS!$A$1:$B$342,2,0)</f>
        <v>#N/A</v>
      </c>
      <c r="C1893" s="306" t="e">
        <f>VLOOKUP(A1893,EMPRESAS!$A$1:$C$342,3,0)</f>
        <v>#N/A</v>
      </c>
      <c r="D1893" s="299"/>
      <c r="E1893" s="299"/>
      <c r="F1893" s="299"/>
      <c r="G1893" s="299"/>
      <c r="H1893" s="299"/>
      <c r="I1893" s="299"/>
      <c r="J1893" s="299"/>
      <c r="K1893" s="299" t="e">
        <f>VLOOKUP(A1893,EMPRESAS!$A$1:$I$342,9,0)</f>
        <v>#N/A</v>
      </c>
      <c r="L1893" s="299" t="e">
        <f>VLOOKUP(A1893,EMPRESAS!$A$1:$J$342,10,0)</f>
        <v>#N/A</v>
      </c>
    </row>
    <row r="1894" spans="1:12">
      <c r="A1894" s="332"/>
      <c r="B1894" s="306" t="e">
        <f>VLOOKUP(A1894,EMPRESAS!$A$1:$B$342,2,0)</f>
        <v>#N/A</v>
      </c>
      <c r="C1894" s="306" t="e">
        <f>VLOOKUP(A1894,EMPRESAS!$A$1:$C$342,3,0)</f>
        <v>#N/A</v>
      </c>
      <c r="D1894" s="299"/>
      <c r="E1894" s="299"/>
      <c r="F1894" s="299"/>
      <c r="G1894" s="299"/>
      <c r="H1894" s="299"/>
      <c r="I1894" s="299"/>
      <c r="J1894" s="299"/>
      <c r="K1894" s="299" t="e">
        <f>VLOOKUP(A1894,EMPRESAS!$A$1:$I$342,9,0)</f>
        <v>#N/A</v>
      </c>
      <c r="L1894" s="299" t="e">
        <f>VLOOKUP(A1894,EMPRESAS!$A$1:$J$342,10,0)</f>
        <v>#N/A</v>
      </c>
    </row>
    <row r="1895" spans="1:12">
      <c r="A1895" s="332"/>
      <c r="B1895" s="306" t="e">
        <f>VLOOKUP(A1895,EMPRESAS!$A$1:$B$342,2,0)</f>
        <v>#N/A</v>
      </c>
      <c r="C1895" s="306" t="e">
        <f>VLOOKUP(A1895,EMPRESAS!$A$1:$C$342,3,0)</f>
        <v>#N/A</v>
      </c>
      <c r="D1895" s="299"/>
      <c r="E1895" s="299"/>
      <c r="F1895" s="299"/>
      <c r="G1895" s="299"/>
      <c r="H1895" s="299"/>
      <c r="I1895" s="299"/>
      <c r="J1895" s="299"/>
      <c r="K1895" s="299" t="e">
        <f>VLOOKUP(A1895,EMPRESAS!$A$1:$I$342,9,0)</f>
        <v>#N/A</v>
      </c>
      <c r="L1895" s="299" t="e">
        <f>VLOOKUP(A1895,EMPRESAS!$A$1:$J$342,10,0)</f>
        <v>#N/A</v>
      </c>
    </row>
    <row r="1896" spans="1:12">
      <c r="A1896" s="332"/>
      <c r="B1896" s="306" t="e">
        <f>VLOOKUP(A1896,EMPRESAS!$A$1:$B$342,2,0)</f>
        <v>#N/A</v>
      </c>
      <c r="C1896" s="306" t="e">
        <f>VLOOKUP(A1896,EMPRESAS!$A$1:$C$342,3,0)</f>
        <v>#N/A</v>
      </c>
      <c r="D1896" s="299"/>
      <c r="E1896" s="299"/>
      <c r="F1896" s="299"/>
      <c r="G1896" s="299"/>
      <c r="H1896" s="299"/>
      <c r="I1896" s="299"/>
      <c r="J1896" s="299"/>
      <c r="K1896" s="299" t="e">
        <f>VLOOKUP(A1896,EMPRESAS!$A$1:$I$342,9,0)</f>
        <v>#N/A</v>
      </c>
      <c r="L1896" s="299" t="e">
        <f>VLOOKUP(A1896,EMPRESAS!$A$1:$J$342,10,0)</f>
        <v>#N/A</v>
      </c>
    </row>
    <row r="1897" spans="1:12">
      <c r="A1897" s="332"/>
      <c r="B1897" s="306" t="e">
        <f>VLOOKUP(A1897,EMPRESAS!$A$1:$B$342,2,0)</f>
        <v>#N/A</v>
      </c>
      <c r="C1897" s="306" t="e">
        <f>VLOOKUP(A1897,EMPRESAS!$A$1:$C$342,3,0)</f>
        <v>#N/A</v>
      </c>
      <c r="D1897" s="299"/>
      <c r="E1897" s="299"/>
      <c r="F1897" s="299"/>
      <c r="G1897" s="299"/>
      <c r="H1897" s="299"/>
      <c r="I1897" s="299"/>
      <c r="J1897" s="299"/>
      <c r="K1897" s="299" t="e">
        <f>VLOOKUP(A1897,EMPRESAS!$A$1:$I$342,9,0)</f>
        <v>#N/A</v>
      </c>
      <c r="L1897" s="299" t="e">
        <f>VLOOKUP(A1897,EMPRESAS!$A$1:$J$342,10,0)</f>
        <v>#N/A</v>
      </c>
    </row>
    <row r="1898" spans="1:12">
      <c r="A1898" s="332"/>
      <c r="B1898" s="306" t="e">
        <f>VLOOKUP(A1898,EMPRESAS!$A$1:$B$342,2,0)</f>
        <v>#N/A</v>
      </c>
      <c r="C1898" s="306" t="e">
        <f>VLOOKUP(A1898,EMPRESAS!$A$1:$C$342,3,0)</f>
        <v>#N/A</v>
      </c>
      <c r="D1898" s="299"/>
      <c r="E1898" s="299"/>
      <c r="F1898" s="299"/>
      <c r="G1898" s="299"/>
      <c r="H1898" s="299"/>
      <c r="I1898" s="299"/>
      <c r="J1898" s="299"/>
      <c r="K1898" s="299" t="e">
        <f>VLOOKUP(A1898,EMPRESAS!$A$1:$I$342,9,0)</f>
        <v>#N/A</v>
      </c>
      <c r="L1898" s="299" t="e">
        <f>VLOOKUP(A1898,EMPRESAS!$A$1:$J$342,10,0)</f>
        <v>#N/A</v>
      </c>
    </row>
    <row r="1899" spans="1:12">
      <c r="A1899" s="332"/>
      <c r="B1899" s="306" t="e">
        <f>VLOOKUP(A1899,EMPRESAS!$A$1:$B$342,2,0)</f>
        <v>#N/A</v>
      </c>
      <c r="C1899" s="306" t="e">
        <f>VLOOKUP(A1899,EMPRESAS!$A$1:$C$342,3,0)</f>
        <v>#N/A</v>
      </c>
      <c r="D1899" s="299"/>
      <c r="E1899" s="299"/>
      <c r="F1899" s="299"/>
      <c r="G1899" s="299"/>
      <c r="H1899" s="299"/>
      <c r="I1899" s="299"/>
      <c r="J1899" s="299"/>
      <c r="K1899" s="299" t="e">
        <f>VLOOKUP(A1899,EMPRESAS!$A$1:$I$342,9,0)</f>
        <v>#N/A</v>
      </c>
      <c r="L1899" s="299" t="e">
        <f>VLOOKUP(A1899,EMPRESAS!$A$1:$J$342,10,0)</f>
        <v>#N/A</v>
      </c>
    </row>
    <row r="1900" spans="1:12">
      <c r="A1900" s="332"/>
      <c r="B1900" s="306" t="e">
        <f>VLOOKUP(A1900,EMPRESAS!$A$1:$B$342,2,0)</f>
        <v>#N/A</v>
      </c>
      <c r="C1900" s="306" t="e">
        <f>VLOOKUP(A1900,EMPRESAS!$A$1:$C$342,3,0)</f>
        <v>#N/A</v>
      </c>
      <c r="D1900" s="299"/>
      <c r="E1900" s="299"/>
      <c r="F1900" s="299"/>
      <c r="G1900" s="299"/>
      <c r="H1900" s="299"/>
      <c r="I1900" s="299"/>
      <c r="J1900" s="299"/>
      <c r="K1900" s="299" t="e">
        <f>VLOOKUP(A1900,EMPRESAS!$A$1:$I$342,9,0)</f>
        <v>#N/A</v>
      </c>
      <c r="L1900" s="299" t="e">
        <f>VLOOKUP(A1900,EMPRESAS!$A$1:$J$342,10,0)</f>
        <v>#N/A</v>
      </c>
    </row>
    <row r="1901" spans="1:12">
      <c r="A1901" s="332"/>
      <c r="B1901" s="306" t="e">
        <f>VLOOKUP(A1901,EMPRESAS!$A$1:$B$342,2,0)</f>
        <v>#N/A</v>
      </c>
      <c r="C1901" s="306" t="e">
        <f>VLOOKUP(A1901,EMPRESAS!$A$1:$C$342,3,0)</f>
        <v>#N/A</v>
      </c>
      <c r="D1901" s="299"/>
      <c r="E1901" s="299"/>
      <c r="F1901" s="299"/>
      <c r="G1901" s="299"/>
      <c r="H1901" s="299"/>
      <c r="I1901" s="299"/>
      <c r="J1901" s="299"/>
      <c r="K1901" s="299" t="e">
        <f>VLOOKUP(A1901,EMPRESAS!$A$1:$I$342,9,0)</f>
        <v>#N/A</v>
      </c>
      <c r="L1901" s="299" t="e">
        <f>VLOOKUP(A1901,EMPRESAS!$A$1:$J$342,10,0)</f>
        <v>#N/A</v>
      </c>
    </row>
    <row r="1902" spans="1:12">
      <c r="A1902" s="332"/>
      <c r="B1902" s="306" t="e">
        <f>VLOOKUP(A1902,EMPRESAS!$A$1:$B$342,2,0)</f>
        <v>#N/A</v>
      </c>
      <c r="C1902" s="306" t="e">
        <f>VLOOKUP(A1902,EMPRESAS!$A$1:$C$342,3,0)</f>
        <v>#N/A</v>
      </c>
      <c r="D1902" s="299"/>
      <c r="E1902" s="299"/>
      <c r="F1902" s="299"/>
      <c r="G1902" s="299"/>
      <c r="H1902" s="299"/>
      <c r="I1902" s="299"/>
      <c r="J1902" s="299"/>
      <c r="K1902" s="299" t="e">
        <f>VLOOKUP(A1902,EMPRESAS!$A$1:$I$342,9,0)</f>
        <v>#N/A</v>
      </c>
      <c r="L1902" s="299" t="e">
        <f>VLOOKUP(A1902,EMPRESAS!$A$1:$J$342,10,0)</f>
        <v>#N/A</v>
      </c>
    </row>
    <row r="1903" spans="1:12">
      <c r="A1903" s="332"/>
      <c r="B1903" s="306" t="e">
        <f>VLOOKUP(A1903,EMPRESAS!$A$1:$B$342,2,0)</f>
        <v>#N/A</v>
      </c>
      <c r="C1903" s="306" t="e">
        <f>VLOOKUP(A1903,EMPRESAS!$A$1:$C$342,3,0)</f>
        <v>#N/A</v>
      </c>
      <c r="D1903" s="299"/>
      <c r="E1903" s="299"/>
      <c r="F1903" s="299"/>
      <c r="G1903" s="299"/>
      <c r="H1903" s="299"/>
      <c r="I1903" s="299"/>
      <c r="J1903" s="299"/>
      <c r="K1903" s="299" t="e">
        <f>VLOOKUP(A1903,EMPRESAS!$A$1:$I$342,9,0)</f>
        <v>#N/A</v>
      </c>
      <c r="L1903" s="299" t="e">
        <f>VLOOKUP(A1903,EMPRESAS!$A$1:$J$342,10,0)</f>
        <v>#N/A</v>
      </c>
    </row>
    <row r="1904" spans="1:12">
      <c r="A1904" s="332"/>
      <c r="B1904" s="306" t="e">
        <f>VLOOKUP(A1904,EMPRESAS!$A$1:$B$342,2,0)</f>
        <v>#N/A</v>
      </c>
      <c r="C1904" s="306" t="e">
        <f>VLOOKUP(A1904,EMPRESAS!$A$1:$C$342,3,0)</f>
        <v>#N/A</v>
      </c>
      <c r="D1904" s="299"/>
      <c r="E1904" s="299"/>
      <c r="F1904" s="299"/>
      <c r="G1904" s="299"/>
      <c r="H1904" s="299"/>
      <c r="I1904" s="299"/>
      <c r="J1904" s="299"/>
      <c r="K1904" s="299" t="e">
        <f>VLOOKUP(A1904,EMPRESAS!$A$1:$I$342,9,0)</f>
        <v>#N/A</v>
      </c>
      <c r="L1904" s="299" t="e">
        <f>VLOOKUP(A1904,EMPRESAS!$A$1:$J$342,10,0)</f>
        <v>#N/A</v>
      </c>
    </row>
    <row r="1905" spans="1:12">
      <c r="A1905" s="332"/>
      <c r="B1905" s="306" t="e">
        <f>VLOOKUP(A1905,EMPRESAS!$A$1:$B$342,2,0)</f>
        <v>#N/A</v>
      </c>
      <c r="C1905" s="306" t="e">
        <f>VLOOKUP(A1905,EMPRESAS!$A$1:$C$342,3,0)</f>
        <v>#N/A</v>
      </c>
      <c r="D1905" s="299"/>
      <c r="E1905" s="299"/>
      <c r="F1905" s="299"/>
      <c r="G1905" s="299"/>
      <c r="H1905" s="299"/>
      <c r="I1905" s="299"/>
      <c r="J1905" s="299"/>
      <c r="K1905" s="299" t="e">
        <f>VLOOKUP(A1905,EMPRESAS!$A$1:$I$342,9,0)</f>
        <v>#N/A</v>
      </c>
      <c r="L1905" s="299" t="e">
        <f>VLOOKUP(A1905,EMPRESAS!$A$1:$J$342,10,0)</f>
        <v>#N/A</v>
      </c>
    </row>
    <row r="1906" spans="1:12">
      <c r="A1906" s="332"/>
      <c r="B1906" s="306" t="e">
        <f>VLOOKUP(A1906,EMPRESAS!$A$1:$B$342,2,0)</f>
        <v>#N/A</v>
      </c>
      <c r="C1906" s="306" t="e">
        <f>VLOOKUP(A1906,EMPRESAS!$A$1:$C$342,3,0)</f>
        <v>#N/A</v>
      </c>
      <c r="D1906" s="299"/>
      <c r="E1906" s="299"/>
      <c r="F1906" s="299"/>
      <c r="G1906" s="299"/>
      <c r="H1906" s="299"/>
      <c r="I1906" s="299"/>
      <c r="J1906" s="299"/>
      <c r="K1906" s="299" t="e">
        <f>VLOOKUP(A1906,EMPRESAS!$A$1:$I$342,9,0)</f>
        <v>#N/A</v>
      </c>
      <c r="L1906" s="299" t="e">
        <f>VLOOKUP(A1906,EMPRESAS!$A$1:$J$342,10,0)</f>
        <v>#N/A</v>
      </c>
    </row>
    <row r="1907" spans="1:12">
      <c r="A1907" s="332"/>
      <c r="B1907" s="306" t="e">
        <f>VLOOKUP(A1907,EMPRESAS!$A$1:$B$342,2,0)</f>
        <v>#N/A</v>
      </c>
      <c r="C1907" s="306" t="e">
        <f>VLOOKUP(A1907,EMPRESAS!$A$1:$C$342,3,0)</f>
        <v>#N/A</v>
      </c>
      <c r="D1907" s="299"/>
      <c r="E1907" s="299"/>
      <c r="F1907" s="299"/>
      <c r="G1907" s="299"/>
      <c r="H1907" s="299"/>
      <c r="I1907" s="299"/>
      <c r="J1907" s="299"/>
      <c r="K1907" s="299" t="e">
        <f>VLOOKUP(A1907,EMPRESAS!$A$1:$I$342,9,0)</f>
        <v>#N/A</v>
      </c>
      <c r="L1907" s="299" t="e">
        <f>VLOOKUP(A1907,EMPRESAS!$A$1:$J$342,10,0)</f>
        <v>#N/A</v>
      </c>
    </row>
    <row r="1908" spans="1:12">
      <c r="A1908" s="332"/>
      <c r="B1908" s="306" t="e">
        <f>VLOOKUP(A1908,EMPRESAS!$A$1:$B$342,2,0)</f>
        <v>#N/A</v>
      </c>
      <c r="C1908" s="306" t="e">
        <f>VLOOKUP(A1908,EMPRESAS!$A$1:$C$342,3,0)</f>
        <v>#N/A</v>
      </c>
      <c r="D1908" s="299"/>
      <c r="E1908" s="299"/>
      <c r="F1908" s="299"/>
      <c r="G1908" s="299"/>
      <c r="H1908" s="299"/>
      <c r="I1908" s="299"/>
      <c r="J1908" s="299"/>
      <c r="K1908" s="299" t="e">
        <f>VLOOKUP(A1908,EMPRESAS!$A$1:$I$342,9,0)</f>
        <v>#N/A</v>
      </c>
      <c r="L1908" s="299" t="e">
        <f>VLOOKUP(A1908,EMPRESAS!$A$1:$J$342,10,0)</f>
        <v>#N/A</v>
      </c>
    </row>
    <row r="1909" spans="1:12">
      <c r="A1909" s="332"/>
      <c r="B1909" s="306" t="e">
        <f>VLOOKUP(A1909,EMPRESAS!$A$1:$B$342,2,0)</f>
        <v>#N/A</v>
      </c>
      <c r="C1909" s="306" t="e">
        <f>VLOOKUP(A1909,EMPRESAS!$A$1:$C$342,3,0)</f>
        <v>#N/A</v>
      </c>
      <c r="D1909" s="299"/>
      <c r="E1909" s="299"/>
      <c r="F1909" s="299"/>
      <c r="G1909" s="299"/>
      <c r="H1909" s="299"/>
      <c r="I1909" s="299"/>
      <c r="J1909" s="299"/>
      <c r="K1909" s="299" t="e">
        <f>VLOOKUP(A1909,EMPRESAS!$A$1:$I$342,9,0)</f>
        <v>#N/A</v>
      </c>
      <c r="L1909" s="299" t="e">
        <f>VLOOKUP(A1909,EMPRESAS!$A$1:$J$342,10,0)</f>
        <v>#N/A</v>
      </c>
    </row>
    <row r="1910" spans="1:12">
      <c r="A1910" s="332"/>
      <c r="B1910" s="306" t="e">
        <f>VLOOKUP(A1910,EMPRESAS!$A$1:$B$342,2,0)</f>
        <v>#N/A</v>
      </c>
      <c r="C1910" s="306" t="e">
        <f>VLOOKUP(A1910,EMPRESAS!$A$1:$C$342,3,0)</f>
        <v>#N/A</v>
      </c>
      <c r="D1910" s="299"/>
      <c r="E1910" s="299"/>
      <c r="F1910" s="299"/>
      <c r="G1910" s="299"/>
      <c r="H1910" s="299"/>
      <c r="I1910" s="299"/>
      <c r="J1910" s="299"/>
      <c r="K1910" s="299" t="e">
        <f>VLOOKUP(A1910,EMPRESAS!$A$1:$I$342,9,0)</f>
        <v>#N/A</v>
      </c>
      <c r="L1910" s="299" t="e">
        <f>VLOOKUP(A1910,EMPRESAS!$A$1:$J$342,10,0)</f>
        <v>#N/A</v>
      </c>
    </row>
    <row r="1911" spans="1:12">
      <c r="A1911" s="332"/>
      <c r="B1911" s="306" t="e">
        <f>VLOOKUP(A1911,EMPRESAS!$A$1:$B$342,2,0)</f>
        <v>#N/A</v>
      </c>
      <c r="C1911" s="306" t="e">
        <f>VLOOKUP(A1911,EMPRESAS!$A$1:$C$342,3,0)</f>
        <v>#N/A</v>
      </c>
      <c r="D1911" s="299"/>
      <c r="E1911" s="299"/>
      <c r="F1911" s="299"/>
      <c r="G1911" s="299"/>
      <c r="H1911" s="299"/>
      <c r="I1911" s="299"/>
      <c r="J1911" s="299"/>
      <c r="K1911" s="299" t="e">
        <f>VLOOKUP(A1911,EMPRESAS!$A$1:$I$342,9,0)</f>
        <v>#N/A</v>
      </c>
      <c r="L1911" s="299" t="e">
        <f>VLOOKUP(A1911,EMPRESAS!$A$1:$J$342,10,0)</f>
        <v>#N/A</v>
      </c>
    </row>
    <row r="1912" spans="1:12">
      <c r="A1912" s="332"/>
      <c r="B1912" s="306" t="e">
        <f>VLOOKUP(A1912,EMPRESAS!$A$1:$B$342,2,0)</f>
        <v>#N/A</v>
      </c>
      <c r="C1912" s="306" t="e">
        <f>VLOOKUP(A1912,EMPRESAS!$A$1:$C$342,3,0)</f>
        <v>#N/A</v>
      </c>
      <c r="D1912" s="299"/>
      <c r="E1912" s="299"/>
      <c r="F1912" s="299"/>
      <c r="G1912" s="299"/>
      <c r="H1912" s="299"/>
      <c r="I1912" s="299"/>
      <c r="J1912" s="299"/>
      <c r="K1912" s="299" t="e">
        <f>VLOOKUP(A1912,EMPRESAS!$A$1:$I$342,9,0)</f>
        <v>#N/A</v>
      </c>
      <c r="L1912" s="299" t="e">
        <f>VLOOKUP(A1912,EMPRESAS!$A$1:$J$342,10,0)</f>
        <v>#N/A</v>
      </c>
    </row>
    <row r="1913" spans="1:12">
      <c r="A1913" s="332"/>
      <c r="B1913" s="306" t="e">
        <f>VLOOKUP(A1913,EMPRESAS!$A$1:$B$342,2,0)</f>
        <v>#N/A</v>
      </c>
      <c r="C1913" s="306" t="e">
        <f>VLOOKUP(A1913,EMPRESAS!$A$1:$C$342,3,0)</f>
        <v>#N/A</v>
      </c>
      <c r="D1913" s="299"/>
      <c r="E1913" s="299"/>
      <c r="F1913" s="299"/>
      <c r="G1913" s="299"/>
      <c r="H1913" s="299"/>
      <c r="I1913" s="299"/>
      <c r="J1913" s="299"/>
      <c r="K1913" s="299" t="e">
        <f>VLOOKUP(A1913,EMPRESAS!$A$1:$I$342,9,0)</f>
        <v>#N/A</v>
      </c>
      <c r="L1913" s="299" t="e">
        <f>VLOOKUP(A1913,EMPRESAS!$A$1:$J$342,10,0)</f>
        <v>#N/A</v>
      </c>
    </row>
    <row r="1914" spans="1:12">
      <c r="A1914" s="332"/>
      <c r="B1914" s="306" t="e">
        <f>VLOOKUP(A1914,EMPRESAS!$A$1:$B$342,2,0)</f>
        <v>#N/A</v>
      </c>
      <c r="C1914" s="306" t="e">
        <f>VLOOKUP(A1914,EMPRESAS!$A$1:$C$342,3,0)</f>
        <v>#N/A</v>
      </c>
      <c r="D1914" s="299"/>
      <c r="E1914" s="299"/>
      <c r="F1914" s="299"/>
      <c r="G1914" s="299"/>
      <c r="H1914" s="299"/>
      <c r="I1914" s="299"/>
      <c r="J1914" s="299"/>
      <c r="K1914" s="299" t="e">
        <f>VLOOKUP(A1914,EMPRESAS!$A$1:$I$342,9,0)</f>
        <v>#N/A</v>
      </c>
      <c r="L1914" s="299" t="e">
        <f>VLOOKUP(A1914,EMPRESAS!$A$1:$J$342,10,0)</f>
        <v>#N/A</v>
      </c>
    </row>
    <row r="1915" spans="1:12">
      <c r="A1915" s="332"/>
      <c r="B1915" s="306" t="e">
        <f>VLOOKUP(A1915,EMPRESAS!$A$1:$B$342,2,0)</f>
        <v>#N/A</v>
      </c>
      <c r="C1915" s="306" t="e">
        <f>VLOOKUP(A1915,EMPRESAS!$A$1:$C$342,3,0)</f>
        <v>#N/A</v>
      </c>
      <c r="D1915" s="299"/>
      <c r="E1915" s="299"/>
      <c r="F1915" s="299"/>
      <c r="G1915" s="299"/>
      <c r="H1915" s="299"/>
      <c r="I1915" s="299"/>
      <c r="J1915" s="299"/>
      <c r="K1915" s="299" t="e">
        <f>VLOOKUP(A1915,EMPRESAS!$A$1:$I$342,9,0)</f>
        <v>#N/A</v>
      </c>
      <c r="L1915" s="299" t="e">
        <f>VLOOKUP(A1915,EMPRESAS!$A$1:$J$342,10,0)</f>
        <v>#N/A</v>
      </c>
    </row>
    <row r="1916" spans="1:12">
      <c r="A1916" s="332"/>
      <c r="B1916" s="306" t="e">
        <f>VLOOKUP(A1916,EMPRESAS!$A$1:$B$342,2,0)</f>
        <v>#N/A</v>
      </c>
      <c r="C1916" s="306" t="e">
        <f>VLOOKUP(A1916,EMPRESAS!$A$1:$C$342,3,0)</f>
        <v>#N/A</v>
      </c>
      <c r="D1916" s="299"/>
      <c r="E1916" s="299"/>
      <c r="F1916" s="299"/>
      <c r="G1916" s="299"/>
      <c r="H1916" s="299"/>
      <c r="I1916" s="299"/>
      <c r="J1916" s="299"/>
      <c r="K1916" s="299" t="e">
        <f>VLOOKUP(A1916,EMPRESAS!$A$1:$I$342,9,0)</f>
        <v>#N/A</v>
      </c>
      <c r="L1916" s="299" t="e">
        <f>VLOOKUP(A1916,EMPRESAS!$A$1:$J$342,10,0)</f>
        <v>#N/A</v>
      </c>
    </row>
    <row r="1917" spans="1:12">
      <c r="A1917" s="332"/>
      <c r="B1917" s="306" t="e">
        <f>VLOOKUP(A1917,EMPRESAS!$A$1:$B$342,2,0)</f>
        <v>#N/A</v>
      </c>
      <c r="C1917" s="306" t="e">
        <f>VLOOKUP(A1917,EMPRESAS!$A$1:$C$342,3,0)</f>
        <v>#N/A</v>
      </c>
      <c r="D1917" s="299"/>
      <c r="E1917" s="299"/>
      <c r="F1917" s="299"/>
      <c r="G1917" s="299"/>
      <c r="H1917" s="299"/>
      <c r="I1917" s="299"/>
      <c r="J1917" s="299"/>
      <c r="K1917" s="299" t="e">
        <f>VLOOKUP(A1917,EMPRESAS!$A$1:$I$342,9,0)</f>
        <v>#N/A</v>
      </c>
      <c r="L1917" s="299" t="e">
        <f>VLOOKUP(A1917,EMPRESAS!$A$1:$J$342,10,0)</f>
        <v>#N/A</v>
      </c>
    </row>
    <row r="1918" spans="1:12">
      <c r="A1918" s="332"/>
      <c r="B1918" s="306" t="e">
        <f>VLOOKUP(A1918,EMPRESAS!$A$1:$B$342,2,0)</f>
        <v>#N/A</v>
      </c>
      <c r="C1918" s="306" t="e">
        <f>VLOOKUP(A1918,EMPRESAS!$A$1:$C$342,3,0)</f>
        <v>#N/A</v>
      </c>
      <c r="D1918" s="299"/>
      <c r="E1918" s="299"/>
      <c r="F1918" s="299"/>
      <c r="G1918" s="299"/>
      <c r="H1918" s="299"/>
      <c r="I1918" s="299"/>
      <c r="J1918" s="299"/>
      <c r="K1918" s="299" t="e">
        <f>VLOOKUP(A1918,EMPRESAS!$A$1:$I$342,9,0)</f>
        <v>#N/A</v>
      </c>
      <c r="L1918" s="299" t="e">
        <f>VLOOKUP(A1918,EMPRESAS!$A$1:$J$342,10,0)</f>
        <v>#N/A</v>
      </c>
    </row>
    <row r="1919" spans="1:12">
      <c r="A1919" s="332"/>
      <c r="B1919" s="306" t="e">
        <f>VLOOKUP(A1919,EMPRESAS!$A$1:$B$342,2,0)</f>
        <v>#N/A</v>
      </c>
      <c r="C1919" s="306" t="e">
        <f>VLOOKUP(A1919,EMPRESAS!$A$1:$C$342,3,0)</f>
        <v>#N/A</v>
      </c>
      <c r="D1919" s="299"/>
      <c r="E1919" s="299"/>
      <c r="F1919" s="299"/>
      <c r="G1919" s="299"/>
      <c r="H1919" s="299"/>
      <c r="I1919" s="299"/>
      <c r="J1919" s="299"/>
      <c r="K1919" s="299" t="e">
        <f>VLOOKUP(A1919,EMPRESAS!$A$1:$I$342,9,0)</f>
        <v>#N/A</v>
      </c>
      <c r="L1919" s="299" t="e">
        <f>VLOOKUP(A1919,EMPRESAS!$A$1:$J$342,10,0)</f>
        <v>#N/A</v>
      </c>
    </row>
    <row r="1920" spans="1:12">
      <c r="A1920" s="332"/>
      <c r="B1920" s="306" t="e">
        <f>VLOOKUP(A1920,EMPRESAS!$A$1:$B$342,2,0)</f>
        <v>#N/A</v>
      </c>
      <c r="C1920" s="306" t="e">
        <f>VLOOKUP(A1920,EMPRESAS!$A$1:$C$342,3,0)</f>
        <v>#N/A</v>
      </c>
      <c r="D1920" s="299"/>
      <c r="E1920" s="299"/>
      <c r="F1920" s="299"/>
      <c r="G1920" s="299"/>
      <c r="H1920" s="299"/>
      <c r="I1920" s="299"/>
      <c r="J1920" s="299"/>
      <c r="K1920" s="299" t="e">
        <f>VLOOKUP(A1920,EMPRESAS!$A$1:$I$342,9,0)</f>
        <v>#N/A</v>
      </c>
      <c r="L1920" s="299" t="e">
        <f>VLOOKUP(A1920,EMPRESAS!$A$1:$J$342,10,0)</f>
        <v>#N/A</v>
      </c>
    </row>
    <row r="1921" spans="1:12">
      <c r="A1921" s="332"/>
      <c r="B1921" s="306" t="e">
        <f>VLOOKUP(A1921,EMPRESAS!$A$1:$B$342,2,0)</f>
        <v>#N/A</v>
      </c>
      <c r="C1921" s="306" t="e">
        <f>VLOOKUP(A1921,EMPRESAS!$A$1:$C$342,3,0)</f>
        <v>#N/A</v>
      </c>
      <c r="D1921" s="299"/>
      <c r="E1921" s="299"/>
      <c r="F1921" s="299"/>
      <c r="G1921" s="299"/>
      <c r="H1921" s="299"/>
      <c r="I1921" s="299"/>
      <c r="J1921" s="299"/>
      <c r="K1921" s="299" t="e">
        <f>VLOOKUP(A1921,EMPRESAS!$A$1:$I$342,9,0)</f>
        <v>#N/A</v>
      </c>
      <c r="L1921" s="299" t="e">
        <f>VLOOKUP(A1921,EMPRESAS!$A$1:$J$342,10,0)</f>
        <v>#N/A</v>
      </c>
    </row>
    <row r="1922" spans="1:12">
      <c r="A1922" s="332"/>
      <c r="B1922" s="306" t="e">
        <f>VLOOKUP(A1922,EMPRESAS!$A$1:$B$342,2,0)</f>
        <v>#N/A</v>
      </c>
      <c r="C1922" s="306" t="e">
        <f>VLOOKUP(A1922,EMPRESAS!$A$1:$C$342,3,0)</f>
        <v>#N/A</v>
      </c>
      <c r="D1922" s="299"/>
      <c r="E1922" s="299"/>
      <c r="F1922" s="299"/>
      <c r="G1922" s="299"/>
      <c r="H1922" s="299"/>
      <c r="I1922" s="299"/>
      <c r="J1922" s="299"/>
      <c r="K1922" s="299" t="e">
        <f>VLOOKUP(A1922,EMPRESAS!$A$1:$I$342,9,0)</f>
        <v>#N/A</v>
      </c>
      <c r="L1922" s="299" t="e">
        <f>VLOOKUP(A1922,EMPRESAS!$A$1:$J$342,10,0)</f>
        <v>#N/A</v>
      </c>
    </row>
    <row r="1923" spans="1:12">
      <c r="A1923" s="332"/>
      <c r="B1923" s="306" t="e">
        <f>VLOOKUP(A1923,EMPRESAS!$A$1:$B$342,2,0)</f>
        <v>#N/A</v>
      </c>
      <c r="C1923" s="306" t="e">
        <f>VLOOKUP(A1923,EMPRESAS!$A$1:$C$342,3,0)</f>
        <v>#N/A</v>
      </c>
      <c r="D1923" s="299"/>
      <c r="E1923" s="299"/>
      <c r="F1923" s="299"/>
      <c r="G1923" s="299"/>
      <c r="H1923" s="299"/>
      <c r="I1923" s="299"/>
      <c r="J1923" s="299"/>
      <c r="K1923" s="299" t="e">
        <f>VLOOKUP(A1923,EMPRESAS!$A$1:$I$342,9,0)</f>
        <v>#N/A</v>
      </c>
      <c r="L1923" s="299" t="e">
        <f>VLOOKUP(A1923,EMPRESAS!$A$1:$J$342,10,0)</f>
        <v>#N/A</v>
      </c>
    </row>
    <row r="1924" spans="1:12">
      <c r="A1924" s="332"/>
      <c r="B1924" s="306" t="e">
        <f>VLOOKUP(A1924,EMPRESAS!$A$1:$B$342,2,0)</f>
        <v>#N/A</v>
      </c>
      <c r="C1924" s="306" t="e">
        <f>VLOOKUP(A1924,EMPRESAS!$A$1:$C$342,3,0)</f>
        <v>#N/A</v>
      </c>
      <c r="D1924" s="299"/>
      <c r="E1924" s="299"/>
      <c r="F1924" s="299"/>
      <c r="G1924" s="299"/>
      <c r="H1924" s="299"/>
      <c r="I1924" s="299"/>
      <c r="J1924" s="299"/>
      <c r="K1924" s="299" t="e">
        <f>VLOOKUP(A1924,EMPRESAS!$A$1:$I$342,9,0)</f>
        <v>#N/A</v>
      </c>
      <c r="L1924" s="299" t="e">
        <f>VLOOKUP(A1924,EMPRESAS!$A$1:$J$342,10,0)</f>
        <v>#N/A</v>
      </c>
    </row>
    <row r="1925" spans="1:12">
      <c r="A1925" s="332"/>
      <c r="B1925" s="306" t="e">
        <f>VLOOKUP(A1925,EMPRESAS!$A$1:$B$342,2,0)</f>
        <v>#N/A</v>
      </c>
      <c r="C1925" s="306" t="e">
        <f>VLOOKUP(A1925,EMPRESAS!$A$1:$C$342,3,0)</f>
        <v>#N/A</v>
      </c>
      <c r="D1925" s="299"/>
      <c r="E1925" s="299"/>
      <c r="F1925" s="299"/>
      <c r="G1925" s="299"/>
      <c r="H1925" s="299"/>
      <c r="I1925" s="299"/>
      <c r="J1925" s="299"/>
      <c r="K1925" s="299" t="e">
        <f>VLOOKUP(A1925,EMPRESAS!$A$1:$I$342,9,0)</f>
        <v>#N/A</v>
      </c>
      <c r="L1925" s="299" t="e">
        <f>VLOOKUP(A1925,EMPRESAS!$A$1:$J$342,10,0)</f>
        <v>#N/A</v>
      </c>
    </row>
    <row r="1926" spans="1:12">
      <c r="A1926" s="332"/>
      <c r="B1926" s="306" t="e">
        <f>VLOOKUP(A1926,EMPRESAS!$A$1:$B$342,2,0)</f>
        <v>#N/A</v>
      </c>
      <c r="C1926" s="306" t="e">
        <f>VLOOKUP(A1926,EMPRESAS!$A$1:$C$342,3,0)</f>
        <v>#N/A</v>
      </c>
      <c r="D1926" s="299"/>
      <c r="E1926" s="299"/>
      <c r="F1926" s="299"/>
      <c r="G1926" s="299"/>
      <c r="H1926" s="299"/>
      <c r="I1926" s="299"/>
      <c r="J1926" s="299"/>
      <c r="K1926" s="299" t="e">
        <f>VLOOKUP(A1926,EMPRESAS!$A$1:$I$342,9,0)</f>
        <v>#N/A</v>
      </c>
      <c r="L1926" s="299" t="e">
        <f>VLOOKUP(A1926,EMPRESAS!$A$1:$J$342,10,0)</f>
        <v>#N/A</v>
      </c>
    </row>
    <row r="1927" spans="1:12">
      <c r="A1927" s="332"/>
      <c r="B1927" s="306" t="e">
        <f>VLOOKUP(A1927,EMPRESAS!$A$1:$B$342,2,0)</f>
        <v>#N/A</v>
      </c>
      <c r="C1927" s="306" t="e">
        <f>VLOOKUP(A1927,EMPRESAS!$A$1:$C$342,3,0)</f>
        <v>#N/A</v>
      </c>
      <c r="D1927" s="299"/>
      <c r="E1927" s="299"/>
      <c r="F1927" s="299"/>
      <c r="G1927" s="299"/>
      <c r="H1927" s="299"/>
      <c r="I1927" s="299"/>
      <c r="J1927" s="299"/>
      <c r="K1927" s="299" t="e">
        <f>VLOOKUP(A1927,EMPRESAS!$A$1:$I$342,9,0)</f>
        <v>#N/A</v>
      </c>
      <c r="L1927" s="299" t="e">
        <f>VLOOKUP(A1927,EMPRESAS!$A$1:$J$342,10,0)</f>
        <v>#N/A</v>
      </c>
    </row>
    <row r="1928" spans="1:12">
      <c r="A1928" s="332"/>
      <c r="B1928" s="306" t="e">
        <f>VLOOKUP(A1928,EMPRESAS!$A$1:$B$342,2,0)</f>
        <v>#N/A</v>
      </c>
      <c r="C1928" s="306" t="e">
        <f>VLOOKUP(A1928,EMPRESAS!$A$1:$C$342,3,0)</f>
        <v>#N/A</v>
      </c>
      <c r="D1928" s="299"/>
      <c r="E1928" s="299"/>
      <c r="F1928" s="299"/>
      <c r="G1928" s="299"/>
      <c r="H1928" s="299"/>
      <c r="I1928" s="299"/>
      <c r="J1928" s="299"/>
      <c r="K1928" s="299" t="e">
        <f>VLOOKUP(A1928,EMPRESAS!$A$1:$I$342,9,0)</f>
        <v>#N/A</v>
      </c>
      <c r="L1928" s="299" t="e">
        <f>VLOOKUP(A1928,EMPRESAS!$A$1:$J$342,10,0)</f>
        <v>#N/A</v>
      </c>
    </row>
    <row r="1929" spans="1:12">
      <c r="A1929" s="332"/>
      <c r="B1929" s="306" t="e">
        <f>VLOOKUP(A1929,EMPRESAS!$A$1:$B$342,2,0)</f>
        <v>#N/A</v>
      </c>
      <c r="C1929" s="306" t="e">
        <f>VLOOKUP(A1929,EMPRESAS!$A$1:$C$342,3,0)</f>
        <v>#N/A</v>
      </c>
      <c r="D1929" s="299"/>
      <c r="E1929" s="299"/>
      <c r="F1929" s="299"/>
      <c r="G1929" s="299"/>
      <c r="H1929" s="299"/>
      <c r="I1929" s="299"/>
      <c r="J1929" s="299"/>
      <c r="K1929" s="299" t="e">
        <f>VLOOKUP(A1929,EMPRESAS!$A$1:$I$342,9,0)</f>
        <v>#N/A</v>
      </c>
      <c r="L1929" s="299" t="e">
        <f>VLOOKUP(A1929,EMPRESAS!$A$1:$J$342,10,0)</f>
        <v>#N/A</v>
      </c>
    </row>
    <row r="1930" spans="1:12">
      <c r="A1930" s="332"/>
      <c r="B1930" s="306" t="e">
        <f>VLOOKUP(A1930,EMPRESAS!$A$1:$B$342,2,0)</f>
        <v>#N/A</v>
      </c>
      <c r="C1930" s="306" t="e">
        <f>VLOOKUP(A1930,EMPRESAS!$A$1:$C$342,3,0)</f>
        <v>#N/A</v>
      </c>
      <c r="D1930" s="299"/>
      <c r="E1930" s="299"/>
      <c r="F1930" s="299"/>
      <c r="G1930" s="299"/>
      <c r="H1930" s="299"/>
      <c r="I1930" s="299"/>
      <c r="J1930" s="299"/>
      <c r="K1930" s="299" t="e">
        <f>VLOOKUP(A1930,EMPRESAS!$A$1:$I$342,9,0)</f>
        <v>#N/A</v>
      </c>
      <c r="L1930" s="299" t="e">
        <f>VLOOKUP(A1930,EMPRESAS!$A$1:$J$342,10,0)</f>
        <v>#N/A</v>
      </c>
    </row>
    <row r="1931" spans="1:12">
      <c r="A1931" s="332"/>
      <c r="B1931" s="306" t="e">
        <f>VLOOKUP(A1931,EMPRESAS!$A$1:$B$342,2,0)</f>
        <v>#N/A</v>
      </c>
      <c r="C1931" s="306" t="e">
        <f>VLOOKUP(A1931,EMPRESAS!$A$1:$C$342,3,0)</f>
        <v>#N/A</v>
      </c>
      <c r="D1931" s="299"/>
      <c r="E1931" s="299"/>
      <c r="F1931" s="299"/>
      <c r="G1931" s="299"/>
      <c r="H1931" s="299"/>
      <c r="I1931" s="299"/>
      <c r="J1931" s="299"/>
      <c r="K1931" s="299" t="e">
        <f>VLOOKUP(A1931,EMPRESAS!$A$1:$I$342,9,0)</f>
        <v>#N/A</v>
      </c>
      <c r="L1931" s="299" t="e">
        <f>VLOOKUP(A1931,EMPRESAS!$A$1:$J$342,10,0)</f>
        <v>#N/A</v>
      </c>
    </row>
    <row r="1932" spans="1:12">
      <c r="A1932" s="332"/>
      <c r="B1932" s="306" t="e">
        <f>VLOOKUP(A1932,EMPRESAS!$A$1:$B$342,2,0)</f>
        <v>#N/A</v>
      </c>
      <c r="C1932" s="306" t="e">
        <f>VLOOKUP(A1932,EMPRESAS!$A$1:$C$342,3,0)</f>
        <v>#N/A</v>
      </c>
      <c r="D1932" s="299"/>
      <c r="E1932" s="299"/>
      <c r="F1932" s="299"/>
      <c r="G1932" s="299"/>
      <c r="H1932" s="299"/>
      <c r="I1932" s="299"/>
      <c r="J1932" s="299"/>
      <c r="K1932" s="299" t="e">
        <f>VLOOKUP(A1932,EMPRESAS!$A$1:$I$342,9,0)</f>
        <v>#N/A</v>
      </c>
      <c r="L1932" s="299" t="e">
        <f>VLOOKUP(A1932,EMPRESAS!$A$1:$J$342,10,0)</f>
        <v>#N/A</v>
      </c>
    </row>
    <row r="1933" spans="1:12">
      <c r="A1933" s="332"/>
      <c r="B1933" s="306" t="e">
        <f>VLOOKUP(A1933,EMPRESAS!$A$1:$B$342,2,0)</f>
        <v>#N/A</v>
      </c>
      <c r="C1933" s="306" t="e">
        <f>VLOOKUP(A1933,EMPRESAS!$A$1:$C$342,3,0)</f>
        <v>#N/A</v>
      </c>
      <c r="D1933" s="299"/>
      <c r="E1933" s="299"/>
      <c r="F1933" s="299"/>
      <c r="G1933" s="299"/>
      <c r="H1933" s="299"/>
      <c r="I1933" s="299"/>
      <c r="J1933" s="299"/>
      <c r="K1933" s="299" t="e">
        <f>VLOOKUP(A1933,EMPRESAS!$A$1:$I$342,9,0)</f>
        <v>#N/A</v>
      </c>
      <c r="L1933" s="299" t="e">
        <f>VLOOKUP(A1933,EMPRESAS!$A$1:$J$342,10,0)</f>
        <v>#N/A</v>
      </c>
    </row>
    <row r="1934" spans="1:12">
      <c r="A1934" s="332"/>
      <c r="B1934" s="306" t="e">
        <f>VLOOKUP(A1934,EMPRESAS!$A$1:$B$342,2,0)</f>
        <v>#N/A</v>
      </c>
      <c r="C1934" s="306" t="e">
        <f>VLOOKUP(A1934,EMPRESAS!$A$1:$C$342,3,0)</f>
        <v>#N/A</v>
      </c>
      <c r="D1934" s="299"/>
      <c r="E1934" s="299"/>
      <c r="F1934" s="299"/>
      <c r="G1934" s="299"/>
      <c r="H1934" s="299"/>
      <c r="I1934" s="299"/>
      <c r="J1934" s="299"/>
      <c r="K1934" s="299" t="e">
        <f>VLOOKUP(A1934,EMPRESAS!$A$1:$I$342,9,0)</f>
        <v>#N/A</v>
      </c>
      <c r="L1934" s="299" t="e">
        <f>VLOOKUP(A1934,EMPRESAS!$A$1:$J$342,10,0)</f>
        <v>#N/A</v>
      </c>
    </row>
    <row r="1935" spans="1:12">
      <c r="A1935" s="332"/>
      <c r="B1935" s="306" t="e">
        <f>VLOOKUP(A1935,EMPRESAS!$A$1:$B$342,2,0)</f>
        <v>#N/A</v>
      </c>
      <c r="C1935" s="306" t="e">
        <f>VLOOKUP(A1935,EMPRESAS!$A$1:$C$342,3,0)</f>
        <v>#N/A</v>
      </c>
      <c r="D1935" s="299"/>
      <c r="E1935" s="299"/>
      <c r="F1935" s="299"/>
      <c r="G1935" s="299"/>
      <c r="H1935" s="299"/>
      <c r="I1935" s="299"/>
      <c r="J1935" s="299"/>
      <c r="K1935" s="299" t="e">
        <f>VLOOKUP(A1935,EMPRESAS!$A$1:$I$342,9,0)</f>
        <v>#N/A</v>
      </c>
      <c r="L1935" s="299" t="e">
        <f>VLOOKUP(A1935,EMPRESAS!$A$1:$J$342,10,0)</f>
        <v>#N/A</v>
      </c>
    </row>
    <row r="1936" spans="1:12">
      <c r="A1936" s="332"/>
      <c r="B1936" s="306" t="e">
        <f>VLOOKUP(A1936,EMPRESAS!$A$1:$B$342,2,0)</f>
        <v>#N/A</v>
      </c>
      <c r="C1936" s="306" t="e">
        <f>VLOOKUP(A1936,EMPRESAS!$A$1:$C$342,3,0)</f>
        <v>#N/A</v>
      </c>
      <c r="D1936" s="299"/>
      <c r="E1936" s="299"/>
      <c r="F1936" s="299"/>
      <c r="G1936" s="299"/>
      <c r="H1936" s="299"/>
      <c r="I1936" s="299"/>
      <c r="J1936" s="299"/>
      <c r="K1936" s="299" t="e">
        <f>VLOOKUP(A1936,EMPRESAS!$A$1:$I$342,9,0)</f>
        <v>#N/A</v>
      </c>
      <c r="L1936" s="299" t="e">
        <f>VLOOKUP(A1936,EMPRESAS!$A$1:$J$342,10,0)</f>
        <v>#N/A</v>
      </c>
    </row>
    <row r="1937" spans="1:12">
      <c r="A1937" s="332"/>
      <c r="B1937" s="306" t="e">
        <f>VLOOKUP(A1937,EMPRESAS!$A$1:$B$342,2,0)</f>
        <v>#N/A</v>
      </c>
      <c r="C1937" s="306" t="e">
        <f>VLOOKUP(A1937,EMPRESAS!$A$1:$C$342,3,0)</f>
        <v>#N/A</v>
      </c>
      <c r="D1937" s="299"/>
      <c r="E1937" s="299"/>
      <c r="F1937" s="299"/>
      <c r="G1937" s="299"/>
      <c r="H1937" s="299"/>
      <c r="I1937" s="299"/>
      <c r="J1937" s="299"/>
      <c r="K1937" s="299" t="e">
        <f>VLOOKUP(A1937,EMPRESAS!$A$1:$I$342,9,0)</f>
        <v>#N/A</v>
      </c>
      <c r="L1937" s="299" t="e">
        <f>VLOOKUP(A1937,EMPRESAS!$A$1:$J$342,10,0)</f>
        <v>#N/A</v>
      </c>
    </row>
    <row r="1938" spans="1:12">
      <c r="A1938" s="332"/>
      <c r="B1938" s="306" t="e">
        <f>VLOOKUP(A1938,EMPRESAS!$A$1:$B$342,2,0)</f>
        <v>#N/A</v>
      </c>
      <c r="C1938" s="306" t="e">
        <f>VLOOKUP(A1938,EMPRESAS!$A$1:$C$342,3,0)</f>
        <v>#N/A</v>
      </c>
      <c r="D1938" s="299"/>
      <c r="E1938" s="299"/>
      <c r="F1938" s="299"/>
      <c r="G1938" s="299"/>
      <c r="H1938" s="299"/>
      <c r="I1938" s="299"/>
      <c r="J1938" s="299"/>
      <c r="K1938" s="299" t="e">
        <f>VLOOKUP(A1938,EMPRESAS!$A$1:$I$342,9,0)</f>
        <v>#N/A</v>
      </c>
      <c r="L1938" s="299" t="e">
        <f>VLOOKUP(A1938,EMPRESAS!$A$1:$J$342,10,0)</f>
        <v>#N/A</v>
      </c>
    </row>
    <row r="1939" spans="1:12">
      <c r="A1939" s="332"/>
      <c r="B1939" s="306" t="e">
        <f>VLOOKUP(A1939,EMPRESAS!$A$1:$B$342,2,0)</f>
        <v>#N/A</v>
      </c>
      <c r="C1939" s="306" t="e">
        <f>VLOOKUP(A1939,EMPRESAS!$A$1:$C$342,3,0)</f>
        <v>#N/A</v>
      </c>
      <c r="D1939" s="299"/>
      <c r="E1939" s="299"/>
      <c r="F1939" s="299"/>
      <c r="G1939" s="299"/>
      <c r="H1939" s="299"/>
      <c r="I1939" s="299"/>
      <c r="J1939" s="299"/>
      <c r="K1939" s="299" t="e">
        <f>VLOOKUP(A1939,EMPRESAS!$A$1:$I$342,9,0)</f>
        <v>#N/A</v>
      </c>
      <c r="L1939" s="299" t="e">
        <f>VLOOKUP(A1939,EMPRESAS!$A$1:$J$342,10,0)</f>
        <v>#N/A</v>
      </c>
    </row>
    <row r="1940" spans="1:12">
      <c r="A1940" s="332"/>
      <c r="B1940" s="306" t="e">
        <f>VLOOKUP(A1940,EMPRESAS!$A$1:$B$342,2,0)</f>
        <v>#N/A</v>
      </c>
      <c r="C1940" s="306" t="e">
        <f>VLOOKUP(A1940,EMPRESAS!$A$1:$C$342,3,0)</f>
        <v>#N/A</v>
      </c>
      <c r="D1940" s="299"/>
      <c r="E1940" s="299"/>
      <c r="F1940" s="299"/>
      <c r="G1940" s="299"/>
      <c r="H1940" s="299"/>
      <c r="I1940" s="299"/>
      <c r="J1940" s="299"/>
      <c r="K1940" s="299" t="e">
        <f>VLOOKUP(A1940,EMPRESAS!$A$1:$I$342,9,0)</f>
        <v>#N/A</v>
      </c>
      <c r="L1940" s="299" t="e">
        <f>VLOOKUP(A1940,EMPRESAS!$A$1:$J$342,10,0)</f>
        <v>#N/A</v>
      </c>
    </row>
    <row r="1941" spans="1:12">
      <c r="A1941" s="332"/>
      <c r="B1941" s="306" t="e">
        <f>VLOOKUP(A1941,EMPRESAS!$A$1:$B$342,2,0)</f>
        <v>#N/A</v>
      </c>
      <c r="C1941" s="306" t="e">
        <f>VLOOKUP(A1941,EMPRESAS!$A$1:$C$342,3,0)</f>
        <v>#N/A</v>
      </c>
      <c r="D1941" s="299"/>
      <c r="E1941" s="299"/>
      <c r="F1941" s="299"/>
      <c r="G1941" s="299"/>
      <c r="H1941" s="299"/>
      <c r="I1941" s="299"/>
      <c r="J1941" s="299"/>
      <c r="K1941" s="299" t="e">
        <f>VLOOKUP(A1941,EMPRESAS!$A$1:$I$342,9,0)</f>
        <v>#N/A</v>
      </c>
      <c r="L1941" s="299" t="e">
        <f>VLOOKUP(A1941,EMPRESAS!$A$1:$J$342,10,0)</f>
        <v>#N/A</v>
      </c>
    </row>
    <row r="1942" spans="1:12">
      <c r="A1942" s="332"/>
      <c r="B1942" s="306" t="e">
        <f>VLOOKUP(A1942,EMPRESAS!$A$1:$B$342,2,0)</f>
        <v>#N/A</v>
      </c>
      <c r="C1942" s="306" t="e">
        <f>VLOOKUP(A1942,EMPRESAS!$A$1:$C$342,3,0)</f>
        <v>#N/A</v>
      </c>
      <c r="D1942" s="299"/>
      <c r="E1942" s="299"/>
      <c r="F1942" s="299"/>
      <c r="G1942" s="299"/>
      <c r="H1942" s="299"/>
      <c r="I1942" s="299"/>
      <c r="J1942" s="299"/>
      <c r="K1942" s="299" t="e">
        <f>VLOOKUP(A1942,EMPRESAS!$A$1:$I$342,9,0)</f>
        <v>#N/A</v>
      </c>
      <c r="L1942" s="299" t="e">
        <f>VLOOKUP(A1942,EMPRESAS!$A$1:$J$342,10,0)</f>
        <v>#N/A</v>
      </c>
    </row>
    <row r="1943" spans="1:12">
      <c r="A1943" s="332"/>
      <c r="B1943" s="306" t="e">
        <f>VLOOKUP(A1943,EMPRESAS!$A$1:$B$342,2,0)</f>
        <v>#N/A</v>
      </c>
      <c r="C1943" s="306" t="e">
        <f>VLOOKUP(A1943,EMPRESAS!$A$1:$C$342,3,0)</f>
        <v>#N/A</v>
      </c>
      <c r="D1943" s="299"/>
      <c r="E1943" s="299"/>
      <c r="F1943" s="299"/>
      <c r="G1943" s="299"/>
      <c r="H1943" s="299"/>
      <c r="I1943" s="299"/>
      <c r="J1943" s="299"/>
      <c r="K1943" s="299" t="e">
        <f>VLOOKUP(A1943,EMPRESAS!$A$1:$I$342,9,0)</f>
        <v>#N/A</v>
      </c>
      <c r="L1943" s="299" t="e">
        <f>VLOOKUP(A1943,EMPRESAS!$A$1:$J$342,10,0)</f>
        <v>#N/A</v>
      </c>
    </row>
    <row r="1944" spans="1:12">
      <c r="A1944" s="332"/>
      <c r="B1944" s="306" t="e">
        <f>VLOOKUP(A1944,EMPRESAS!$A$1:$B$342,2,0)</f>
        <v>#N/A</v>
      </c>
      <c r="C1944" s="306" t="e">
        <f>VLOOKUP(A1944,EMPRESAS!$A$1:$C$342,3,0)</f>
        <v>#N/A</v>
      </c>
      <c r="D1944" s="299"/>
      <c r="E1944" s="299"/>
      <c r="F1944" s="299"/>
      <c r="G1944" s="299"/>
      <c r="H1944" s="299"/>
      <c r="I1944" s="299"/>
      <c r="J1944" s="299"/>
      <c r="K1944" s="299" t="e">
        <f>VLOOKUP(A1944,EMPRESAS!$A$1:$I$342,9,0)</f>
        <v>#N/A</v>
      </c>
      <c r="L1944" s="299" t="e">
        <f>VLOOKUP(A1944,EMPRESAS!$A$1:$J$342,10,0)</f>
        <v>#N/A</v>
      </c>
    </row>
    <row r="1945" spans="1:12">
      <c r="A1945" s="332"/>
      <c r="B1945" s="306" t="e">
        <f>VLOOKUP(A1945,EMPRESAS!$A$1:$B$342,2,0)</f>
        <v>#N/A</v>
      </c>
      <c r="C1945" s="306" t="e">
        <f>VLOOKUP(A1945,EMPRESAS!$A$1:$C$342,3,0)</f>
        <v>#N/A</v>
      </c>
      <c r="D1945" s="299"/>
      <c r="E1945" s="299"/>
      <c r="F1945" s="299"/>
      <c r="G1945" s="299"/>
      <c r="H1945" s="299"/>
      <c r="I1945" s="299"/>
      <c r="J1945" s="299"/>
      <c r="K1945" s="299" t="e">
        <f>VLOOKUP(A1945,EMPRESAS!$A$1:$I$342,9,0)</f>
        <v>#N/A</v>
      </c>
      <c r="L1945" s="299" t="e">
        <f>VLOOKUP(A1945,EMPRESAS!$A$1:$J$342,10,0)</f>
        <v>#N/A</v>
      </c>
    </row>
    <row r="1946" spans="1:12">
      <c r="A1946" s="332"/>
      <c r="B1946" s="306" t="e">
        <f>VLOOKUP(A1946,EMPRESAS!$A$1:$B$342,2,0)</f>
        <v>#N/A</v>
      </c>
      <c r="C1946" s="306" t="e">
        <f>VLOOKUP(A1946,EMPRESAS!$A$1:$C$342,3,0)</f>
        <v>#N/A</v>
      </c>
      <c r="D1946" s="299"/>
      <c r="E1946" s="299"/>
      <c r="F1946" s="299"/>
      <c r="G1946" s="299"/>
      <c r="H1946" s="299"/>
      <c r="I1946" s="299"/>
      <c r="J1946" s="299"/>
      <c r="K1946" s="299" t="e">
        <f>VLOOKUP(A1946,EMPRESAS!$A$1:$I$342,9,0)</f>
        <v>#N/A</v>
      </c>
      <c r="L1946" s="299" t="e">
        <f>VLOOKUP(A1946,EMPRESAS!$A$1:$J$342,10,0)</f>
        <v>#N/A</v>
      </c>
    </row>
    <row r="1947" spans="1:12">
      <c r="A1947" s="332"/>
      <c r="B1947" s="306" t="e">
        <f>VLOOKUP(A1947,EMPRESAS!$A$1:$B$342,2,0)</f>
        <v>#N/A</v>
      </c>
      <c r="C1947" s="306" t="e">
        <f>VLOOKUP(A1947,EMPRESAS!$A$1:$C$342,3,0)</f>
        <v>#N/A</v>
      </c>
      <c r="D1947" s="299"/>
      <c r="E1947" s="299"/>
      <c r="F1947" s="299"/>
      <c r="G1947" s="299"/>
      <c r="H1947" s="299"/>
      <c r="I1947" s="299"/>
      <c r="J1947" s="299"/>
      <c r="K1947" s="299" t="e">
        <f>VLOOKUP(A1947,EMPRESAS!$A$1:$I$342,9,0)</f>
        <v>#N/A</v>
      </c>
      <c r="L1947" s="299" t="e">
        <f>VLOOKUP(A1947,EMPRESAS!$A$1:$J$342,10,0)</f>
        <v>#N/A</v>
      </c>
    </row>
    <row r="1948" spans="1:12">
      <c r="A1948" s="332"/>
      <c r="B1948" s="306" t="e">
        <f>VLOOKUP(A1948,EMPRESAS!$A$1:$B$342,2,0)</f>
        <v>#N/A</v>
      </c>
      <c r="C1948" s="306" t="e">
        <f>VLOOKUP(A1948,EMPRESAS!$A$1:$C$342,3,0)</f>
        <v>#N/A</v>
      </c>
      <c r="D1948" s="299"/>
      <c r="E1948" s="299"/>
      <c r="F1948" s="299"/>
      <c r="G1948" s="299"/>
      <c r="H1948" s="299"/>
      <c r="I1948" s="299"/>
      <c r="J1948" s="299"/>
      <c r="K1948" s="299" t="e">
        <f>VLOOKUP(A1948,EMPRESAS!$A$1:$I$342,9,0)</f>
        <v>#N/A</v>
      </c>
      <c r="L1948" s="299" t="e">
        <f>VLOOKUP(A1948,EMPRESAS!$A$1:$J$342,10,0)</f>
        <v>#N/A</v>
      </c>
    </row>
    <row r="1949" spans="1:12">
      <c r="A1949" s="332"/>
      <c r="B1949" s="306" t="e">
        <f>VLOOKUP(A1949,EMPRESAS!$A$1:$B$342,2,0)</f>
        <v>#N/A</v>
      </c>
      <c r="C1949" s="306" t="e">
        <f>VLOOKUP(A1949,EMPRESAS!$A$1:$C$342,3,0)</f>
        <v>#N/A</v>
      </c>
      <c r="D1949" s="299"/>
      <c r="E1949" s="299"/>
      <c r="F1949" s="299"/>
      <c r="G1949" s="299"/>
      <c r="H1949" s="299"/>
      <c r="I1949" s="299"/>
      <c r="J1949" s="299"/>
      <c r="K1949" s="299" t="e">
        <f>VLOOKUP(A1949,EMPRESAS!$A$1:$I$342,9,0)</f>
        <v>#N/A</v>
      </c>
      <c r="L1949" s="299" t="e">
        <f>VLOOKUP(A1949,EMPRESAS!$A$1:$J$342,10,0)</f>
        <v>#N/A</v>
      </c>
    </row>
    <row r="1950" spans="1:12">
      <c r="A1950" s="332"/>
      <c r="B1950" s="306" t="e">
        <f>VLOOKUP(A1950,EMPRESAS!$A$1:$B$342,2,0)</f>
        <v>#N/A</v>
      </c>
      <c r="C1950" s="306" t="e">
        <f>VLOOKUP(A1950,EMPRESAS!$A$1:$C$342,3,0)</f>
        <v>#N/A</v>
      </c>
      <c r="D1950" s="299"/>
      <c r="E1950" s="299"/>
      <c r="F1950" s="299"/>
      <c r="G1950" s="299"/>
      <c r="H1950" s="299"/>
      <c r="I1950" s="299"/>
      <c r="J1950" s="299"/>
      <c r="K1950" s="299" t="e">
        <f>VLOOKUP(A1950,EMPRESAS!$A$1:$I$342,9,0)</f>
        <v>#N/A</v>
      </c>
      <c r="L1950" s="299" t="e">
        <f>VLOOKUP(A1950,EMPRESAS!$A$1:$J$342,10,0)</f>
        <v>#N/A</v>
      </c>
    </row>
    <row r="1951" spans="1:12">
      <c r="A1951" s="332"/>
      <c r="B1951" s="306" t="e">
        <f>VLOOKUP(A1951,EMPRESAS!$A$1:$B$342,2,0)</f>
        <v>#N/A</v>
      </c>
      <c r="C1951" s="306" t="e">
        <f>VLOOKUP(A1951,EMPRESAS!$A$1:$C$342,3,0)</f>
        <v>#N/A</v>
      </c>
      <c r="D1951" s="299"/>
      <c r="E1951" s="299"/>
      <c r="F1951" s="299"/>
      <c r="G1951" s="299"/>
      <c r="H1951" s="299"/>
      <c r="I1951" s="299"/>
      <c r="J1951" s="299"/>
      <c r="K1951" s="299" t="e">
        <f>VLOOKUP(A1951,EMPRESAS!$A$1:$I$342,9,0)</f>
        <v>#N/A</v>
      </c>
      <c r="L1951" s="299" t="e">
        <f>VLOOKUP(A1951,EMPRESAS!$A$1:$J$342,10,0)</f>
        <v>#N/A</v>
      </c>
    </row>
    <row r="1952" spans="1:12">
      <c r="A1952" s="332"/>
      <c r="B1952" s="306" t="e">
        <f>VLOOKUP(A1952,EMPRESAS!$A$1:$B$342,2,0)</f>
        <v>#N/A</v>
      </c>
      <c r="C1952" s="306" t="e">
        <f>VLOOKUP(A1952,EMPRESAS!$A$1:$C$342,3,0)</f>
        <v>#N/A</v>
      </c>
      <c r="D1952" s="299"/>
      <c r="E1952" s="299"/>
      <c r="F1952" s="299"/>
      <c r="G1952" s="299"/>
      <c r="H1952" s="299"/>
      <c r="I1952" s="299"/>
      <c r="J1952" s="299"/>
      <c r="K1952" s="299" t="e">
        <f>VLOOKUP(A1952,EMPRESAS!$A$1:$I$342,9,0)</f>
        <v>#N/A</v>
      </c>
      <c r="L1952" s="299" t="e">
        <f>VLOOKUP(A1952,EMPRESAS!$A$1:$J$342,10,0)</f>
        <v>#N/A</v>
      </c>
    </row>
    <row r="1953" spans="1:12">
      <c r="A1953" s="332"/>
      <c r="B1953" s="306" t="e">
        <f>VLOOKUP(A1953,EMPRESAS!$A$1:$B$342,2,0)</f>
        <v>#N/A</v>
      </c>
      <c r="C1953" s="306" t="e">
        <f>VLOOKUP(A1953,EMPRESAS!$A$1:$C$342,3,0)</f>
        <v>#N/A</v>
      </c>
      <c r="D1953" s="299"/>
      <c r="E1953" s="299"/>
      <c r="F1953" s="299"/>
      <c r="G1953" s="299"/>
      <c r="H1953" s="299"/>
      <c r="I1953" s="299"/>
      <c r="J1953" s="299"/>
      <c r="K1953" s="299" t="e">
        <f>VLOOKUP(A1953,EMPRESAS!$A$1:$I$342,9,0)</f>
        <v>#N/A</v>
      </c>
      <c r="L1953" s="299" t="e">
        <f>VLOOKUP(A1953,EMPRESAS!$A$1:$J$342,10,0)</f>
        <v>#N/A</v>
      </c>
    </row>
    <row r="1954" spans="1:12">
      <c r="A1954" s="332"/>
      <c r="B1954" s="306" t="e">
        <f>VLOOKUP(A1954,EMPRESAS!$A$1:$B$342,2,0)</f>
        <v>#N/A</v>
      </c>
      <c r="C1954" s="306" t="e">
        <f>VLOOKUP(A1954,EMPRESAS!$A$1:$C$342,3,0)</f>
        <v>#N/A</v>
      </c>
      <c r="D1954" s="299"/>
      <c r="E1954" s="299"/>
      <c r="F1954" s="299"/>
      <c r="G1954" s="299"/>
      <c r="H1954" s="299"/>
      <c r="I1954" s="299"/>
      <c r="J1954" s="299"/>
      <c r="K1954" s="299" t="e">
        <f>VLOOKUP(A1954,EMPRESAS!$A$1:$I$342,9,0)</f>
        <v>#N/A</v>
      </c>
      <c r="L1954" s="299" t="e">
        <f>VLOOKUP(A1954,EMPRESAS!$A$1:$J$342,10,0)</f>
        <v>#N/A</v>
      </c>
    </row>
    <row r="1955" spans="1:12">
      <c r="A1955" s="332"/>
      <c r="B1955" s="306" t="e">
        <f>VLOOKUP(A1955,EMPRESAS!$A$1:$B$342,2,0)</f>
        <v>#N/A</v>
      </c>
      <c r="C1955" s="306" t="e">
        <f>VLOOKUP(A1955,EMPRESAS!$A$1:$C$342,3,0)</f>
        <v>#N/A</v>
      </c>
      <c r="D1955" s="299"/>
      <c r="E1955" s="299"/>
      <c r="F1955" s="299"/>
      <c r="G1955" s="299"/>
      <c r="H1955" s="299"/>
      <c r="I1955" s="299"/>
      <c r="J1955" s="299"/>
      <c r="K1955" s="299" t="e">
        <f>VLOOKUP(A1955,EMPRESAS!$A$1:$I$342,9,0)</f>
        <v>#N/A</v>
      </c>
      <c r="L1955" s="299" t="e">
        <f>VLOOKUP(A1955,EMPRESAS!$A$1:$J$342,10,0)</f>
        <v>#N/A</v>
      </c>
    </row>
    <row r="1956" spans="1:12">
      <c r="A1956" s="332"/>
      <c r="B1956" s="306" t="e">
        <f>VLOOKUP(A1956,EMPRESAS!$A$1:$B$342,2,0)</f>
        <v>#N/A</v>
      </c>
      <c r="C1956" s="306" t="e">
        <f>VLOOKUP(A1956,EMPRESAS!$A$1:$C$342,3,0)</f>
        <v>#N/A</v>
      </c>
      <c r="D1956" s="299"/>
      <c r="E1956" s="299"/>
      <c r="F1956" s="299"/>
      <c r="G1956" s="299"/>
      <c r="H1956" s="299"/>
      <c r="I1956" s="299"/>
      <c r="J1956" s="299"/>
      <c r="K1956" s="299" t="e">
        <f>VLOOKUP(A1956,EMPRESAS!$A$1:$I$342,9,0)</f>
        <v>#N/A</v>
      </c>
      <c r="L1956" s="299" t="e">
        <f>VLOOKUP(A1956,EMPRESAS!$A$1:$J$342,10,0)</f>
        <v>#N/A</v>
      </c>
    </row>
    <row r="1957" spans="1:12">
      <c r="A1957" s="332"/>
      <c r="B1957" s="306" t="e">
        <f>VLOOKUP(A1957,EMPRESAS!$A$1:$B$342,2,0)</f>
        <v>#N/A</v>
      </c>
      <c r="C1957" s="306" t="e">
        <f>VLOOKUP(A1957,EMPRESAS!$A$1:$C$342,3,0)</f>
        <v>#N/A</v>
      </c>
      <c r="D1957" s="299"/>
      <c r="E1957" s="299"/>
      <c r="F1957" s="299"/>
      <c r="G1957" s="299"/>
      <c r="H1957" s="299"/>
      <c r="I1957" s="299"/>
      <c r="J1957" s="299"/>
      <c r="K1957" s="299" t="e">
        <f>VLOOKUP(A1957,EMPRESAS!$A$1:$I$342,9,0)</f>
        <v>#N/A</v>
      </c>
      <c r="L1957" s="299" t="e">
        <f>VLOOKUP(A1957,EMPRESAS!$A$1:$J$342,10,0)</f>
        <v>#N/A</v>
      </c>
    </row>
    <row r="1958" spans="1:12">
      <c r="A1958" s="332"/>
      <c r="B1958" s="306" t="e">
        <f>VLOOKUP(A1958,EMPRESAS!$A$1:$B$342,2,0)</f>
        <v>#N/A</v>
      </c>
      <c r="C1958" s="306" t="e">
        <f>VLOOKUP(A1958,EMPRESAS!$A$1:$C$342,3,0)</f>
        <v>#N/A</v>
      </c>
      <c r="D1958" s="299"/>
      <c r="E1958" s="299"/>
      <c r="F1958" s="299"/>
      <c r="G1958" s="299"/>
      <c r="H1958" s="299"/>
      <c r="I1958" s="299"/>
      <c r="J1958" s="299"/>
      <c r="K1958" s="299" t="e">
        <f>VLOOKUP(A1958,EMPRESAS!$A$1:$I$342,9,0)</f>
        <v>#N/A</v>
      </c>
      <c r="L1958" s="299" t="e">
        <f>VLOOKUP(A1958,EMPRESAS!$A$1:$J$342,10,0)</f>
        <v>#N/A</v>
      </c>
    </row>
    <row r="1959" spans="1:12">
      <c r="A1959" s="332"/>
      <c r="B1959" s="306" t="e">
        <f>VLOOKUP(A1959,EMPRESAS!$A$1:$B$342,2,0)</f>
        <v>#N/A</v>
      </c>
      <c r="C1959" s="306" t="e">
        <f>VLOOKUP(A1959,EMPRESAS!$A$1:$C$342,3,0)</f>
        <v>#N/A</v>
      </c>
      <c r="D1959" s="299"/>
      <c r="E1959" s="299"/>
      <c r="F1959" s="299"/>
      <c r="G1959" s="299"/>
      <c r="H1959" s="299"/>
      <c r="I1959" s="299"/>
      <c r="J1959" s="299"/>
      <c r="K1959" s="299" t="e">
        <f>VLOOKUP(A1959,EMPRESAS!$A$1:$I$342,9,0)</f>
        <v>#N/A</v>
      </c>
      <c r="L1959" s="299" t="e">
        <f>VLOOKUP(A1959,EMPRESAS!$A$1:$J$342,10,0)</f>
        <v>#N/A</v>
      </c>
    </row>
    <row r="1960" spans="1:12">
      <c r="A1960" s="332"/>
      <c r="B1960" s="306" t="e">
        <f>VLOOKUP(A1960,EMPRESAS!$A$1:$B$342,2,0)</f>
        <v>#N/A</v>
      </c>
      <c r="C1960" s="306" t="e">
        <f>VLOOKUP(A1960,EMPRESAS!$A$1:$C$342,3,0)</f>
        <v>#N/A</v>
      </c>
      <c r="D1960" s="299"/>
      <c r="E1960" s="299"/>
      <c r="F1960" s="299"/>
      <c r="G1960" s="299"/>
      <c r="H1960" s="299"/>
      <c r="I1960" s="299"/>
      <c r="J1960" s="299"/>
      <c r="K1960" s="299" t="e">
        <f>VLOOKUP(A1960,EMPRESAS!$A$1:$I$342,9,0)</f>
        <v>#N/A</v>
      </c>
      <c r="L1960" s="299" t="e">
        <f>VLOOKUP(A1960,EMPRESAS!$A$1:$J$342,10,0)</f>
        <v>#N/A</v>
      </c>
    </row>
    <row r="1961" spans="1:12">
      <c r="A1961" s="332"/>
      <c r="B1961" s="306" t="e">
        <f>VLOOKUP(A1961,EMPRESAS!$A$1:$B$342,2,0)</f>
        <v>#N/A</v>
      </c>
      <c r="C1961" s="306" t="e">
        <f>VLOOKUP(A1961,EMPRESAS!$A$1:$C$342,3,0)</f>
        <v>#N/A</v>
      </c>
      <c r="D1961" s="299"/>
      <c r="E1961" s="299"/>
      <c r="F1961" s="299"/>
      <c r="G1961" s="299"/>
      <c r="H1961" s="299"/>
      <c r="I1961" s="299"/>
      <c r="J1961" s="299"/>
      <c r="K1961" s="299" t="e">
        <f>VLOOKUP(A1961,EMPRESAS!$A$1:$I$342,9,0)</f>
        <v>#N/A</v>
      </c>
      <c r="L1961" s="299" t="e">
        <f>VLOOKUP(A1961,EMPRESAS!$A$1:$J$342,10,0)</f>
        <v>#N/A</v>
      </c>
    </row>
    <row r="1962" spans="1:12">
      <c r="A1962" s="332"/>
      <c r="B1962" s="306" t="e">
        <f>VLOOKUP(A1962,EMPRESAS!$A$1:$B$342,2,0)</f>
        <v>#N/A</v>
      </c>
      <c r="C1962" s="306" t="e">
        <f>VLOOKUP(A1962,EMPRESAS!$A$1:$C$342,3,0)</f>
        <v>#N/A</v>
      </c>
      <c r="D1962" s="299"/>
      <c r="E1962" s="299"/>
      <c r="F1962" s="299"/>
      <c r="G1962" s="299"/>
      <c r="H1962" s="299"/>
      <c r="I1962" s="299"/>
      <c r="J1962" s="299"/>
      <c r="K1962" s="299" t="e">
        <f>VLOOKUP(A1962,EMPRESAS!$A$1:$I$342,9,0)</f>
        <v>#N/A</v>
      </c>
      <c r="L1962" s="299" t="e">
        <f>VLOOKUP(A1962,EMPRESAS!$A$1:$J$342,10,0)</f>
        <v>#N/A</v>
      </c>
    </row>
    <row r="1963" spans="1:12">
      <c r="A1963" s="332"/>
      <c r="B1963" s="306" t="e">
        <f>VLOOKUP(A1963,EMPRESAS!$A$1:$B$342,2,0)</f>
        <v>#N/A</v>
      </c>
      <c r="C1963" s="306" t="e">
        <f>VLOOKUP(A1963,EMPRESAS!$A$1:$C$342,3,0)</f>
        <v>#N/A</v>
      </c>
      <c r="D1963" s="299"/>
      <c r="E1963" s="299"/>
      <c r="F1963" s="299"/>
      <c r="G1963" s="299"/>
      <c r="H1963" s="299"/>
      <c r="I1963" s="299"/>
      <c r="J1963" s="299"/>
      <c r="K1963" s="299" t="e">
        <f>VLOOKUP(A1963,EMPRESAS!$A$1:$I$342,9,0)</f>
        <v>#N/A</v>
      </c>
      <c r="L1963" s="299" t="e">
        <f>VLOOKUP(A1963,EMPRESAS!$A$1:$J$342,10,0)</f>
        <v>#N/A</v>
      </c>
    </row>
    <row r="1964" spans="1:12">
      <c r="A1964" s="332"/>
      <c r="B1964" s="306" t="e">
        <f>VLOOKUP(A1964,EMPRESAS!$A$1:$B$342,2,0)</f>
        <v>#N/A</v>
      </c>
      <c r="C1964" s="306" t="e">
        <f>VLOOKUP(A1964,EMPRESAS!$A$1:$C$342,3,0)</f>
        <v>#N/A</v>
      </c>
      <c r="D1964" s="299"/>
      <c r="E1964" s="299"/>
      <c r="F1964" s="299"/>
      <c r="G1964" s="299"/>
      <c r="H1964" s="299"/>
      <c r="I1964" s="299"/>
      <c r="J1964" s="299"/>
      <c r="K1964" s="299" t="e">
        <f>VLOOKUP(A1964,EMPRESAS!$A$1:$I$342,9,0)</f>
        <v>#N/A</v>
      </c>
      <c r="L1964" s="299" t="e">
        <f>VLOOKUP(A1964,EMPRESAS!$A$1:$J$342,10,0)</f>
        <v>#N/A</v>
      </c>
    </row>
    <row r="1965" spans="1:12">
      <c r="A1965" s="332"/>
      <c r="B1965" s="306" t="e">
        <f>VLOOKUP(A1965,EMPRESAS!$A$1:$B$342,2,0)</f>
        <v>#N/A</v>
      </c>
      <c r="C1965" s="306" t="e">
        <f>VLOOKUP(A1965,EMPRESAS!$A$1:$C$342,3,0)</f>
        <v>#N/A</v>
      </c>
      <c r="D1965" s="299"/>
      <c r="E1965" s="299"/>
      <c r="F1965" s="299"/>
      <c r="G1965" s="299"/>
      <c r="H1965" s="299"/>
      <c r="I1965" s="299"/>
      <c r="J1965" s="299"/>
      <c r="K1965" s="299" t="e">
        <f>VLOOKUP(A1965,EMPRESAS!$A$1:$I$342,9,0)</f>
        <v>#N/A</v>
      </c>
      <c r="L1965" s="299" t="e">
        <f>VLOOKUP(A1965,EMPRESAS!$A$1:$J$342,10,0)</f>
        <v>#N/A</v>
      </c>
    </row>
    <row r="1966" spans="1:12">
      <c r="A1966" s="332"/>
      <c r="B1966" s="306" t="e">
        <f>VLOOKUP(A1966,EMPRESAS!$A$1:$B$342,2,0)</f>
        <v>#N/A</v>
      </c>
      <c r="C1966" s="306" t="e">
        <f>VLOOKUP(A1966,EMPRESAS!$A$1:$C$342,3,0)</f>
        <v>#N/A</v>
      </c>
      <c r="D1966" s="299"/>
      <c r="E1966" s="299"/>
      <c r="F1966" s="299"/>
      <c r="G1966" s="299"/>
      <c r="H1966" s="299"/>
      <c r="I1966" s="299"/>
      <c r="J1966" s="299"/>
      <c r="K1966" s="299" t="e">
        <f>VLOOKUP(A1966,EMPRESAS!$A$1:$I$342,9,0)</f>
        <v>#N/A</v>
      </c>
      <c r="L1966" s="299" t="e">
        <f>VLOOKUP(A1966,EMPRESAS!$A$1:$J$342,10,0)</f>
        <v>#N/A</v>
      </c>
    </row>
    <row r="1967" spans="1:12">
      <c r="A1967" s="332"/>
      <c r="B1967" s="306" t="e">
        <f>VLOOKUP(A1967,EMPRESAS!$A$1:$B$342,2,0)</f>
        <v>#N/A</v>
      </c>
      <c r="C1967" s="306" t="e">
        <f>VLOOKUP(A1967,EMPRESAS!$A$1:$C$342,3,0)</f>
        <v>#N/A</v>
      </c>
      <c r="D1967" s="299"/>
      <c r="E1967" s="299"/>
      <c r="F1967" s="299"/>
      <c r="G1967" s="299"/>
      <c r="H1967" s="299"/>
      <c r="I1967" s="299"/>
      <c r="J1967" s="299"/>
      <c r="K1967" s="299" t="e">
        <f>VLOOKUP(A1967,EMPRESAS!$A$1:$I$342,9,0)</f>
        <v>#N/A</v>
      </c>
      <c r="L1967" s="299" t="e">
        <f>VLOOKUP(A1967,EMPRESAS!$A$1:$J$342,10,0)</f>
        <v>#N/A</v>
      </c>
    </row>
    <row r="1968" spans="1:12">
      <c r="A1968" s="332"/>
      <c r="B1968" s="306" t="e">
        <f>VLOOKUP(A1968,EMPRESAS!$A$1:$B$342,2,0)</f>
        <v>#N/A</v>
      </c>
      <c r="C1968" s="306" t="e">
        <f>VLOOKUP(A1968,EMPRESAS!$A$1:$C$342,3,0)</f>
        <v>#N/A</v>
      </c>
      <c r="D1968" s="299"/>
      <c r="E1968" s="299"/>
      <c r="F1968" s="299"/>
      <c r="G1968" s="299"/>
      <c r="H1968" s="299"/>
      <c r="I1968" s="299"/>
      <c r="J1968" s="299"/>
      <c r="K1968" s="299" t="e">
        <f>VLOOKUP(A1968,EMPRESAS!$A$1:$I$342,9,0)</f>
        <v>#N/A</v>
      </c>
      <c r="L1968" s="299" t="e">
        <f>VLOOKUP(A1968,EMPRESAS!$A$1:$J$342,10,0)</f>
        <v>#N/A</v>
      </c>
    </row>
    <row r="1969" spans="1:12">
      <c r="A1969" s="332"/>
      <c r="B1969" s="306" t="e">
        <f>VLOOKUP(A1969,EMPRESAS!$A$1:$B$342,2,0)</f>
        <v>#N/A</v>
      </c>
      <c r="C1969" s="306" t="e">
        <f>VLOOKUP(A1969,EMPRESAS!$A$1:$C$342,3,0)</f>
        <v>#N/A</v>
      </c>
      <c r="D1969" s="299"/>
      <c r="E1969" s="299"/>
      <c r="F1969" s="299"/>
      <c r="G1969" s="299"/>
      <c r="H1969" s="299"/>
      <c r="I1969" s="299"/>
      <c r="J1969" s="299"/>
      <c r="K1969" s="299" t="e">
        <f>VLOOKUP(A1969,EMPRESAS!$A$1:$I$342,9,0)</f>
        <v>#N/A</v>
      </c>
      <c r="L1969" s="299" t="e">
        <f>VLOOKUP(A1969,EMPRESAS!$A$1:$J$342,10,0)</f>
        <v>#N/A</v>
      </c>
    </row>
    <row r="1970" spans="1:12">
      <c r="A1970" s="332"/>
      <c r="B1970" s="306" t="e">
        <f>VLOOKUP(A1970,EMPRESAS!$A$1:$B$342,2,0)</f>
        <v>#N/A</v>
      </c>
      <c r="C1970" s="306" t="e">
        <f>VLOOKUP(A1970,EMPRESAS!$A$1:$C$342,3,0)</f>
        <v>#N/A</v>
      </c>
      <c r="D1970" s="299"/>
      <c r="E1970" s="299"/>
      <c r="F1970" s="299"/>
      <c r="G1970" s="299"/>
      <c r="H1970" s="299"/>
      <c r="I1970" s="299"/>
      <c r="J1970" s="299"/>
      <c r="K1970" s="299" t="e">
        <f>VLOOKUP(A1970,EMPRESAS!$A$1:$I$342,9,0)</f>
        <v>#N/A</v>
      </c>
      <c r="L1970" s="299" t="e">
        <f>VLOOKUP(A1970,EMPRESAS!$A$1:$J$342,10,0)</f>
        <v>#N/A</v>
      </c>
    </row>
    <row r="1971" spans="1:12">
      <c r="A1971" s="332"/>
      <c r="B1971" s="306" t="e">
        <f>VLOOKUP(A1971,EMPRESAS!$A$1:$B$342,2,0)</f>
        <v>#N/A</v>
      </c>
      <c r="C1971" s="306" t="e">
        <f>VLOOKUP(A1971,EMPRESAS!$A$1:$C$342,3,0)</f>
        <v>#N/A</v>
      </c>
      <c r="D1971" s="299"/>
      <c r="E1971" s="299"/>
      <c r="F1971" s="299"/>
      <c r="G1971" s="299"/>
      <c r="H1971" s="299"/>
      <c r="I1971" s="299"/>
      <c r="J1971" s="299"/>
      <c r="K1971" s="299" t="e">
        <f>VLOOKUP(A1971,EMPRESAS!$A$1:$I$342,9,0)</f>
        <v>#N/A</v>
      </c>
      <c r="L1971" s="299" t="e">
        <f>VLOOKUP(A1971,EMPRESAS!$A$1:$J$342,10,0)</f>
        <v>#N/A</v>
      </c>
    </row>
    <row r="1972" spans="1:12">
      <c r="A1972" s="332"/>
      <c r="B1972" s="306" t="e">
        <f>VLOOKUP(A1972,EMPRESAS!$A$1:$B$342,2,0)</f>
        <v>#N/A</v>
      </c>
      <c r="C1972" s="306" t="e">
        <f>VLOOKUP(A1972,EMPRESAS!$A$1:$C$342,3,0)</f>
        <v>#N/A</v>
      </c>
      <c r="D1972" s="299"/>
      <c r="E1972" s="299"/>
      <c r="F1972" s="299"/>
      <c r="G1972" s="299"/>
      <c r="H1972" s="299"/>
      <c r="I1972" s="299"/>
      <c r="J1972" s="299"/>
      <c r="K1972" s="299" t="e">
        <f>VLOOKUP(A1972,EMPRESAS!$A$1:$I$342,9,0)</f>
        <v>#N/A</v>
      </c>
      <c r="L1972" s="299" t="e">
        <f>VLOOKUP(A1972,EMPRESAS!$A$1:$J$342,10,0)</f>
        <v>#N/A</v>
      </c>
    </row>
    <row r="1973" spans="1:12">
      <c r="A1973" s="332"/>
      <c r="B1973" s="306" t="e">
        <f>VLOOKUP(A1973,EMPRESAS!$A$1:$B$342,2,0)</f>
        <v>#N/A</v>
      </c>
      <c r="C1973" s="306" t="e">
        <f>VLOOKUP(A1973,EMPRESAS!$A$1:$C$342,3,0)</f>
        <v>#N/A</v>
      </c>
      <c r="D1973" s="299"/>
      <c r="E1973" s="299"/>
      <c r="F1973" s="299"/>
      <c r="G1973" s="299"/>
      <c r="H1973" s="299"/>
      <c r="I1973" s="299"/>
      <c r="J1973" s="299"/>
      <c r="K1973" s="299" t="e">
        <f>VLOOKUP(A1973,EMPRESAS!$A$1:$I$342,9,0)</f>
        <v>#N/A</v>
      </c>
      <c r="L1973" s="299" t="e">
        <f>VLOOKUP(A1973,EMPRESAS!$A$1:$J$342,10,0)</f>
        <v>#N/A</v>
      </c>
    </row>
    <row r="1974" spans="1:12">
      <c r="A1974" s="332"/>
      <c r="B1974" s="306" t="e">
        <f>VLOOKUP(A1974,EMPRESAS!$A$1:$B$342,2,0)</f>
        <v>#N/A</v>
      </c>
      <c r="C1974" s="306" t="e">
        <f>VLOOKUP(A1974,EMPRESAS!$A$1:$C$342,3,0)</f>
        <v>#N/A</v>
      </c>
      <c r="D1974" s="299"/>
      <c r="E1974" s="299"/>
      <c r="F1974" s="299"/>
      <c r="G1974" s="299"/>
      <c r="H1974" s="299"/>
      <c r="I1974" s="299"/>
      <c r="J1974" s="299"/>
      <c r="K1974" s="299" t="e">
        <f>VLOOKUP(A1974,EMPRESAS!$A$1:$I$342,9,0)</f>
        <v>#N/A</v>
      </c>
      <c r="L1974" s="299" t="e">
        <f>VLOOKUP(A1974,EMPRESAS!$A$1:$J$342,10,0)</f>
        <v>#N/A</v>
      </c>
    </row>
    <row r="1975" spans="1:12">
      <c r="A1975" s="332"/>
      <c r="B1975" s="306" t="e">
        <f>VLOOKUP(A1975,EMPRESAS!$A$1:$B$342,2,0)</f>
        <v>#N/A</v>
      </c>
      <c r="C1975" s="306" t="e">
        <f>VLOOKUP(A1975,EMPRESAS!$A$1:$C$342,3,0)</f>
        <v>#N/A</v>
      </c>
      <c r="D1975" s="299"/>
      <c r="E1975" s="299"/>
      <c r="F1975" s="299"/>
      <c r="G1975" s="299"/>
      <c r="H1975" s="299"/>
      <c r="I1975" s="299"/>
      <c r="J1975" s="299"/>
      <c r="K1975" s="299" t="e">
        <f>VLOOKUP(A1975,EMPRESAS!$A$1:$I$342,9,0)</f>
        <v>#N/A</v>
      </c>
      <c r="L1975" s="299" t="e">
        <f>VLOOKUP(A1975,EMPRESAS!$A$1:$J$342,10,0)</f>
        <v>#N/A</v>
      </c>
    </row>
    <row r="1976" spans="1:12">
      <c r="A1976" s="332"/>
      <c r="B1976" s="306" t="e">
        <f>VLOOKUP(A1976,EMPRESAS!$A$1:$B$342,2,0)</f>
        <v>#N/A</v>
      </c>
      <c r="C1976" s="306" t="e">
        <f>VLOOKUP(A1976,EMPRESAS!$A$1:$C$342,3,0)</f>
        <v>#N/A</v>
      </c>
      <c r="D1976" s="299"/>
      <c r="E1976" s="299"/>
      <c r="F1976" s="299"/>
      <c r="G1976" s="299"/>
      <c r="H1976" s="299"/>
      <c r="I1976" s="299"/>
      <c r="J1976" s="299"/>
      <c r="K1976" s="299" t="e">
        <f>VLOOKUP(A1976,EMPRESAS!$A$1:$I$342,9,0)</f>
        <v>#N/A</v>
      </c>
      <c r="L1976" s="299" t="e">
        <f>VLOOKUP(A1976,EMPRESAS!$A$1:$J$342,10,0)</f>
        <v>#N/A</v>
      </c>
    </row>
    <row r="1977" spans="1:12">
      <c r="A1977" s="332"/>
      <c r="B1977" s="306" t="e">
        <f>VLOOKUP(A1977,EMPRESAS!$A$1:$B$342,2,0)</f>
        <v>#N/A</v>
      </c>
      <c r="C1977" s="306" t="e">
        <f>VLOOKUP(A1977,EMPRESAS!$A$1:$C$342,3,0)</f>
        <v>#N/A</v>
      </c>
      <c r="D1977" s="299"/>
      <c r="E1977" s="299"/>
      <c r="F1977" s="299"/>
      <c r="G1977" s="299"/>
      <c r="H1977" s="299"/>
      <c r="I1977" s="299"/>
      <c r="J1977" s="299"/>
      <c r="K1977" s="299" t="e">
        <f>VLOOKUP(A1977,EMPRESAS!$A$1:$I$342,9,0)</f>
        <v>#N/A</v>
      </c>
      <c r="L1977" s="299" t="e">
        <f>VLOOKUP(A1977,EMPRESAS!$A$1:$J$342,10,0)</f>
        <v>#N/A</v>
      </c>
    </row>
    <row r="1978" spans="1:12">
      <c r="A1978" s="332"/>
      <c r="B1978" s="306" t="e">
        <f>VLOOKUP(A1978,EMPRESAS!$A$1:$B$342,2,0)</f>
        <v>#N/A</v>
      </c>
      <c r="C1978" s="306" t="e">
        <f>VLOOKUP(A1978,EMPRESAS!$A$1:$C$342,3,0)</f>
        <v>#N/A</v>
      </c>
      <c r="D1978" s="299"/>
      <c r="E1978" s="299"/>
      <c r="F1978" s="299"/>
      <c r="G1978" s="299"/>
      <c r="H1978" s="299"/>
      <c r="I1978" s="299"/>
      <c r="J1978" s="299"/>
      <c r="K1978" s="299" t="e">
        <f>VLOOKUP(A1978,EMPRESAS!$A$1:$I$342,9,0)</f>
        <v>#N/A</v>
      </c>
      <c r="L1978" s="299" t="e">
        <f>VLOOKUP(A1978,EMPRESAS!$A$1:$J$342,10,0)</f>
        <v>#N/A</v>
      </c>
    </row>
    <row r="1979" spans="1:12">
      <c r="A1979" s="332"/>
      <c r="B1979" s="306" t="e">
        <f>VLOOKUP(A1979,EMPRESAS!$A$1:$B$342,2,0)</f>
        <v>#N/A</v>
      </c>
      <c r="C1979" s="306" t="e">
        <f>VLOOKUP(A1979,EMPRESAS!$A$1:$C$342,3,0)</f>
        <v>#N/A</v>
      </c>
      <c r="D1979" s="299"/>
      <c r="E1979" s="299"/>
      <c r="F1979" s="299"/>
      <c r="G1979" s="299"/>
      <c r="H1979" s="299"/>
      <c r="I1979" s="299"/>
      <c r="J1979" s="299"/>
      <c r="K1979" s="299" t="e">
        <f>VLOOKUP(A1979,EMPRESAS!$A$1:$I$342,9,0)</f>
        <v>#N/A</v>
      </c>
      <c r="L1979" s="299" t="e">
        <f>VLOOKUP(A1979,EMPRESAS!$A$1:$J$342,10,0)</f>
        <v>#N/A</v>
      </c>
    </row>
    <row r="1980" spans="1:12">
      <c r="A1980" s="332"/>
      <c r="B1980" s="306" t="e">
        <f>VLOOKUP(A1980,EMPRESAS!$A$1:$B$342,2,0)</f>
        <v>#N/A</v>
      </c>
      <c r="C1980" s="306" t="e">
        <f>VLOOKUP(A1980,EMPRESAS!$A$1:$C$342,3,0)</f>
        <v>#N/A</v>
      </c>
      <c r="D1980" s="299"/>
      <c r="E1980" s="299"/>
      <c r="F1980" s="299"/>
      <c r="G1980" s="299"/>
      <c r="H1980" s="299"/>
      <c r="I1980" s="299"/>
      <c r="J1980" s="299"/>
      <c r="K1980" s="299" t="e">
        <f>VLOOKUP(A1980,EMPRESAS!$A$1:$I$342,9,0)</f>
        <v>#N/A</v>
      </c>
      <c r="L1980" s="299" t="e">
        <f>VLOOKUP(A1980,EMPRESAS!$A$1:$J$342,10,0)</f>
        <v>#N/A</v>
      </c>
    </row>
    <row r="1981" spans="1:12">
      <c r="A1981" s="332"/>
      <c r="B1981" s="306" t="e">
        <f>VLOOKUP(A1981,EMPRESAS!$A$1:$B$342,2,0)</f>
        <v>#N/A</v>
      </c>
      <c r="C1981" s="306" t="e">
        <f>VLOOKUP(A1981,EMPRESAS!$A$1:$C$342,3,0)</f>
        <v>#N/A</v>
      </c>
      <c r="D1981" s="299"/>
      <c r="E1981" s="299"/>
      <c r="F1981" s="299"/>
      <c r="G1981" s="299"/>
      <c r="H1981" s="299"/>
      <c r="I1981" s="299"/>
      <c r="J1981" s="299"/>
      <c r="K1981" s="299" t="e">
        <f>VLOOKUP(A1981,EMPRESAS!$A$1:$I$342,9,0)</f>
        <v>#N/A</v>
      </c>
      <c r="L1981" s="299" t="e">
        <f>VLOOKUP(A1981,EMPRESAS!$A$1:$J$342,10,0)</f>
        <v>#N/A</v>
      </c>
    </row>
    <row r="1982" spans="1:12">
      <c r="A1982" s="332"/>
      <c r="B1982" s="306" t="e">
        <f>VLOOKUP(A1982,EMPRESAS!$A$1:$B$342,2,0)</f>
        <v>#N/A</v>
      </c>
      <c r="C1982" s="306" t="e">
        <f>VLOOKUP(A1982,EMPRESAS!$A$1:$C$342,3,0)</f>
        <v>#N/A</v>
      </c>
      <c r="D1982" s="299"/>
      <c r="E1982" s="299"/>
      <c r="F1982" s="299"/>
      <c r="G1982" s="299"/>
      <c r="H1982" s="299"/>
      <c r="I1982" s="299"/>
      <c r="J1982" s="299"/>
      <c r="K1982" s="299" t="e">
        <f>VLOOKUP(A1982,EMPRESAS!$A$1:$I$342,9,0)</f>
        <v>#N/A</v>
      </c>
      <c r="L1982" s="299" t="e">
        <f>VLOOKUP(A1982,EMPRESAS!$A$1:$J$342,10,0)</f>
        <v>#N/A</v>
      </c>
    </row>
    <row r="1983" spans="1:12">
      <c r="A1983" s="332"/>
      <c r="B1983" s="306" t="e">
        <f>VLOOKUP(A1983,EMPRESAS!$A$1:$B$342,2,0)</f>
        <v>#N/A</v>
      </c>
      <c r="C1983" s="306" t="e">
        <f>VLOOKUP(A1983,EMPRESAS!$A$1:$C$342,3,0)</f>
        <v>#N/A</v>
      </c>
      <c r="D1983" s="299"/>
      <c r="E1983" s="299"/>
      <c r="F1983" s="299"/>
      <c r="G1983" s="299"/>
      <c r="H1983" s="299"/>
      <c r="I1983" s="299"/>
      <c r="J1983" s="299"/>
      <c r="K1983" s="299" t="e">
        <f>VLOOKUP(A1983,EMPRESAS!$A$1:$I$342,9,0)</f>
        <v>#N/A</v>
      </c>
      <c r="L1983" s="299" t="e">
        <f>VLOOKUP(A1983,EMPRESAS!$A$1:$J$342,10,0)</f>
        <v>#N/A</v>
      </c>
    </row>
    <row r="1984" spans="1:12">
      <c r="A1984" s="332"/>
      <c r="B1984" s="306" t="e">
        <f>VLOOKUP(A1984,EMPRESAS!$A$1:$B$342,2,0)</f>
        <v>#N/A</v>
      </c>
      <c r="C1984" s="306" t="e">
        <f>VLOOKUP(A1984,EMPRESAS!$A$1:$C$342,3,0)</f>
        <v>#N/A</v>
      </c>
      <c r="D1984" s="299"/>
      <c r="E1984" s="299"/>
      <c r="F1984" s="299"/>
      <c r="G1984" s="299"/>
      <c r="H1984" s="299"/>
      <c r="I1984" s="299"/>
      <c r="J1984" s="299"/>
      <c r="K1984" s="299" t="e">
        <f>VLOOKUP(A1984,EMPRESAS!$A$1:$I$342,9,0)</f>
        <v>#N/A</v>
      </c>
      <c r="L1984" s="299" t="e">
        <f>VLOOKUP(A1984,EMPRESAS!$A$1:$J$342,10,0)</f>
        <v>#N/A</v>
      </c>
    </row>
    <row r="1985" spans="1:12">
      <c r="A1985" s="332"/>
      <c r="B1985" s="306" t="e">
        <f>VLOOKUP(A1985,EMPRESAS!$A$1:$B$342,2,0)</f>
        <v>#N/A</v>
      </c>
      <c r="C1985" s="306" t="e">
        <f>VLOOKUP(A1985,EMPRESAS!$A$1:$C$342,3,0)</f>
        <v>#N/A</v>
      </c>
      <c r="D1985" s="299"/>
      <c r="E1985" s="299"/>
      <c r="F1985" s="299"/>
      <c r="G1985" s="299"/>
      <c r="H1985" s="299"/>
      <c r="I1985" s="299"/>
      <c r="J1985" s="299"/>
      <c r="K1985" s="299" t="e">
        <f>VLOOKUP(A1985,EMPRESAS!$A$1:$I$342,9,0)</f>
        <v>#N/A</v>
      </c>
      <c r="L1985" s="299" t="e">
        <f>VLOOKUP(A1985,EMPRESAS!$A$1:$J$342,10,0)</f>
        <v>#N/A</v>
      </c>
    </row>
    <row r="1986" spans="1:12">
      <c r="A1986" s="332"/>
      <c r="B1986" s="306" t="e">
        <f>VLOOKUP(A1986,EMPRESAS!$A$1:$B$342,2,0)</f>
        <v>#N/A</v>
      </c>
      <c r="C1986" s="306" t="e">
        <f>VLOOKUP(A1986,EMPRESAS!$A$1:$C$342,3,0)</f>
        <v>#N/A</v>
      </c>
      <c r="D1986" s="299"/>
      <c r="E1986" s="299"/>
      <c r="F1986" s="299"/>
      <c r="G1986" s="299"/>
      <c r="H1986" s="299"/>
      <c r="I1986" s="299"/>
      <c r="J1986" s="299"/>
      <c r="K1986" s="299" t="e">
        <f>VLOOKUP(A1986,EMPRESAS!$A$1:$I$342,9,0)</f>
        <v>#N/A</v>
      </c>
      <c r="L1986" s="299" t="e">
        <f>VLOOKUP(A1986,EMPRESAS!$A$1:$J$342,10,0)</f>
        <v>#N/A</v>
      </c>
    </row>
    <row r="1987" spans="1:12">
      <c r="A1987" s="332"/>
      <c r="B1987" s="306" t="e">
        <f>VLOOKUP(A1987,EMPRESAS!$A$1:$B$342,2,0)</f>
        <v>#N/A</v>
      </c>
      <c r="C1987" s="306" t="e">
        <f>VLOOKUP(A1987,EMPRESAS!$A$1:$C$342,3,0)</f>
        <v>#N/A</v>
      </c>
      <c r="D1987" s="299"/>
      <c r="E1987" s="299"/>
      <c r="F1987" s="299"/>
      <c r="G1987" s="299"/>
      <c r="H1987" s="299"/>
      <c r="I1987" s="299"/>
      <c r="J1987" s="299"/>
      <c r="K1987" s="299" t="e">
        <f>VLOOKUP(A1987,EMPRESAS!$A$1:$I$342,9,0)</f>
        <v>#N/A</v>
      </c>
      <c r="L1987" s="299" t="e">
        <f>VLOOKUP(A1987,EMPRESAS!$A$1:$J$342,10,0)</f>
        <v>#N/A</v>
      </c>
    </row>
    <row r="1988" spans="1:12">
      <c r="A1988" s="332"/>
      <c r="B1988" s="306" t="e">
        <f>VLOOKUP(A1988,EMPRESAS!$A$1:$B$342,2,0)</f>
        <v>#N/A</v>
      </c>
      <c r="C1988" s="306" t="e">
        <f>VLOOKUP(A1988,EMPRESAS!$A$1:$C$342,3,0)</f>
        <v>#N/A</v>
      </c>
      <c r="D1988" s="299"/>
      <c r="E1988" s="299"/>
      <c r="F1988" s="299"/>
      <c r="G1988" s="299"/>
      <c r="H1988" s="299"/>
      <c r="I1988" s="299"/>
      <c r="J1988" s="299"/>
      <c r="K1988" s="299" t="e">
        <f>VLOOKUP(A1988,EMPRESAS!$A$1:$I$342,9,0)</f>
        <v>#N/A</v>
      </c>
      <c r="L1988" s="299" t="e">
        <f>VLOOKUP(A1988,EMPRESAS!$A$1:$J$342,10,0)</f>
        <v>#N/A</v>
      </c>
    </row>
    <row r="1989" spans="1:12">
      <c r="A1989" s="332"/>
      <c r="B1989" s="306" t="e">
        <f>VLOOKUP(A1989,EMPRESAS!$A$1:$B$342,2,0)</f>
        <v>#N/A</v>
      </c>
      <c r="C1989" s="306" t="e">
        <f>VLOOKUP(A1989,EMPRESAS!$A$1:$C$342,3,0)</f>
        <v>#N/A</v>
      </c>
      <c r="D1989" s="299"/>
      <c r="E1989" s="299"/>
      <c r="F1989" s="299"/>
      <c r="G1989" s="299"/>
      <c r="H1989" s="299"/>
      <c r="I1989" s="299"/>
      <c r="J1989" s="299"/>
      <c r="K1989" s="299" t="e">
        <f>VLOOKUP(A1989,EMPRESAS!$A$1:$I$342,9,0)</f>
        <v>#N/A</v>
      </c>
      <c r="L1989" s="299" t="e">
        <f>VLOOKUP(A1989,EMPRESAS!$A$1:$J$342,10,0)</f>
        <v>#N/A</v>
      </c>
    </row>
    <row r="1990" spans="1:12">
      <c r="A1990" s="332"/>
      <c r="B1990" s="306" t="e">
        <f>VLOOKUP(A1990,EMPRESAS!$A$1:$B$342,2,0)</f>
        <v>#N/A</v>
      </c>
      <c r="C1990" s="306" t="e">
        <f>VLOOKUP(A1990,EMPRESAS!$A$1:$C$342,3,0)</f>
        <v>#N/A</v>
      </c>
      <c r="D1990" s="299"/>
      <c r="E1990" s="299"/>
      <c r="F1990" s="299"/>
      <c r="G1990" s="299"/>
      <c r="H1990" s="299"/>
      <c r="I1990" s="299"/>
      <c r="J1990" s="299"/>
      <c r="K1990" s="299" t="e">
        <f>VLOOKUP(A1990,EMPRESAS!$A$1:$I$342,9,0)</f>
        <v>#N/A</v>
      </c>
      <c r="L1990" s="299" t="e">
        <f>VLOOKUP(A1990,EMPRESAS!$A$1:$J$342,10,0)</f>
        <v>#N/A</v>
      </c>
    </row>
    <row r="1991" spans="1:12">
      <c r="A1991" s="332"/>
      <c r="B1991" s="306" t="e">
        <f>VLOOKUP(A1991,EMPRESAS!$A$1:$B$342,2,0)</f>
        <v>#N/A</v>
      </c>
      <c r="C1991" s="306" t="e">
        <f>VLOOKUP(A1991,EMPRESAS!$A$1:$C$342,3,0)</f>
        <v>#N/A</v>
      </c>
      <c r="D1991" s="299"/>
      <c r="E1991" s="299"/>
      <c r="F1991" s="299"/>
      <c r="G1991" s="299"/>
      <c r="H1991" s="299"/>
      <c r="I1991" s="299"/>
      <c r="J1991" s="299"/>
      <c r="K1991" s="299" t="e">
        <f>VLOOKUP(A1991,EMPRESAS!$A$1:$I$342,9,0)</f>
        <v>#N/A</v>
      </c>
      <c r="L1991" s="299" t="e">
        <f>VLOOKUP(A1991,EMPRESAS!$A$1:$J$342,10,0)</f>
        <v>#N/A</v>
      </c>
    </row>
    <row r="1992" spans="1:12">
      <c r="A1992" s="332"/>
      <c r="B1992" s="306" t="e">
        <f>VLOOKUP(A1992,EMPRESAS!$A$1:$B$342,2,0)</f>
        <v>#N/A</v>
      </c>
      <c r="C1992" s="306" t="e">
        <f>VLOOKUP(A1992,EMPRESAS!$A$1:$C$342,3,0)</f>
        <v>#N/A</v>
      </c>
      <c r="D1992" s="299"/>
      <c r="E1992" s="299"/>
      <c r="F1992" s="299"/>
      <c r="G1992" s="299"/>
      <c r="H1992" s="299"/>
      <c r="I1992" s="299"/>
      <c r="J1992" s="299"/>
      <c r="K1992" s="299" t="e">
        <f>VLOOKUP(A1992,EMPRESAS!$A$1:$I$342,9,0)</f>
        <v>#N/A</v>
      </c>
      <c r="L1992" s="299" t="e">
        <f>VLOOKUP(A1992,EMPRESAS!$A$1:$J$342,10,0)</f>
        <v>#N/A</v>
      </c>
    </row>
    <row r="1993" spans="1:12">
      <c r="A1993" s="332"/>
      <c r="B1993" s="306" t="e">
        <f>VLOOKUP(A1993,EMPRESAS!$A$1:$B$342,2,0)</f>
        <v>#N/A</v>
      </c>
      <c r="C1993" s="306" t="e">
        <f>VLOOKUP(A1993,EMPRESAS!$A$1:$C$342,3,0)</f>
        <v>#N/A</v>
      </c>
      <c r="D1993" s="299"/>
      <c r="E1993" s="299"/>
      <c r="F1993" s="299"/>
      <c r="G1993" s="299"/>
      <c r="H1993" s="299"/>
      <c r="I1993" s="299"/>
      <c r="J1993" s="299"/>
      <c r="K1993" s="299" t="e">
        <f>VLOOKUP(A1993,EMPRESAS!$A$1:$I$342,9,0)</f>
        <v>#N/A</v>
      </c>
      <c r="L1993" s="299" t="e">
        <f>VLOOKUP(A1993,EMPRESAS!$A$1:$J$342,10,0)</f>
        <v>#N/A</v>
      </c>
    </row>
    <row r="1994" spans="1:12">
      <c r="A1994" s="332"/>
      <c r="B1994" s="306" t="e">
        <f>VLOOKUP(A1994,EMPRESAS!$A$1:$B$342,2,0)</f>
        <v>#N/A</v>
      </c>
      <c r="C1994" s="306" t="e">
        <f>VLOOKUP(A1994,EMPRESAS!$A$1:$C$342,3,0)</f>
        <v>#N/A</v>
      </c>
      <c r="D1994" s="299"/>
      <c r="E1994" s="299"/>
      <c r="F1994" s="299"/>
      <c r="G1994" s="299"/>
      <c r="H1994" s="299"/>
      <c r="I1994" s="299"/>
      <c r="J1994" s="299"/>
      <c r="K1994" s="299" t="e">
        <f>VLOOKUP(A1994,EMPRESAS!$A$1:$I$342,9,0)</f>
        <v>#N/A</v>
      </c>
      <c r="L1994" s="299" t="e">
        <f>VLOOKUP(A1994,EMPRESAS!$A$1:$J$342,10,0)</f>
        <v>#N/A</v>
      </c>
    </row>
    <row r="1995" spans="1:12">
      <c r="A1995" s="332"/>
      <c r="B1995" s="306" t="e">
        <f>VLOOKUP(A1995,EMPRESAS!$A$1:$B$342,2,0)</f>
        <v>#N/A</v>
      </c>
      <c r="C1995" s="306" t="e">
        <f>VLOOKUP(A1995,EMPRESAS!$A$1:$C$342,3,0)</f>
        <v>#N/A</v>
      </c>
      <c r="D1995" s="299"/>
      <c r="E1995" s="299"/>
      <c r="F1995" s="299"/>
      <c r="G1995" s="299"/>
      <c r="H1995" s="299"/>
      <c r="I1995" s="299"/>
      <c r="J1995" s="299"/>
      <c r="K1995" s="299" t="e">
        <f>VLOOKUP(A1995,EMPRESAS!$A$1:$I$342,9,0)</f>
        <v>#N/A</v>
      </c>
      <c r="L1995" s="299" t="e">
        <f>VLOOKUP(A1995,EMPRESAS!$A$1:$J$342,10,0)</f>
        <v>#N/A</v>
      </c>
    </row>
    <row r="1996" spans="1:12">
      <c r="A1996" s="332"/>
      <c r="B1996" s="306" t="e">
        <f>VLOOKUP(A1996,EMPRESAS!$A$1:$B$342,2,0)</f>
        <v>#N/A</v>
      </c>
      <c r="C1996" s="306" t="e">
        <f>VLOOKUP(A1996,EMPRESAS!$A$1:$C$342,3,0)</f>
        <v>#N/A</v>
      </c>
      <c r="D1996" s="299"/>
      <c r="E1996" s="299"/>
      <c r="F1996" s="299"/>
      <c r="G1996" s="299"/>
      <c r="H1996" s="299"/>
      <c r="I1996" s="299"/>
      <c r="J1996" s="299"/>
      <c r="K1996" s="299" t="e">
        <f>VLOOKUP(A1996,EMPRESAS!$A$1:$I$342,9,0)</f>
        <v>#N/A</v>
      </c>
      <c r="L1996" s="299" t="e">
        <f>VLOOKUP(A1996,EMPRESAS!$A$1:$J$342,10,0)</f>
        <v>#N/A</v>
      </c>
    </row>
    <row r="1997" spans="1:12">
      <c r="A1997" s="332"/>
      <c r="B1997" s="306" t="e">
        <f>VLOOKUP(A1997,EMPRESAS!$A$1:$B$342,2,0)</f>
        <v>#N/A</v>
      </c>
      <c r="C1997" s="306" t="e">
        <f>VLOOKUP(A1997,EMPRESAS!$A$1:$C$342,3,0)</f>
        <v>#N/A</v>
      </c>
      <c r="D1997" s="299"/>
      <c r="E1997" s="299"/>
      <c r="F1997" s="299"/>
      <c r="G1997" s="299"/>
      <c r="H1997" s="299"/>
      <c r="I1997" s="299"/>
      <c r="J1997" s="299"/>
      <c r="K1997" s="299" t="e">
        <f>VLOOKUP(A1997,EMPRESAS!$A$1:$I$342,9,0)</f>
        <v>#N/A</v>
      </c>
      <c r="L1997" s="299" t="e">
        <f>VLOOKUP(A1997,EMPRESAS!$A$1:$J$342,10,0)</f>
        <v>#N/A</v>
      </c>
    </row>
    <row r="1998" spans="1:12">
      <c r="A1998" s="332"/>
      <c r="B1998" s="306" t="e">
        <f>VLOOKUP(A1998,EMPRESAS!$A$1:$B$342,2,0)</f>
        <v>#N/A</v>
      </c>
      <c r="C1998" s="306" t="e">
        <f>VLOOKUP(A1998,EMPRESAS!$A$1:$C$342,3,0)</f>
        <v>#N/A</v>
      </c>
      <c r="D1998" s="299"/>
      <c r="E1998" s="299"/>
      <c r="F1998" s="299"/>
      <c r="G1998" s="299"/>
      <c r="H1998" s="299"/>
      <c r="I1998" s="299"/>
      <c r="J1998" s="299"/>
      <c r="K1998" s="299" t="e">
        <f>VLOOKUP(A1998,EMPRESAS!$A$1:$I$342,9,0)</f>
        <v>#N/A</v>
      </c>
      <c r="L1998" s="299" t="e">
        <f>VLOOKUP(A1998,EMPRESAS!$A$1:$J$342,10,0)</f>
        <v>#N/A</v>
      </c>
    </row>
    <row r="1999" spans="1:12">
      <c r="A1999" s="332"/>
      <c r="B1999" s="306" t="e">
        <f>VLOOKUP(A1999,EMPRESAS!$A$1:$B$342,2,0)</f>
        <v>#N/A</v>
      </c>
      <c r="C1999" s="306" t="e">
        <f>VLOOKUP(A1999,EMPRESAS!$A$1:$C$342,3,0)</f>
        <v>#N/A</v>
      </c>
      <c r="D1999" s="299"/>
      <c r="E1999" s="299"/>
      <c r="F1999" s="299"/>
      <c r="G1999" s="299"/>
      <c r="H1999" s="299"/>
      <c r="I1999" s="299"/>
      <c r="J1999" s="299"/>
      <c r="K1999" s="299" t="e">
        <f>VLOOKUP(A1999,EMPRESAS!$A$1:$I$342,9,0)</f>
        <v>#N/A</v>
      </c>
      <c r="L1999" s="299" t="e">
        <f>VLOOKUP(A1999,EMPRESAS!$A$1:$J$342,10,0)</f>
        <v>#N/A</v>
      </c>
    </row>
    <row r="2000" spans="1:12">
      <c r="A2000" s="332"/>
      <c r="B2000" s="306" t="e">
        <f>VLOOKUP(A2000,EMPRESAS!$A$1:$B$342,2,0)</f>
        <v>#N/A</v>
      </c>
      <c r="C2000" s="306" t="e">
        <f>VLOOKUP(A2000,EMPRESAS!$A$1:$C$342,3,0)</f>
        <v>#N/A</v>
      </c>
      <c r="D2000" s="299"/>
      <c r="E2000" s="299"/>
      <c r="F2000" s="299"/>
      <c r="G2000" s="299"/>
      <c r="H2000" s="299"/>
      <c r="I2000" s="299"/>
      <c r="J2000" s="299"/>
      <c r="K2000" s="299" t="e">
        <f>VLOOKUP(A2000,EMPRESAS!$A$1:$I$342,9,0)</f>
        <v>#N/A</v>
      </c>
      <c r="L2000" s="299" t="e">
        <f>VLOOKUP(A2000,EMPRESAS!$A$1:$J$342,10,0)</f>
        <v>#N/A</v>
      </c>
    </row>
    <row r="2001" spans="1:12">
      <c r="A2001" s="332"/>
      <c r="B2001" s="306" t="e">
        <f>VLOOKUP(A2001,EMPRESAS!$A$1:$B$342,2,0)</f>
        <v>#N/A</v>
      </c>
      <c r="C2001" s="306" t="e">
        <f>VLOOKUP(A2001,EMPRESAS!$A$1:$C$342,3,0)</f>
        <v>#N/A</v>
      </c>
      <c r="D2001" s="299"/>
      <c r="E2001" s="299"/>
      <c r="F2001" s="299"/>
      <c r="G2001" s="299"/>
      <c r="H2001" s="299"/>
      <c r="I2001" s="299"/>
      <c r="J2001" s="299"/>
      <c r="K2001" s="299" t="e">
        <f>VLOOKUP(A2001,EMPRESAS!$A$1:$I$342,9,0)</f>
        <v>#N/A</v>
      </c>
      <c r="L2001" s="299" t="e">
        <f>VLOOKUP(A2001,EMPRESAS!$A$1:$J$342,10,0)</f>
        <v>#N/A</v>
      </c>
    </row>
    <row r="2002" spans="1:12">
      <c r="A2002" s="332"/>
      <c r="B2002" s="306" t="e">
        <f>VLOOKUP(A2002,EMPRESAS!$A$1:$B$342,2,0)</f>
        <v>#N/A</v>
      </c>
      <c r="C2002" s="306" t="e">
        <f>VLOOKUP(A2002,EMPRESAS!$A$1:$C$342,3,0)</f>
        <v>#N/A</v>
      </c>
      <c r="D2002" s="299"/>
      <c r="E2002" s="299"/>
      <c r="F2002" s="299"/>
      <c r="G2002" s="299"/>
      <c r="H2002" s="299"/>
      <c r="I2002" s="299"/>
      <c r="J2002" s="299"/>
      <c r="K2002" s="299" t="e">
        <f>VLOOKUP(A2002,EMPRESAS!$A$1:$I$342,9,0)</f>
        <v>#N/A</v>
      </c>
      <c r="L2002" s="299" t="e">
        <f>VLOOKUP(A2002,EMPRESAS!$A$1:$J$342,10,0)</f>
        <v>#N/A</v>
      </c>
    </row>
    <row r="2003" spans="1:12">
      <c r="A2003" s="332"/>
      <c r="B2003" s="306" t="e">
        <f>VLOOKUP(A2003,EMPRESAS!$A$1:$B$342,2,0)</f>
        <v>#N/A</v>
      </c>
      <c r="C2003" s="306" t="e">
        <f>VLOOKUP(A2003,EMPRESAS!$A$1:$C$342,3,0)</f>
        <v>#N/A</v>
      </c>
      <c r="D2003" s="299"/>
      <c r="E2003" s="299"/>
      <c r="F2003" s="299"/>
      <c r="G2003" s="299"/>
      <c r="H2003" s="299"/>
      <c r="I2003" s="299"/>
      <c r="J2003" s="299"/>
      <c r="K2003" s="299" t="e">
        <f>VLOOKUP(A2003,EMPRESAS!$A$1:$I$342,9,0)</f>
        <v>#N/A</v>
      </c>
      <c r="L2003" s="299" t="e">
        <f>VLOOKUP(A2003,EMPRESAS!$A$1:$J$342,10,0)</f>
        <v>#N/A</v>
      </c>
    </row>
    <row r="2004" spans="1:12">
      <c r="A2004" s="332"/>
      <c r="B2004" s="306" t="e">
        <f>VLOOKUP(A2004,EMPRESAS!$A$1:$B$342,2,0)</f>
        <v>#N/A</v>
      </c>
      <c r="C2004" s="306" t="e">
        <f>VLOOKUP(A2004,EMPRESAS!$A$1:$C$342,3,0)</f>
        <v>#N/A</v>
      </c>
      <c r="D2004" s="299"/>
      <c r="E2004" s="299"/>
      <c r="F2004" s="299"/>
      <c r="G2004" s="299"/>
      <c r="H2004" s="299"/>
      <c r="I2004" s="299"/>
      <c r="J2004" s="299"/>
      <c r="K2004" s="299" t="e">
        <f>VLOOKUP(A2004,EMPRESAS!$A$1:$I$342,9,0)</f>
        <v>#N/A</v>
      </c>
      <c r="L2004" s="299" t="e">
        <f>VLOOKUP(A2004,EMPRESAS!$A$1:$J$342,10,0)</f>
        <v>#N/A</v>
      </c>
    </row>
    <row r="2005" spans="1:12">
      <c r="A2005" s="332"/>
      <c r="B2005" s="306" t="e">
        <f>VLOOKUP(A2005,EMPRESAS!$A$1:$B$342,2,0)</f>
        <v>#N/A</v>
      </c>
      <c r="C2005" s="306" t="e">
        <f>VLOOKUP(A2005,EMPRESAS!$A$1:$C$342,3,0)</f>
        <v>#N/A</v>
      </c>
      <c r="D2005" s="299"/>
      <c r="E2005" s="299"/>
      <c r="F2005" s="299"/>
      <c r="G2005" s="299"/>
      <c r="H2005" s="299"/>
      <c r="I2005" s="299"/>
      <c r="J2005" s="299"/>
      <c r="K2005" s="299" t="e">
        <f>VLOOKUP(A2005,EMPRESAS!$A$1:$I$342,9,0)</f>
        <v>#N/A</v>
      </c>
      <c r="L2005" s="299" t="e">
        <f>VLOOKUP(A2005,EMPRESAS!$A$1:$J$342,10,0)</f>
        <v>#N/A</v>
      </c>
    </row>
    <row r="2006" spans="1:12">
      <c r="A2006" s="332"/>
      <c r="B2006" s="306" t="e">
        <f>VLOOKUP(A2006,EMPRESAS!$A$1:$B$342,2,0)</f>
        <v>#N/A</v>
      </c>
      <c r="C2006" s="306" t="e">
        <f>VLOOKUP(A2006,EMPRESAS!$A$1:$C$342,3,0)</f>
        <v>#N/A</v>
      </c>
      <c r="D2006" s="299"/>
      <c r="E2006" s="299"/>
      <c r="F2006" s="299"/>
      <c r="G2006" s="299"/>
      <c r="H2006" s="299"/>
      <c r="I2006" s="299"/>
      <c r="J2006" s="299"/>
      <c r="K2006" s="299" t="e">
        <f>VLOOKUP(A2006,EMPRESAS!$A$1:$I$342,9,0)</f>
        <v>#N/A</v>
      </c>
      <c r="L2006" s="299" t="e">
        <f>VLOOKUP(A2006,EMPRESAS!$A$1:$J$342,10,0)</f>
        <v>#N/A</v>
      </c>
    </row>
    <row r="2007" spans="1:12">
      <c r="A2007" s="332"/>
      <c r="B2007" s="306" t="e">
        <f>VLOOKUP(A2007,EMPRESAS!$A$1:$B$342,2,0)</f>
        <v>#N/A</v>
      </c>
      <c r="C2007" s="306" t="e">
        <f>VLOOKUP(A2007,EMPRESAS!$A$1:$C$342,3,0)</f>
        <v>#N/A</v>
      </c>
      <c r="D2007" s="299"/>
      <c r="E2007" s="299"/>
      <c r="F2007" s="299"/>
      <c r="G2007" s="299"/>
      <c r="H2007" s="299"/>
      <c r="I2007" s="299"/>
      <c r="J2007" s="299"/>
      <c r="K2007" s="299" t="e">
        <f>VLOOKUP(A2007,EMPRESAS!$A$1:$I$342,9,0)</f>
        <v>#N/A</v>
      </c>
      <c r="L2007" s="299" t="e">
        <f>VLOOKUP(A2007,EMPRESAS!$A$1:$J$342,10,0)</f>
        <v>#N/A</v>
      </c>
    </row>
    <row r="2008" spans="1:12">
      <c r="A2008" s="332"/>
      <c r="B2008" s="306" t="e">
        <f>VLOOKUP(A2008,EMPRESAS!$A$1:$B$342,2,0)</f>
        <v>#N/A</v>
      </c>
      <c r="C2008" s="306" t="e">
        <f>VLOOKUP(A2008,EMPRESAS!$A$1:$C$342,3,0)</f>
        <v>#N/A</v>
      </c>
      <c r="D2008" s="299"/>
      <c r="E2008" s="299"/>
      <c r="F2008" s="299"/>
      <c r="G2008" s="299"/>
      <c r="H2008" s="299"/>
      <c r="I2008" s="299"/>
      <c r="J2008" s="299"/>
      <c r="K2008" s="299" t="e">
        <f>VLOOKUP(A2008,EMPRESAS!$A$1:$I$342,9,0)</f>
        <v>#N/A</v>
      </c>
      <c r="L2008" s="299" t="e">
        <f>VLOOKUP(A2008,EMPRESAS!$A$1:$J$342,10,0)</f>
        <v>#N/A</v>
      </c>
    </row>
    <row r="2009" spans="1:12">
      <c r="A2009" s="332"/>
      <c r="B2009" s="306" t="e">
        <f>VLOOKUP(A2009,EMPRESAS!$A$1:$B$342,2,0)</f>
        <v>#N/A</v>
      </c>
      <c r="C2009" s="306" t="e">
        <f>VLOOKUP(A2009,EMPRESAS!$A$1:$C$342,3,0)</f>
        <v>#N/A</v>
      </c>
      <c r="D2009" s="299"/>
      <c r="E2009" s="299"/>
      <c r="F2009" s="299"/>
      <c r="G2009" s="299"/>
      <c r="H2009" s="299"/>
      <c r="I2009" s="299"/>
      <c r="J2009" s="299"/>
      <c r="K2009" s="299" t="e">
        <f>VLOOKUP(A2009,EMPRESAS!$A$1:$I$342,9,0)</f>
        <v>#N/A</v>
      </c>
      <c r="L2009" s="299" t="e">
        <f>VLOOKUP(A2009,EMPRESAS!$A$1:$J$342,10,0)</f>
        <v>#N/A</v>
      </c>
    </row>
    <row r="2010" spans="1:12">
      <c r="A2010" s="332"/>
      <c r="B2010" s="306" t="e">
        <f>VLOOKUP(A2010,EMPRESAS!$A$1:$B$342,2,0)</f>
        <v>#N/A</v>
      </c>
      <c r="C2010" s="306" t="e">
        <f>VLOOKUP(A2010,EMPRESAS!$A$1:$C$342,3,0)</f>
        <v>#N/A</v>
      </c>
      <c r="D2010" s="299"/>
      <c r="E2010" s="299"/>
      <c r="F2010" s="299"/>
      <c r="G2010" s="299"/>
      <c r="H2010" s="299"/>
      <c r="I2010" s="299"/>
      <c r="J2010" s="299"/>
      <c r="K2010" s="299" t="e">
        <f>VLOOKUP(A2010,EMPRESAS!$A$1:$I$342,9,0)</f>
        <v>#N/A</v>
      </c>
      <c r="L2010" s="299" t="e">
        <f>VLOOKUP(A2010,EMPRESAS!$A$1:$J$342,10,0)</f>
        <v>#N/A</v>
      </c>
    </row>
    <row r="2011" spans="1:12">
      <c r="A2011" s="332"/>
      <c r="B2011" s="306" t="e">
        <f>VLOOKUP(A2011,EMPRESAS!$A$1:$B$342,2,0)</f>
        <v>#N/A</v>
      </c>
      <c r="C2011" s="306" t="e">
        <f>VLOOKUP(A2011,EMPRESAS!$A$1:$C$342,3,0)</f>
        <v>#N/A</v>
      </c>
      <c r="D2011" s="299"/>
      <c r="E2011" s="299"/>
      <c r="F2011" s="299"/>
      <c r="G2011" s="299"/>
      <c r="H2011" s="299"/>
      <c r="I2011" s="299"/>
      <c r="J2011" s="299"/>
      <c r="K2011" s="299" t="e">
        <f>VLOOKUP(A2011,EMPRESAS!$A$1:$I$342,9,0)</f>
        <v>#N/A</v>
      </c>
      <c r="L2011" s="299" t="e">
        <f>VLOOKUP(A2011,EMPRESAS!$A$1:$J$342,10,0)</f>
        <v>#N/A</v>
      </c>
    </row>
    <row r="2012" spans="1:12">
      <c r="A2012" s="332"/>
      <c r="B2012" s="306" t="e">
        <f>VLOOKUP(A2012,EMPRESAS!$A$1:$B$342,2,0)</f>
        <v>#N/A</v>
      </c>
      <c r="C2012" s="306" t="e">
        <f>VLOOKUP(A2012,EMPRESAS!$A$1:$C$342,3,0)</f>
        <v>#N/A</v>
      </c>
      <c r="D2012" s="299"/>
      <c r="E2012" s="299"/>
      <c r="F2012" s="299"/>
      <c r="G2012" s="299"/>
      <c r="H2012" s="299"/>
      <c r="I2012" s="299"/>
      <c r="J2012" s="299"/>
      <c r="K2012" s="299" t="e">
        <f>VLOOKUP(A2012,EMPRESAS!$A$1:$I$342,9,0)</f>
        <v>#N/A</v>
      </c>
      <c r="L2012" s="299" t="e">
        <f>VLOOKUP(A2012,EMPRESAS!$A$1:$J$342,10,0)</f>
        <v>#N/A</v>
      </c>
    </row>
    <row r="2013" spans="1:12">
      <c r="A2013" s="332"/>
      <c r="B2013" s="306" t="e">
        <f>VLOOKUP(A2013,EMPRESAS!$A$1:$B$342,2,0)</f>
        <v>#N/A</v>
      </c>
      <c r="C2013" s="306" t="e">
        <f>VLOOKUP(A2013,EMPRESAS!$A$1:$C$342,3,0)</f>
        <v>#N/A</v>
      </c>
      <c r="D2013" s="299"/>
      <c r="E2013" s="299"/>
      <c r="F2013" s="299"/>
      <c r="G2013" s="299"/>
      <c r="H2013" s="299"/>
      <c r="I2013" s="299"/>
      <c r="J2013" s="299"/>
      <c r="K2013" s="299" t="e">
        <f>VLOOKUP(A2013,EMPRESAS!$A$1:$I$342,9,0)</f>
        <v>#N/A</v>
      </c>
      <c r="L2013" s="299" t="e">
        <f>VLOOKUP(A2013,EMPRESAS!$A$1:$J$342,10,0)</f>
        <v>#N/A</v>
      </c>
    </row>
    <row r="2014" spans="1:12">
      <c r="A2014" s="332"/>
      <c r="B2014" s="306" t="e">
        <f>VLOOKUP(A2014,EMPRESAS!$A$1:$B$342,2,0)</f>
        <v>#N/A</v>
      </c>
      <c r="C2014" s="306" t="e">
        <f>VLOOKUP(A2014,EMPRESAS!$A$1:$C$342,3,0)</f>
        <v>#N/A</v>
      </c>
      <c r="D2014" s="299"/>
      <c r="E2014" s="299"/>
      <c r="F2014" s="299"/>
      <c r="G2014" s="299"/>
      <c r="H2014" s="299"/>
      <c r="I2014" s="299"/>
      <c r="J2014" s="299"/>
      <c r="K2014" s="299" t="e">
        <f>VLOOKUP(A2014,EMPRESAS!$A$1:$I$342,9,0)</f>
        <v>#N/A</v>
      </c>
      <c r="L2014" s="299" t="e">
        <f>VLOOKUP(A2014,EMPRESAS!$A$1:$J$342,10,0)</f>
        <v>#N/A</v>
      </c>
    </row>
    <row r="2015" spans="1:12">
      <c r="A2015" s="332"/>
      <c r="B2015" s="306" t="e">
        <f>VLOOKUP(A2015,EMPRESAS!$A$1:$B$342,2,0)</f>
        <v>#N/A</v>
      </c>
      <c r="C2015" s="306" t="e">
        <f>VLOOKUP(A2015,EMPRESAS!$A$1:$C$342,3,0)</f>
        <v>#N/A</v>
      </c>
      <c r="D2015" s="299"/>
      <c r="E2015" s="299"/>
      <c r="F2015" s="299"/>
      <c r="G2015" s="299"/>
      <c r="H2015" s="299"/>
      <c r="I2015" s="299"/>
      <c r="J2015" s="299"/>
      <c r="K2015" s="299" t="e">
        <f>VLOOKUP(A2015,EMPRESAS!$A$1:$I$342,9,0)</f>
        <v>#N/A</v>
      </c>
      <c r="L2015" s="299" t="e">
        <f>VLOOKUP(A2015,EMPRESAS!$A$1:$J$342,10,0)</f>
        <v>#N/A</v>
      </c>
    </row>
    <row r="2016" spans="1:12">
      <c r="A2016" s="332"/>
      <c r="B2016" s="306" t="e">
        <f>VLOOKUP(A2016,EMPRESAS!$A$1:$B$342,2,0)</f>
        <v>#N/A</v>
      </c>
      <c r="C2016" s="306" t="e">
        <f>VLOOKUP(A2016,EMPRESAS!$A$1:$C$342,3,0)</f>
        <v>#N/A</v>
      </c>
      <c r="D2016" s="299"/>
      <c r="E2016" s="299"/>
      <c r="F2016" s="299"/>
      <c r="G2016" s="299"/>
      <c r="H2016" s="299"/>
      <c r="I2016" s="299"/>
      <c r="J2016" s="299"/>
      <c r="K2016" s="299" t="e">
        <f>VLOOKUP(A2016,EMPRESAS!$A$1:$I$342,9,0)</f>
        <v>#N/A</v>
      </c>
      <c r="L2016" s="299" t="e">
        <f>VLOOKUP(A2016,EMPRESAS!$A$1:$J$342,10,0)</f>
        <v>#N/A</v>
      </c>
    </row>
    <row r="2017" spans="1:12">
      <c r="A2017" s="332"/>
      <c r="B2017" s="306" t="e">
        <f>VLOOKUP(A2017,EMPRESAS!$A$1:$B$342,2,0)</f>
        <v>#N/A</v>
      </c>
      <c r="C2017" s="306" t="e">
        <f>VLOOKUP(A2017,EMPRESAS!$A$1:$C$342,3,0)</f>
        <v>#N/A</v>
      </c>
      <c r="D2017" s="299"/>
      <c r="E2017" s="299"/>
      <c r="F2017" s="299"/>
      <c r="G2017" s="299"/>
      <c r="H2017" s="299"/>
      <c r="I2017" s="299"/>
      <c r="J2017" s="299"/>
      <c r="K2017" s="299" t="e">
        <f>VLOOKUP(A2017,EMPRESAS!$A$1:$I$342,9,0)</f>
        <v>#N/A</v>
      </c>
      <c r="L2017" s="299" t="e">
        <f>VLOOKUP(A2017,EMPRESAS!$A$1:$J$342,10,0)</f>
        <v>#N/A</v>
      </c>
    </row>
    <row r="2018" spans="1:12">
      <c r="A2018" s="332"/>
      <c r="B2018" s="306" t="e">
        <f>VLOOKUP(A2018,EMPRESAS!$A$1:$B$342,2,0)</f>
        <v>#N/A</v>
      </c>
      <c r="C2018" s="306" t="e">
        <f>VLOOKUP(A2018,EMPRESAS!$A$1:$C$342,3,0)</f>
        <v>#N/A</v>
      </c>
      <c r="D2018" s="299"/>
      <c r="E2018" s="299"/>
      <c r="F2018" s="299"/>
      <c r="G2018" s="299"/>
      <c r="H2018" s="299"/>
      <c r="I2018" s="299"/>
      <c r="J2018" s="299"/>
      <c r="K2018" s="299" t="e">
        <f>VLOOKUP(A2018,EMPRESAS!$A$1:$I$342,9,0)</f>
        <v>#N/A</v>
      </c>
      <c r="L2018" s="299" t="e">
        <f>VLOOKUP(A2018,EMPRESAS!$A$1:$J$342,10,0)</f>
        <v>#N/A</v>
      </c>
    </row>
    <row r="2019" spans="1:12">
      <c r="A2019" s="332"/>
      <c r="B2019" s="306" t="e">
        <f>VLOOKUP(A2019,EMPRESAS!$A$1:$B$342,2,0)</f>
        <v>#N/A</v>
      </c>
      <c r="C2019" s="306" t="e">
        <f>VLOOKUP(A2019,EMPRESAS!$A$1:$C$342,3,0)</f>
        <v>#N/A</v>
      </c>
      <c r="D2019" s="299"/>
      <c r="E2019" s="299"/>
      <c r="F2019" s="299"/>
      <c r="G2019" s="299"/>
      <c r="H2019" s="299"/>
      <c r="I2019" s="299"/>
      <c r="J2019" s="299"/>
      <c r="K2019" s="299" t="e">
        <f>VLOOKUP(A2019,EMPRESAS!$A$1:$I$342,9,0)</f>
        <v>#N/A</v>
      </c>
      <c r="L2019" s="299" t="e">
        <f>VLOOKUP(A2019,EMPRESAS!$A$1:$J$342,10,0)</f>
        <v>#N/A</v>
      </c>
    </row>
    <row r="2020" spans="1:12">
      <c r="A2020" s="332"/>
      <c r="B2020" s="306" t="e">
        <f>VLOOKUP(A2020,EMPRESAS!$A$1:$B$342,2,0)</f>
        <v>#N/A</v>
      </c>
      <c r="C2020" s="306" t="e">
        <f>VLOOKUP(A2020,EMPRESAS!$A$1:$C$342,3,0)</f>
        <v>#N/A</v>
      </c>
      <c r="D2020" s="299"/>
      <c r="E2020" s="299"/>
      <c r="F2020" s="299"/>
      <c r="G2020" s="299"/>
      <c r="H2020" s="299"/>
      <c r="I2020" s="299"/>
      <c r="J2020" s="299"/>
      <c r="K2020" s="299" t="e">
        <f>VLOOKUP(A2020,EMPRESAS!$A$1:$I$342,9,0)</f>
        <v>#N/A</v>
      </c>
      <c r="L2020" s="299" t="e">
        <f>VLOOKUP(A2020,EMPRESAS!$A$1:$J$342,10,0)</f>
        <v>#N/A</v>
      </c>
    </row>
    <row r="2021" spans="1:12">
      <c r="A2021" s="332"/>
      <c r="B2021" s="306" t="e">
        <f>VLOOKUP(A2021,EMPRESAS!$A$1:$B$342,2,0)</f>
        <v>#N/A</v>
      </c>
      <c r="C2021" s="306" t="e">
        <f>VLOOKUP(A2021,EMPRESAS!$A$1:$C$342,3,0)</f>
        <v>#N/A</v>
      </c>
      <c r="D2021" s="299"/>
      <c r="E2021" s="299"/>
      <c r="F2021" s="299"/>
      <c r="G2021" s="299"/>
      <c r="H2021" s="299"/>
      <c r="I2021" s="299"/>
      <c r="J2021" s="299"/>
      <c r="K2021" s="299" t="e">
        <f>VLOOKUP(A2021,EMPRESAS!$A$1:$I$342,9,0)</f>
        <v>#N/A</v>
      </c>
      <c r="L2021" s="299" t="e">
        <f>VLOOKUP(A2021,EMPRESAS!$A$1:$J$342,10,0)</f>
        <v>#N/A</v>
      </c>
    </row>
    <row r="2022" spans="1:12">
      <c r="A2022" s="332"/>
      <c r="B2022" s="306" t="e">
        <f>VLOOKUP(A2022,EMPRESAS!$A$1:$B$342,2,0)</f>
        <v>#N/A</v>
      </c>
      <c r="C2022" s="306" t="e">
        <f>VLOOKUP(A2022,EMPRESAS!$A$1:$C$342,3,0)</f>
        <v>#N/A</v>
      </c>
      <c r="D2022" s="299"/>
      <c r="E2022" s="299"/>
      <c r="F2022" s="299"/>
      <c r="G2022" s="299"/>
      <c r="H2022" s="299"/>
      <c r="I2022" s="299"/>
      <c r="J2022" s="299"/>
      <c r="K2022" s="299" t="e">
        <f>VLOOKUP(A2022,EMPRESAS!$A$1:$I$342,9,0)</f>
        <v>#N/A</v>
      </c>
      <c r="L2022" s="299" t="e">
        <f>VLOOKUP(A2022,EMPRESAS!$A$1:$J$342,10,0)</f>
        <v>#N/A</v>
      </c>
    </row>
    <row r="2023" spans="1:12">
      <c r="A2023" s="332"/>
      <c r="B2023" s="306" t="e">
        <f>VLOOKUP(A2023,EMPRESAS!$A$1:$B$342,2,0)</f>
        <v>#N/A</v>
      </c>
      <c r="C2023" s="306" t="e">
        <f>VLOOKUP(A2023,EMPRESAS!$A$1:$C$342,3,0)</f>
        <v>#N/A</v>
      </c>
      <c r="D2023" s="299"/>
      <c r="E2023" s="299"/>
      <c r="F2023" s="299"/>
      <c r="G2023" s="299"/>
      <c r="H2023" s="299"/>
      <c r="I2023" s="299"/>
      <c r="J2023" s="299"/>
      <c r="K2023" s="299" t="e">
        <f>VLOOKUP(A2023,EMPRESAS!$A$1:$I$342,9,0)</f>
        <v>#N/A</v>
      </c>
      <c r="L2023" s="299" t="e">
        <f>VLOOKUP(A2023,EMPRESAS!$A$1:$J$342,10,0)</f>
        <v>#N/A</v>
      </c>
    </row>
    <row r="2024" spans="1:12">
      <c r="A2024" s="332"/>
      <c r="B2024" s="306" t="e">
        <f>VLOOKUP(A2024,EMPRESAS!$A$1:$B$342,2,0)</f>
        <v>#N/A</v>
      </c>
      <c r="C2024" s="306" t="e">
        <f>VLOOKUP(A2024,EMPRESAS!$A$1:$C$342,3,0)</f>
        <v>#N/A</v>
      </c>
      <c r="D2024" s="299"/>
      <c r="E2024" s="299"/>
      <c r="F2024" s="299"/>
      <c r="G2024" s="299"/>
      <c r="H2024" s="299"/>
      <c r="I2024" s="299"/>
      <c r="J2024" s="299"/>
      <c r="K2024" s="299" t="e">
        <f>VLOOKUP(A2024,EMPRESAS!$A$1:$I$342,9,0)</f>
        <v>#N/A</v>
      </c>
      <c r="L2024" s="299" t="e">
        <f>VLOOKUP(A2024,EMPRESAS!$A$1:$J$342,10,0)</f>
        <v>#N/A</v>
      </c>
    </row>
    <row r="2025" spans="1:12">
      <c r="A2025" s="332"/>
      <c r="B2025" s="306" t="e">
        <f>VLOOKUP(A2025,EMPRESAS!$A$1:$B$342,2,0)</f>
        <v>#N/A</v>
      </c>
      <c r="C2025" s="306" t="e">
        <f>VLOOKUP(A2025,EMPRESAS!$A$1:$C$342,3,0)</f>
        <v>#N/A</v>
      </c>
      <c r="D2025" s="299"/>
      <c r="E2025" s="299"/>
      <c r="F2025" s="299"/>
      <c r="G2025" s="299"/>
      <c r="H2025" s="299"/>
      <c r="I2025" s="299"/>
      <c r="J2025" s="299"/>
      <c r="K2025" s="299" t="e">
        <f>VLOOKUP(A2025,EMPRESAS!$A$1:$I$342,9,0)</f>
        <v>#N/A</v>
      </c>
      <c r="L2025" s="299" t="e">
        <f>VLOOKUP(A2025,EMPRESAS!$A$1:$J$342,10,0)</f>
        <v>#N/A</v>
      </c>
    </row>
    <row r="2026" spans="1:12">
      <c r="A2026" s="332"/>
      <c r="B2026" s="306" t="e">
        <f>VLOOKUP(A2026,EMPRESAS!$A$1:$B$342,2,0)</f>
        <v>#N/A</v>
      </c>
      <c r="C2026" s="306" t="e">
        <f>VLOOKUP(A2026,EMPRESAS!$A$1:$C$342,3,0)</f>
        <v>#N/A</v>
      </c>
      <c r="D2026" s="299"/>
      <c r="E2026" s="299"/>
      <c r="F2026" s="299"/>
      <c r="G2026" s="299"/>
      <c r="H2026" s="299"/>
      <c r="I2026" s="299"/>
      <c r="J2026" s="299"/>
      <c r="K2026" s="299" t="e">
        <f>VLOOKUP(A2026,EMPRESAS!$A$1:$I$342,9,0)</f>
        <v>#N/A</v>
      </c>
      <c r="L2026" s="299" t="e">
        <f>VLOOKUP(A2026,EMPRESAS!$A$1:$J$342,10,0)</f>
        <v>#N/A</v>
      </c>
    </row>
    <row r="2027" spans="1:12">
      <c r="A2027" s="332"/>
      <c r="B2027" s="306" t="e">
        <f>VLOOKUP(A2027,EMPRESAS!$A$1:$B$342,2,0)</f>
        <v>#N/A</v>
      </c>
      <c r="C2027" s="306" t="e">
        <f>VLOOKUP(A2027,EMPRESAS!$A$1:$C$342,3,0)</f>
        <v>#N/A</v>
      </c>
      <c r="D2027" s="299"/>
      <c r="E2027" s="299"/>
      <c r="F2027" s="299"/>
      <c r="G2027" s="299"/>
      <c r="H2027" s="299"/>
      <c r="I2027" s="299"/>
      <c r="J2027" s="299"/>
      <c r="K2027" s="299" t="e">
        <f>VLOOKUP(A2027,EMPRESAS!$A$1:$I$342,9,0)</f>
        <v>#N/A</v>
      </c>
      <c r="L2027" s="299" t="e">
        <f>VLOOKUP(A2027,EMPRESAS!$A$1:$J$342,10,0)</f>
        <v>#N/A</v>
      </c>
    </row>
    <row r="2028" spans="1:12">
      <c r="A2028" s="332"/>
      <c r="B2028" s="306" t="e">
        <f>VLOOKUP(A2028,EMPRESAS!$A$1:$B$342,2,0)</f>
        <v>#N/A</v>
      </c>
      <c r="C2028" s="306" t="e">
        <f>VLOOKUP(A2028,EMPRESAS!$A$1:$C$342,3,0)</f>
        <v>#N/A</v>
      </c>
      <c r="D2028" s="299"/>
      <c r="E2028" s="299"/>
      <c r="F2028" s="299"/>
      <c r="G2028" s="299"/>
      <c r="H2028" s="299"/>
      <c r="I2028" s="299"/>
      <c r="J2028" s="299"/>
      <c r="K2028" s="299" t="e">
        <f>VLOOKUP(A2028,EMPRESAS!$A$1:$I$342,9,0)</f>
        <v>#N/A</v>
      </c>
      <c r="L2028" s="299" t="e">
        <f>VLOOKUP(A2028,EMPRESAS!$A$1:$J$342,10,0)</f>
        <v>#N/A</v>
      </c>
    </row>
    <row r="2029" spans="1:12">
      <c r="A2029" s="332"/>
      <c r="B2029" s="306" t="e">
        <f>VLOOKUP(A2029,EMPRESAS!$A$1:$B$342,2,0)</f>
        <v>#N/A</v>
      </c>
      <c r="C2029" s="306" t="e">
        <f>VLOOKUP(A2029,EMPRESAS!$A$1:$C$342,3,0)</f>
        <v>#N/A</v>
      </c>
      <c r="D2029" s="299"/>
      <c r="E2029" s="299"/>
      <c r="F2029" s="299"/>
      <c r="G2029" s="299"/>
      <c r="H2029" s="299"/>
      <c r="I2029" s="299"/>
      <c r="J2029" s="299"/>
      <c r="K2029" s="299" t="e">
        <f>VLOOKUP(A2029,EMPRESAS!$A$1:$I$342,9,0)</f>
        <v>#N/A</v>
      </c>
      <c r="L2029" s="299" t="e">
        <f>VLOOKUP(A2029,EMPRESAS!$A$1:$J$342,10,0)</f>
        <v>#N/A</v>
      </c>
    </row>
    <row r="2030" spans="1:12">
      <c r="A2030" s="332"/>
      <c r="B2030" s="306" t="e">
        <f>VLOOKUP(A2030,EMPRESAS!$A$1:$B$342,2,0)</f>
        <v>#N/A</v>
      </c>
      <c r="C2030" s="306" t="e">
        <f>VLOOKUP(A2030,EMPRESAS!$A$1:$C$342,3,0)</f>
        <v>#N/A</v>
      </c>
      <c r="D2030" s="299"/>
      <c r="E2030" s="299"/>
      <c r="F2030" s="299"/>
      <c r="G2030" s="299"/>
      <c r="H2030" s="299"/>
      <c r="I2030" s="299"/>
      <c r="J2030" s="299"/>
      <c r="K2030" s="299" t="e">
        <f>VLOOKUP(A2030,EMPRESAS!$A$1:$I$342,9,0)</f>
        <v>#N/A</v>
      </c>
      <c r="L2030" s="299" t="e">
        <f>VLOOKUP(A2030,EMPRESAS!$A$1:$J$342,10,0)</f>
        <v>#N/A</v>
      </c>
    </row>
    <row r="2031" spans="1:12">
      <c r="A2031" s="332"/>
      <c r="B2031" s="306" t="e">
        <f>VLOOKUP(A2031,EMPRESAS!$A$1:$B$342,2,0)</f>
        <v>#N/A</v>
      </c>
      <c r="C2031" s="306" t="e">
        <f>VLOOKUP(A2031,EMPRESAS!$A$1:$C$342,3,0)</f>
        <v>#N/A</v>
      </c>
      <c r="D2031" s="299"/>
      <c r="E2031" s="299"/>
      <c r="F2031" s="299"/>
      <c r="G2031" s="299"/>
      <c r="H2031" s="299"/>
      <c r="I2031" s="299"/>
      <c r="J2031" s="299"/>
      <c r="K2031" s="299" t="e">
        <f>VLOOKUP(A2031,EMPRESAS!$A$1:$I$342,9,0)</f>
        <v>#N/A</v>
      </c>
      <c r="L2031" s="299" t="e">
        <f>VLOOKUP(A2031,EMPRESAS!$A$1:$J$342,10,0)</f>
        <v>#N/A</v>
      </c>
    </row>
    <row r="2032" spans="1:12">
      <c r="A2032" s="332"/>
      <c r="B2032" s="306" t="e">
        <f>VLOOKUP(A2032,EMPRESAS!$A$1:$B$342,2,0)</f>
        <v>#N/A</v>
      </c>
      <c r="C2032" s="306" t="e">
        <f>VLOOKUP(A2032,EMPRESAS!$A$1:$C$342,3,0)</f>
        <v>#N/A</v>
      </c>
      <c r="D2032" s="299"/>
      <c r="E2032" s="299"/>
      <c r="F2032" s="299"/>
      <c r="G2032" s="299"/>
      <c r="H2032" s="299"/>
      <c r="I2032" s="299"/>
      <c r="J2032" s="299"/>
      <c r="K2032" s="299" t="e">
        <f>VLOOKUP(A2032,EMPRESAS!$A$1:$I$342,9,0)</f>
        <v>#N/A</v>
      </c>
      <c r="L2032" s="299" t="e">
        <f>VLOOKUP(A2032,EMPRESAS!$A$1:$J$342,10,0)</f>
        <v>#N/A</v>
      </c>
    </row>
    <row r="2033" spans="1:12">
      <c r="A2033" s="332"/>
      <c r="B2033" s="306" t="e">
        <f>VLOOKUP(A2033,EMPRESAS!$A$1:$B$342,2,0)</f>
        <v>#N/A</v>
      </c>
      <c r="C2033" s="306" t="e">
        <f>VLOOKUP(A2033,EMPRESAS!$A$1:$C$342,3,0)</f>
        <v>#N/A</v>
      </c>
      <c r="D2033" s="299"/>
      <c r="E2033" s="299"/>
      <c r="F2033" s="299"/>
      <c r="G2033" s="299"/>
      <c r="H2033" s="299"/>
      <c r="I2033" s="299"/>
      <c r="J2033" s="299"/>
      <c r="K2033" s="299" t="e">
        <f>VLOOKUP(A2033,EMPRESAS!$A$1:$I$342,9,0)</f>
        <v>#N/A</v>
      </c>
      <c r="L2033" s="299" t="e">
        <f>VLOOKUP(A2033,EMPRESAS!$A$1:$J$342,10,0)</f>
        <v>#N/A</v>
      </c>
    </row>
    <row r="2034" spans="1:12">
      <c r="A2034" s="332"/>
      <c r="B2034" s="306" t="e">
        <f>VLOOKUP(A2034,EMPRESAS!$A$1:$B$342,2,0)</f>
        <v>#N/A</v>
      </c>
      <c r="C2034" s="306" t="e">
        <f>VLOOKUP(A2034,EMPRESAS!$A$1:$C$342,3,0)</f>
        <v>#N/A</v>
      </c>
      <c r="D2034" s="299"/>
      <c r="E2034" s="299"/>
      <c r="F2034" s="299"/>
      <c r="G2034" s="299"/>
      <c r="H2034" s="299"/>
      <c r="I2034" s="299"/>
      <c r="J2034" s="299"/>
      <c r="K2034" s="299" t="e">
        <f>VLOOKUP(A2034,EMPRESAS!$A$1:$I$342,9,0)</f>
        <v>#N/A</v>
      </c>
      <c r="L2034" s="299" t="e">
        <f>VLOOKUP(A2034,EMPRESAS!$A$1:$J$342,10,0)</f>
        <v>#N/A</v>
      </c>
    </row>
    <row r="2035" spans="1:12">
      <c r="A2035" s="332"/>
      <c r="B2035" s="306" t="e">
        <f>VLOOKUP(A2035,EMPRESAS!$A$1:$B$342,2,0)</f>
        <v>#N/A</v>
      </c>
      <c r="C2035" s="306" t="e">
        <f>VLOOKUP(A2035,EMPRESAS!$A$1:$C$342,3,0)</f>
        <v>#N/A</v>
      </c>
      <c r="D2035" s="299"/>
      <c r="E2035" s="299"/>
      <c r="F2035" s="299"/>
      <c r="G2035" s="299"/>
      <c r="H2035" s="299"/>
      <c r="I2035" s="299"/>
      <c r="J2035" s="299"/>
      <c r="K2035" s="299" t="e">
        <f>VLOOKUP(A2035,EMPRESAS!$A$1:$I$342,9,0)</f>
        <v>#N/A</v>
      </c>
      <c r="L2035" s="299" t="e">
        <f>VLOOKUP(A2035,EMPRESAS!$A$1:$J$342,10,0)</f>
        <v>#N/A</v>
      </c>
    </row>
    <row r="2036" spans="1:12">
      <c r="A2036" s="332"/>
      <c r="B2036" s="306" t="e">
        <f>VLOOKUP(A2036,EMPRESAS!$A$1:$B$342,2,0)</f>
        <v>#N/A</v>
      </c>
      <c r="C2036" s="306" t="e">
        <f>VLOOKUP(A2036,EMPRESAS!$A$1:$C$342,3,0)</f>
        <v>#N/A</v>
      </c>
      <c r="D2036" s="299"/>
      <c r="E2036" s="299"/>
      <c r="F2036" s="299"/>
      <c r="G2036" s="299"/>
      <c r="H2036" s="299"/>
      <c r="I2036" s="299"/>
      <c r="J2036" s="299"/>
      <c r="K2036" s="299" t="e">
        <f>VLOOKUP(A2036,EMPRESAS!$A$1:$I$342,9,0)</f>
        <v>#N/A</v>
      </c>
      <c r="L2036" s="299" t="e">
        <f>VLOOKUP(A2036,EMPRESAS!$A$1:$J$342,10,0)</f>
        <v>#N/A</v>
      </c>
    </row>
    <row r="2037" spans="1:12">
      <c r="A2037" s="332"/>
      <c r="B2037" s="306" t="e">
        <f>VLOOKUP(A2037,EMPRESAS!$A$1:$B$342,2,0)</f>
        <v>#N/A</v>
      </c>
      <c r="C2037" s="306" t="e">
        <f>VLOOKUP(A2037,EMPRESAS!$A$1:$C$342,3,0)</f>
        <v>#N/A</v>
      </c>
      <c r="D2037" s="299"/>
      <c r="E2037" s="299"/>
      <c r="F2037" s="299"/>
      <c r="G2037" s="299"/>
      <c r="H2037" s="299"/>
      <c r="I2037" s="299"/>
      <c r="J2037" s="299"/>
      <c r="K2037" s="299" t="e">
        <f>VLOOKUP(A2037,EMPRESAS!$A$1:$I$342,9,0)</f>
        <v>#N/A</v>
      </c>
      <c r="L2037" s="299" t="e">
        <f>VLOOKUP(A2037,EMPRESAS!$A$1:$J$342,10,0)</f>
        <v>#N/A</v>
      </c>
    </row>
    <row r="2038" spans="1:12">
      <c r="A2038" s="332"/>
      <c r="B2038" s="306" t="e">
        <f>VLOOKUP(A2038,EMPRESAS!$A$1:$B$342,2,0)</f>
        <v>#N/A</v>
      </c>
      <c r="C2038" s="306" t="e">
        <f>VLOOKUP(A2038,EMPRESAS!$A$1:$C$342,3,0)</f>
        <v>#N/A</v>
      </c>
      <c r="D2038" s="299"/>
      <c r="E2038" s="299"/>
      <c r="F2038" s="299"/>
      <c r="G2038" s="299"/>
      <c r="H2038" s="299"/>
      <c r="I2038" s="299"/>
      <c r="J2038" s="299"/>
      <c r="K2038" s="299" t="e">
        <f>VLOOKUP(A2038,EMPRESAS!$A$1:$I$342,9,0)</f>
        <v>#N/A</v>
      </c>
      <c r="L2038" s="299" t="e">
        <f>VLOOKUP(A2038,EMPRESAS!$A$1:$J$342,10,0)</f>
        <v>#N/A</v>
      </c>
    </row>
    <row r="2039" spans="1:12">
      <c r="A2039" s="332"/>
      <c r="B2039" s="306" t="e">
        <f>VLOOKUP(A2039,EMPRESAS!$A$1:$B$342,2,0)</f>
        <v>#N/A</v>
      </c>
      <c r="C2039" s="306" t="e">
        <f>VLOOKUP(A2039,EMPRESAS!$A$1:$C$342,3,0)</f>
        <v>#N/A</v>
      </c>
      <c r="D2039" s="299"/>
      <c r="E2039" s="299"/>
      <c r="F2039" s="299"/>
      <c r="G2039" s="299"/>
      <c r="H2039" s="299"/>
      <c r="I2039" s="299"/>
      <c r="J2039" s="299"/>
      <c r="K2039" s="299" t="e">
        <f>VLOOKUP(A2039,EMPRESAS!$A$1:$I$342,9,0)</f>
        <v>#N/A</v>
      </c>
      <c r="L2039" s="299" t="e">
        <f>VLOOKUP(A2039,EMPRESAS!$A$1:$J$342,10,0)</f>
        <v>#N/A</v>
      </c>
    </row>
    <row r="2040" spans="1:12">
      <c r="A2040" s="332"/>
      <c r="B2040" s="306" t="e">
        <f>VLOOKUP(A2040,EMPRESAS!$A$1:$B$342,2,0)</f>
        <v>#N/A</v>
      </c>
      <c r="C2040" s="306" t="e">
        <f>VLOOKUP(A2040,EMPRESAS!$A$1:$C$342,3,0)</f>
        <v>#N/A</v>
      </c>
      <c r="D2040" s="299"/>
      <c r="E2040" s="299"/>
      <c r="F2040" s="299"/>
      <c r="G2040" s="299"/>
      <c r="H2040" s="299"/>
      <c r="I2040" s="299"/>
      <c r="J2040" s="299"/>
      <c r="K2040" s="299" t="e">
        <f>VLOOKUP(A2040,EMPRESAS!$A$1:$I$342,9,0)</f>
        <v>#N/A</v>
      </c>
      <c r="L2040" s="299" t="e">
        <f>VLOOKUP(A2040,EMPRESAS!$A$1:$J$342,10,0)</f>
        <v>#N/A</v>
      </c>
    </row>
    <row r="2041" spans="1:12">
      <c r="A2041" s="332"/>
      <c r="B2041" s="306" t="e">
        <f>VLOOKUP(A2041,EMPRESAS!$A$1:$B$342,2,0)</f>
        <v>#N/A</v>
      </c>
      <c r="C2041" s="306" t="e">
        <f>VLOOKUP(A2041,EMPRESAS!$A$1:$C$342,3,0)</f>
        <v>#N/A</v>
      </c>
      <c r="D2041" s="299"/>
      <c r="E2041" s="299"/>
      <c r="F2041" s="299"/>
      <c r="G2041" s="299"/>
      <c r="H2041" s="299"/>
      <c r="I2041" s="299"/>
      <c r="J2041" s="299"/>
      <c r="K2041" s="299" t="e">
        <f>VLOOKUP(A2041,EMPRESAS!$A$1:$I$342,9,0)</f>
        <v>#N/A</v>
      </c>
      <c r="L2041" s="299" t="e">
        <f>VLOOKUP(A2041,EMPRESAS!$A$1:$J$342,10,0)</f>
        <v>#N/A</v>
      </c>
    </row>
    <row r="2042" spans="1:12">
      <c r="A2042" s="332"/>
      <c r="B2042" s="306" t="e">
        <f>VLOOKUP(A2042,EMPRESAS!$A$1:$B$342,2,0)</f>
        <v>#N/A</v>
      </c>
      <c r="C2042" s="306" t="e">
        <f>VLOOKUP(A2042,EMPRESAS!$A$1:$C$342,3,0)</f>
        <v>#N/A</v>
      </c>
      <c r="D2042" s="299"/>
      <c r="E2042" s="299"/>
      <c r="F2042" s="299"/>
      <c r="G2042" s="299"/>
      <c r="H2042" s="299"/>
      <c r="I2042" s="299"/>
      <c r="J2042" s="299"/>
      <c r="K2042" s="299" t="e">
        <f>VLOOKUP(A2042,EMPRESAS!$A$1:$I$342,9,0)</f>
        <v>#N/A</v>
      </c>
      <c r="L2042" s="299" t="e">
        <f>VLOOKUP(A2042,EMPRESAS!$A$1:$J$342,10,0)</f>
        <v>#N/A</v>
      </c>
    </row>
    <row r="2043" spans="1:12">
      <c r="A2043" s="332"/>
      <c r="B2043" s="306" t="e">
        <f>VLOOKUP(A2043,EMPRESAS!$A$1:$B$342,2,0)</f>
        <v>#N/A</v>
      </c>
      <c r="C2043" s="306" t="e">
        <f>VLOOKUP(A2043,EMPRESAS!$A$1:$C$342,3,0)</f>
        <v>#N/A</v>
      </c>
      <c r="D2043" s="299"/>
      <c r="E2043" s="299"/>
      <c r="F2043" s="299"/>
      <c r="G2043" s="299"/>
      <c r="H2043" s="299"/>
      <c r="I2043" s="299"/>
      <c r="J2043" s="299"/>
      <c r="K2043" s="299" t="e">
        <f>VLOOKUP(A2043,EMPRESAS!$A$1:$I$342,9,0)</f>
        <v>#N/A</v>
      </c>
      <c r="L2043" s="299" t="e">
        <f>VLOOKUP(A2043,EMPRESAS!$A$1:$J$342,10,0)</f>
        <v>#N/A</v>
      </c>
    </row>
    <row r="2044" spans="1:12">
      <c r="A2044" s="332"/>
      <c r="B2044" s="306" t="e">
        <f>VLOOKUP(A2044,EMPRESAS!$A$1:$B$342,2,0)</f>
        <v>#N/A</v>
      </c>
      <c r="C2044" s="306" t="e">
        <f>VLOOKUP(A2044,EMPRESAS!$A$1:$C$342,3,0)</f>
        <v>#N/A</v>
      </c>
      <c r="D2044" s="299"/>
      <c r="E2044" s="299"/>
      <c r="F2044" s="299"/>
      <c r="G2044" s="299"/>
      <c r="H2044" s="299"/>
      <c r="I2044" s="299"/>
      <c r="J2044" s="299"/>
      <c r="K2044" s="299" t="e">
        <f>VLOOKUP(A2044,EMPRESAS!$A$1:$I$342,9,0)</f>
        <v>#N/A</v>
      </c>
      <c r="L2044" s="299" t="e">
        <f>VLOOKUP(A2044,EMPRESAS!$A$1:$J$342,10,0)</f>
        <v>#N/A</v>
      </c>
    </row>
    <row r="2045" spans="1:12">
      <c r="A2045" s="332"/>
      <c r="B2045" s="306" t="e">
        <f>VLOOKUP(A2045,EMPRESAS!$A$1:$B$342,2,0)</f>
        <v>#N/A</v>
      </c>
      <c r="C2045" s="306" t="e">
        <f>VLOOKUP(A2045,EMPRESAS!$A$1:$C$342,3,0)</f>
        <v>#N/A</v>
      </c>
      <c r="D2045" s="299"/>
      <c r="E2045" s="299"/>
      <c r="F2045" s="299"/>
      <c r="G2045" s="299"/>
      <c r="H2045" s="299"/>
      <c r="I2045" s="299"/>
      <c r="J2045" s="299"/>
      <c r="K2045" s="299" t="e">
        <f>VLOOKUP(A2045,EMPRESAS!$A$1:$I$342,9,0)</f>
        <v>#N/A</v>
      </c>
      <c r="L2045" s="299" t="e">
        <f>VLOOKUP(A2045,EMPRESAS!$A$1:$J$342,10,0)</f>
        <v>#N/A</v>
      </c>
    </row>
    <row r="2046" spans="1:12">
      <c r="A2046" s="332"/>
      <c r="B2046" s="306" t="e">
        <f>VLOOKUP(A2046,EMPRESAS!$A$1:$B$342,2,0)</f>
        <v>#N/A</v>
      </c>
      <c r="C2046" s="306" t="e">
        <f>VLOOKUP(A2046,EMPRESAS!$A$1:$C$342,3,0)</f>
        <v>#N/A</v>
      </c>
      <c r="D2046" s="299"/>
      <c r="E2046" s="299"/>
      <c r="F2046" s="299"/>
      <c r="G2046" s="299"/>
      <c r="H2046" s="299"/>
      <c r="I2046" s="299"/>
      <c r="J2046" s="299"/>
      <c r="K2046" s="299" t="e">
        <f>VLOOKUP(A2046,EMPRESAS!$A$1:$I$342,9,0)</f>
        <v>#N/A</v>
      </c>
      <c r="L2046" s="299" t="e">
        <f>VLOOKUP(A2046,EMPRESAS!$A$1:$J$342,10,0)</f>
        <v>#N/A</v>
      </c>
    </row>
    <row r="2047" spans="1:12">
      <c r="A2047" s="332"/>
      <c r="B2047" s="306" t="e">
        <f>VLOOKUP(A2047,EMPRESAS!$A$1:$B$342,2,0)</f>
        <v>#N/A</v>
      </c>
      <c r="C2047" s="306" t="e">
        <f>VLOOKUP(A2047,EMPRESAS!$A$1:$C$342,3,0)</f>
        <v>#N/A</v>
      </c>
      <c r="D2047" s="299"/>
      <c r="E2047" s="299"/>
      <c r="F2047" s="299"/>
      <c r="G2047" s="299"/>
      <c r="H2047" s="299"/>
      <c r="I2047" s="299"/>
      <c r="J2047" s="299"/>
      <c r="K2047" s="299" t="e">
        <f>VLOOKUP(A2047,EMPRESAS!$A$1:$I$342,9,0)</f>
        <v>#N/A</v>
      </c>
      <c r="L2047" s="299" t="e">
        <f>VLOOKUP(A2047,EMPRESAS!$A$1:$J$342,10,0)</f>
        <v>#N/A</v>
      </c>
    </row>
    <row r="2048" spans="1:12">
      <c r="A2048" s="332"/>
      <c r="B2048" s="306" t="e">
        <f>VLOOKUP(A2048,EMPRESAS!$A$1:$B$342,2,0)</f>
        <v>#N/A</v>
      </c>
      <c r="C2048" s="306" t="e">
        <f>VLOOKUP(A2048,EMPRESAS!$A$1:$C$342,3,0)</f>
        <v>#N/A</v>
      </c>
      <c r="D2048" s="299"/>
      <c r="E2048" s="299"/>
      <c r="F2048" s="299"/>
      <c r="G2048" s="299"/>
      <c r="H2048" s="299"/>
      <c r="I2048" s="299"/>
      <c r="J2048" s="299"/>
      <c r="K2048" s="299" t="e">
        <f>VLOOKUP(A2048,EMPRESAS!$A$1:$I$342,9,0)</f>
        <v>#N/A</v>
      </c>
      <c r="L2048" s="299" t="e">
        <f>VLOOKUP(A2048,EMPRESAS!$A$1:$J$342,10,0)</f>
        <v>#N/A</v>
      </c>
    </row>
    <row r="2049" spans="1:12">
      <c r="A2049" s="332"/>
      <c r="B2049" s="306" t="e">
        <f>VLOOKUP(A2049,EMPRESAS!$A$1:$B$342,2,0)</f>
        <v>#N/A</v>
      </c>
      <c r="C2049" s="306" t="e">
        <f>VLOOKUP(A2049,EMPRESAS!$A$1:$C$342,3,0)</f>
        <v>#N/A</v>
      </c>
      <c r="D2049" s="299"/>
      <c r="E2049" s="299"/>
      <c r="F2049" s="299"/>
      <c r="G2049" s="299"/>
      <c r="H2049" s="299"/>
      <c r="I2049" s="299"/>
      <c r="J2049" s="299"/>
      <c r="K2049" s="299" t="e">
        <f>VLOOKUP(A2049,EMPRESAS!$A$1:$I$342,9,0)</f>
        <v>#N/A</v>
      </c>
      <c r="L2049" s="299" t="e">
        <f>VLOOKUP(A2049,EMPRESAS!$A$1:$J$342,10,0)</f>
        <v>#N/A</v>
      </c>
    </row>
    <row r="2050" spans="1:12">
      <c r="A2050" s="332"/>
      <c r="B2050" s="306" t="e">
        <f>VLOOKUP(A2050,EMPRESAS!$A$1:$B$342,2,0)</f>
        <v>#N/A</v>
      </c>
      <c r="C2050" s="306" t="e">
        <f>VLOOKUP(A2050,EMPRESAS!$A$1:$C$342,3,0)</f>
        <v>#N/A</v>
      </c>
      <c r="D2050" s="299"/>
      <c r="E2050" s="299"/>
      <c r="F2050" s="299"/>
      <c r="G2050" s="299"/>
      <c r="H2050" s="299"/>
      <c r="I2050" s="299"/>
      <c r="J2050" s="299"/>
      <c r="K2050" s="299" t="e">
        <f>VLOOKUP(A2050,EMPRESAS!$A$1:$I$342,9,0)</f>
        <v>#N/A</v>
      </c>
      <c r="L2050" s="299" t="e">
        <f>VLOOKUP(A2050,EMPRESAS!$A$1:$J$342,10,0)</f>
        <v>#N/A</v>
      </c>
    </row>
    <row r="2051" spans="1:12">
      <c r="A2051" s="332"/>
      <c r="B2051" s="306" t="e">
        <f>VLOOKUP(A2051,EMPRESAS!$A$1:$B$342,2,0)</f>
        <v>#N/A</v>
      </c>
      <c r="C2051" s="306" t="e">
        <f>VLOOKUP(A2051,EMPRESAS!$A$1:$C$342,3,0)</f>
        <v>#N/A</v>
      </c>
      <c r="D2051" s="299"/>
      <c r="E2051" s="299"/>
      <c r="F2051" s="299"/>
      <c r="G2051" s="299"/>
      <c r="H2051" s="299"/>
      <c r="I2051" s="299"/>
      <c r="J2051" s="299"/>
      <c r="K2051" s="299" t="e">
        <f>VLOOKUP(A2051,EMPRESAS!$A$1:$I$342,9,0)</f>
        <v>#N/A</v>
      </c>
      <c r="L2051" s="299" t="e">
        <f>VLOOKUP(A2051,EMPRESAS!$A$1:$J$342,10,0)</f>
        <v>#N/A</v>
      </c>
    </row>
    <row r="2052" spans="1:12">
      <c r="A2052" s="332"/>
      <c r="B2052" s="306" t="e">
        <f>VLOOKUP(A2052,EMPRESAS!$A$1:$B$342,2,0)</f>
        <v>#N/A</v>
      </c>
      <c r="C2052" s="306" t="e">
        <f>VLOOKUP(A2052,EMPRESAS!$A$1:$C$342,3,0)</f>
        <v>#N/A</v>
      </c>
      <c r="D2052" s="299"/>
      <c r="E2052" s="299"/>
      <c r="F2052" s="299"/>
      <c r="G2052" s="299"/>
      <c r="H2052" s="299"/>
      <c r="I2052" s="299"/>
      <c r="J2052" s="299"/>
      <c r="K2052" s="299" t="e">
        <f>VLOOKUP(A2052,EMPRESAS!$A$1:$I$342,9,0)</f>
        <v>#N/A</v>
      </c>
      <c r="L2052" s="299" t="e">
        <f>VLOOKUP(A2052,EMPRESAS!$A$1:$J$342,10,0)</f>
        <v>#N/A</v>
      </c>
    </row>
    <row r="2053" spans="1:12">
      <c r="A2053" s="332"/>
      <c r="B2053" s="306" t="e">
        <f>VLOOKUP(A2053,EMPRESAS!$A$1:$B$342,2,0)</f>
        <v>#N/A</v>
      </c>
      <c r="C2053" s="306" t="e">
        <f>VLOOKUP(A2053,EMPRESAS!$A$1:$C$342,3,0)</f>
        <v>#N/A</v>
      </c>
      <c r="D2053" s="299"/>
      <c r="E2053" s="299"/>
      <c r="F2053" s="299"/>
      <c r="G2053" s="299"/>
      <c r="H2053" s="299"/>
      <c r="I2053" s="299"/>
      <c r="J2053" s="299"/>
      <c r="K2053" s="299" t="e">
        <f>VLOOKUP(A2053,EMPRESAS!$A$1:$I$342,9,0)</f>
        <v>#N/A</v>
      </c>
      <c r="L2053" s="299" t="e">
        <f>VLOOKUP(A2053,EMPRESAS!$A$1:$J$342,10,0)</f>
        <v>#N/A</v>
      </c>
    </row>
    <row r="2054" spans="1:12">
      <c r="A2054" s="332"/>
      <c r="B2054" s="306" t="e">
        <f>VLOOKUP(A2054,EMPRESAS!$A$1:$B$342,2,0)</f>
        <v>#N/A</v>
      </c>
      <c r="C2054" s="306" t="e">
        <f>VLOOKUP(A2054,EMPRESAS!$A$1:$C$342,3,0)</f>
        <v>#N/A</v>
      </c>
      <c r="D2054" s="299"/>
      <c r="E2054" s="299"/>
      <c r="F2054" s="299"/>
      <c r="G2054" s="299"/>
      <c r="H2054" s="299"/>
      <c r="I2054" s="299"/>
      <c r="J2054" s="299"/>
      <c r="K2054" s="299" t="e">
        <f>VLOOKUP(A2054,EMPRESAS!$A$1:$I$342,9,0)</f>
        <v>#N/A</v>
      </c>
      <c r="L2054" s="299" t="e">
        <f>VLOOKUP(A2054,EMPRESAS!$A$1:$J$342,10,0)</f>
        <v>#N/A</v>
      </c>
    </row>
    <row r="2055" spans="1:12">
      <c r="A2055" s="332"/>
      <c r="B2055" s="306" t="e">
        <f>VLOOKUP(A2055,EMPRESAS!$A$1:$B$342,2,0)</f>
        <v>#N/A</v>
      </c>
      <c r="C2055" s="306" t="e">
        <f>VLOOKUP(A2055,EMPRESAS!$A$1:$C$342,3,0)</f>
        <v>#N/A</v>
      </c>
      <c r="D2055" s="299"/>
      <c r="E2055" s="299"/>
      <c r="F2055" s="299"/>
      <c r="G2055" s="299"/>
      <c r="H2055" s="299"/>
      <c r="I2055" s="299"/>
      <c r="J2055" s="299"/>
      <c r="K2055" s="299" t="e">
        <f>VLOOKUP(A2055,EMPRESAS!$A$1:$I$342,9,0)</f>
        <v>#N/A</v>
      </c>
      <c r="L2055" s="299" t="e">
        <f>VLOOKUP(A2055,EMPRESAS!$A$1:$J$342,10,0)</f>
        <v>#N/A</v>
      </c>
    </row>
    <row r="2056" spans="1:12">
      <c r="A2056" s="332"/>
      <c r="B2056" s="306" t="e">
        <f>VLOOKUP(A2056,EMPRESAS!$A$1:$B$342,2,0)</f>
        <v>#N/A</v>
      </c>
      <c r="C2056" s="306" t="e">
        <f>VLOOKUP(A2056,EMPRESAS!$A$1:$C$342,3,0)</f>
        <v>#N/A</v>
      </c>
      <c r="D2056" s="299"/>
      <c r="E2056" s="299"/>
      <c r="F2056" s="299"/>
      <c r="G2056" s="299"/>
      <c r="H2056" s="299"/>
      <c r="I2056" s="299"/>
      <c r="J2056" s="299"/>
      <c r="K2056" s="299" t="e">
        <f>VLOOKUP(A2056,EMPRESAS!$A$1:$I$342,9,0)</f>
        <v>#N/A</v>
      </c>
      <c r="L2056" s="299" t="e">
        <f>VLOOKUP(A2056,EMPRESAS!$A$1:$J$342,10,0)</f>
        <v>#N/A</v>
      </c>
    </row>
    <row r="2057" spans="1:12">
      <c r="A2057" s="332"/>
      <c r="B2057" s="306" t="e">
        <f>VLOOKUP(A2057,EMPRESAS!$A$1:$B$342,2,0)</f>
        <v>#N/A</v>
      </c>
      <c r="C2057" s="306" t="e">
        <f>VLOOKUP(A2057,EMPRESAS!$A$1:$C$342,3,0)</f>
        <v>#N/A</v>
      </c>
      <c r="D2057" s="299"/>
      <c r="E2057" s="299"/>
      <c r="F2057" s="299"/>
      <c r="G2057" s="299"/>
      <c r="H2057" s="299"/>
      <c r="I2057" s="299"/>
      <c r="J2057" s="299"/>
      <c r="K2057" s="299" t="e">
        <f>VLOOKUP(A2057,EMPRESAS!$A$1:$I$342,9,0)</f>
        <v>#N/A</v>
      </c>
      <c r="L2057" s="299" t="e">
        <f>VLOOKUP(A2057,EMPRESAS!$A$1:$J$342,10,0)</f>
        <v>#N/A</v>
      </c>
    </row>
    <row r="2058" spans="1:12">
      <c r="A2058" s="332"/>
      <c r="B2058" s="306" t="e">
        <f>VLOOKUP(A2058,EMPRESAS!$A$1:$B$342,2,0)</f>
        <v>#N/A</v>
      </c>
      <c r="C2058" s="306" t="e">
        <f>VLOOKUP(A2058,EMPRESAS!$A$1:$C$342,3,0)</f>
        <v>#N/A</v>
      </c>
      <c r="D2058" s="299"/>
      <c r="E2058" s="299"/>
      <c r="F2058" s="299"/>
      <c r="G2058" s="299"/>
      <c r="H2058" s="299"/>
      <c r="I2058" s="299"/>
      <c r="J2058" s="299"/>
      <c r="K2058" s="299" t="e">
        <f>VLOOKUP(A2058,EMPRESAS!$A$1:$I$342,9,0)</f>
        <v>#N/A</v>
      </c>
      <c r="L2058" s="299" t="e">
        <f>VLOOKUP(A2058,EMPRESAS!$A$1:$J$342,10,0)</f>
        <v>#N/A</v>
      </c>
    </row>
    <row r="2059" spans="1:12">
      <c r="A2059" s="332"/>
      <c r="B2059" s="306" t="e">
        <f>VLOOKUP(A2059,EMPRESAS!$A$1:$B$342,2,0)</f>
        <v>#N/A</v>
      </c>
      <c r="C2059" s="306" t="e">
        <f>VLOOKUP(A2059,EMPRESAS!$A$1:$C$342,3,0)</f>
        <v>#N/A</v>
      </c>
      <c r="D2059" s="299"/>
      <c r="E2059" s="299"/>
      <c r="F2059" s="299"/>
      <c r="G2059" s="299"/>
      <c r="H2059" s="299"/>
      <c r="I2059" s="299"/>
      <c r="J2059" s="299"/>
      <c r="K2059" s="299" t="e">
        <f>VLOOKUP(A2059,EMPRESAS!$A$1:$I$342,9,0)</f>
        <v>#N/A</v>
      </c>
      <c r="L2059" s="299" t="e">
        <f>VLOOKUP(A2059,EMPRESAS!$A$1:$J$342,10,0)</f>
        <v>#N/A</v>
      </c>
    </row>
    <row r="2060" spans="1:12">
      <c r="A2060" s="332"/>
      <c r="B2060" s="306" t="e">
        <f>VLOOKUP(A2060,EMPRESAS!$A$1:$B$342,2,0)</f>
        <v>#N/A</v>
      </c>
      <c r="C2060" s="306" t="e">
        <f>VLOOKUP(A2060,EMPRESAS!$A$1:$C$342,3,0)</f>
        <v>#N/A</v>
      </c>
      <c r="D2060" s="299"/>
      <c r="E2060" s="299"/>
      <c r="F2060" s="299"/>
      <c r="G2060" s="299"/>
      <c r="H2060" s="299"/>
      <c r="I2060" s="299"/>
      <c r="J2060" s="299"/>
      <c r="K2060" s="299" t="e">
        <f>VLOOKUP(A2060,EMPRESAS!$A$1:$I$342,9,0)</f>
        <v>#N/A</v>
      </c>
      <c r="L2060" s="299" t="e">
        <f>VLOOKUP(A2060,EMPRESAS!$A$1:$J$342,10,0)</f>
        <v>#N/A</v>
      </c>
    </row>
    <row r="2061" spans="1:12">
      <c r="A2061" s="332"/>
      <c r="B2061" s="306" t="e">
        <f>VLOOKUP(A2061,EMPRESAS!$A$1:$B$342,2,0)</f>
        <v>#N/A</v>
      </c>
      <c r="C2061" s="306" t="e">
        <f>VLOOKUP(A2061,EMPRESAS!$A$1:$C$342,3,0)</f>
        <v>#N/A</v>
      </c>
      <c r="D2061" s="299"/>
      <c r="E2061" s="299"/>
      <c r="F2061" s="299"/>
      <c r="G2061" s="299"/>
      <c r="H2061" s="299"/>
      <c r="I2061" s="299"/>
      <c r="J2061" s="299"/>
      <c r="K2061" s="299" t="e">
        <f>VLOOKUP(A2061,EMPRESAS!$A$1:$I$342,9,0)</f>
        <v>#N/A</v>
      </c>
      <c r="L2061" s="299" t="e">
        <f>VLOOKUP(A2061,EMPRESAS!$A$1:$J$342,10,0)</f>
        <v>#N/A</v>
      </c>
    </row>
    <row r="2062" spans="1:12">
      <c r="A2062" s="332"/>
      <c r="B2062" s="306" t="e">
        <f>VLOOKUP(A2062,EMPRESAS!$A$1:$B$342,2,0)</f>
        <v>#N/A</v>
      </c>
      <c r="C2062" s="306" t="e">
        <f>VLOOKUP(A2062,EMPRESAS!$A$1:$C$342,3,0)</f>
        <v>#N/A</v>
      </c>
      <c r="D2062" s="299"/>
      <c r="E2062" s="299"/>
      <c r="F2062" s="299"/>
      <c r="G2062" s="299"/>
      <c r="H2062" s="299"/>
      <c r="I2062" s="299"/>
      <c r="J2062" s="299"/>
      <c r="K2062" s="299" t="e">
        <f>VLOOKUP(A2062,EMPRESAS!$A$1:$I$342,9,0)</f>
        <v>#N/A</v>
      </c>
      <c r="L2062" s="299" t="e">
        <f>VLOOKUP(A2062,EMPRESAS!$A$1:$J$342,10,0)</f>
        <v>#N/A</v>
      </c>
    </row>
    <row r="2063" spans="1:12">
      <c r="A2063" s="332"/>
      <c r="B2063" s="306" t="e">
        <f>VLOOKUP(A2063,EMPRESAS!$A$1:$B$342,2,0)</f>
        <v>#N/A</v>
      </c>
      <c r="C2063" s="306" t="e">
        <f>VLOOKUP(A2063,EMPRESAS!$A$1:$C$342,3,0)</f>
        <v>#N/A</v>
      </c>
      <c r="D2063" s="299"/>
      <c r="E2063" s="299"/>
      <c r="F2063" s="299"/>
      <c r="G2063" s="299"/>
      <c r="H2063" s="299"/>
      <c r="I2063" s="299"/>
      <c r="J2063" s="299"/>
      <c r="K2063" s="299" t="e">
        <f>VLOOKUP(A2063,EMPRESAS!$A$1:$I$342,9,0)</f>
        <v>#N/A</v>
      </c>
      <c r="L2063" s="299" t="e">
        <f>VLOOKUP(A2063,EMPRESAS!$A$1:$J$342,10,0)</f>
        <v>#N/A</v>
      </c>
    </row>
    <row r="2064" spans="1:12">
      <c r="A2064" s="332"/>
      <c r="B2064" s="306" t="e">
        <f>VLOOKUP(A2064,EMPRESAS!$A$1:$B$342,2,0)</f>
        <v>#N/A</v>
      </c>
      <c r="C2064" s="306" t="e">
        <f>VLOOKUP(A2064,EMPRESAS!$A$1:$C$342,3,0)</f>
        <v>#N/A</v>
      </c>
      <c r="D2064" s="299"/>
      <c r="E2064" s="299"/>
      <c r="F2064" s="299"/>
      <c r="G2064" s="299"/>
      <c r="H2064" s="299"/>
      <c r="I2064" s="299"/>
      <c r="J2064" s="299"/>
      <c r="K2064" s="299" t="e">
        <f>VLOOKUP(A2064,EMPRESAS!$A$1:$I$342,9,0)</f>
        <v>#N/A</v>
      </c>
      <c r="L2064" s="299" t="e">
        <f>VLOOKUP(A2064,EMPRESAS!$A$1:$J$342,10,0)</f>
        <v>#N/A</v>
      </c>
    </row>
    <row r="2065" spans="1:12">
      <c r="A2065" s="332"/>
      <c r="B2065" s="306" t="e">
        <f>VLOOKUP(A2065,EMPRESAS!$A$1:$B$342,2,0)</f>
        <v>#N/A</v>
      </c>
      <c r="C2065" s="306" t="e">
        <f>VLOOKUP(A2065,EMPRESAS!$A$1:$C$342,3,0)</f>
        <v>#N/A</v>
      </c>
      <c r="D2065" s="299"/>
      <c r="E2065" s="299"/>
      <c r="F2065" s="299"/>
      <c r="G2065" s="299"/>
      <c r="H2065" s="299"/>
      <c r="I2065" s="299"/>
      <c r="J2065" s="299"/>
      <c r="K2065" s="299" t="e">
        <f>VLOOKUP(A2065,EMPRESAS!$A$1:$I$342,9,0)</f>
        <v>#N/A</v>
      </c>
      <c r="L2065" s="299" t="e">
        <f>VLOOKUP(A2065,EMPRESAS!$A$1:$J$342,10,0)</f>
        <v>#N/A</v>
      </c>
    </row>
    <row r="2066" spans="1:12">
      <c r="A2066" s="332"/>
      <c r="B2066" s="306" t="e">
        <f>VLOOKUP(A2066,EMPRESAS!$A$1:$B$342,2,0)</f>
        <v>#N/A</v>
      </c>
      <c r="C2066" s="306" t="e">
        <f>VLOOKUP(A2066,EMPRESAS!$A$1:$C$342,3,0)</f>
        <v>#N/A</v>
      </c>
      <c r="D2066" s="299"/>
      <c r="E2066" s="299"/>
      <c r="F2066" s="299"/>
      <c r="G2066" s="299"/>
      <c r="H2066" s="299"/>
      <c r="I2066" s="299"/>
      <c r="J2066" s="299"/>
      <c r="K2066" s="299" t="e">
        <f>VLOOKUP(A2066,EMPRESAS!$A$1:$I$342,9,0)</f>
        <v>#N/A</v>
      </c>
      <c r="L2066" s="299" t="e">
        <f>VLOOKUP(A2066,EMPRESAS!$A$1:$J$342,10,0)</f>
        <v>#N/A</v>
      </c>
    </row>
    <row r="2067" spans="1:12">
      <c r="A2067" s="332"/>
      <c r="B2067" s="306" t="e">
        <f>VLOOKUP(A2067,EMPRESAS!$A$1:$B$342,2,0)</f>
        <v>#N/A</v>
      </c>
      <c r="C2067" s="306" t="e">
        <f>VLOOKUP(A2067,EMPRESAS!$A$1:$C$342,3,0)</f>
        <v>#N/A</v>
      </c>
      <c r="D2067" s="299"/>
      <c r="E2067" s="299"/>
      <c r="F2067" s="299"/>
      <c r="G2067" s="299"/>
      <c r="H2067" s="299"/>
      <c r="I2067" s="299"/>
      <c r="J2067" s="299"/>
      <c r="K2067" s="299" t="e">
        <f>VLOOKUP(A2067,EMPRESAS!$A$1:$I$342,9,0)</f>
        <v>#N/A</v>
      </c>
      <c r="L2067" s="299" t="e">
        <f>VLOOKUP(A2067,EMPRESAS!$A$1:$J$342,10,0)</f>
        <v>#N/A</v>
      </c>
    </row>
    <row r="2068" spans="1:12">
      <c r="A2068" s="332"/>
      <c r="B2068" s="306" t="e">
        <f>VLOOKUP(A2068,EMPRESAS!$A$1:$B$342,2,0)</f>
        <v>#N/A</v>
      </c>
      <c r="C2068" s="306" t="e">
        <f>VLOOKUP(A2068,EMPRESAS!$A$1:$C$342,3,0)</f>
        <v>#N/A</v>
      </c>
      <c r="D2068" s="299"/>
      <c r="E2068" s="299"/>
      <c r="F2068" s="299"/>
      <c r="G2068" s="299"/>
      <c r="H2068" s="299"/>
      <c r="I2068" s="299"/>
      <c r="J2068" s="299"/>
      <c r="K2068" s="299" t="e">
        <f>VLOOKUP(A2068,EMPRESAS!$A$1:$I$342,9,0)</f>
        <v>#N/A</v>
      </c>
      <c r="L2068" s="299" t="e">
        <f>VLOOKUP(A2068,EMPRESAS!$A$1:$J$342,10,0)</f>
        <v>#N/A</v>
      </c>
    </row>
    <row r="2069" spans="1:12">
      <c r="A2069" s="332"/>
      <c r="B2069" s="306" t="e">
        <f>VLOOKUP(A2069,EMPRESAS!$A$1:$B$342,2,0)</f>
        <v>#N/A</v>
      </c>
      <c r="C2069" s="306" t="e">
        <f>VLOOKUP(A2069,EMPRESAS!$A$1:$C$342,3,0)</f>
        <v>#N/A</v>
      </c>
      <c r="D2069" s="299"/>
      <c r="E2069" s="299"/>
      <c r="F2069" s="299"/>
      <c r="G2069" s="299"/>
      <c r="H2069" s="299"/>
      <c r="I2069" s="299"/>
      <c r="J2069" s="299"/>
      <c r="K2069" s="299" t="e">
        <f>VLOOKUP(A2069,EMPRESAS!$A$1:$I$342,9,0)</f>
        <v>#N/A</v>
      </c>
      <c r="L2069" s="299" t="e">
        <f>VLOOKUP(A2069,EMPRESAS!$A$1:$J$342,10,0)</f>
        <v>#N/A</v>
      </c>
    </row>
    <row r="2070" spans="1:12">
      <c r="A2070" s="332"/>
      <c r="B2070" s="306" t="e">
        <f>VLOOKUP(A2070,EMPRESAS!$A$1:$B$342,2,0)</f>
        <v>#N/A</v>
      </c>
      <c r="C2070" s="306" t="e">
        <f>VLOOKUP(A2070,EMPRESAS!$A$1:$C$342,3,0)</f>
        <v>#N/A</v>
      </c>
      <c r="D2070" s="299"/>
      <c r="E2070" s="299"/>
      <c r="F2070" s="299"/>
      <c r="G2070" s="299"/>
      <c r="H2070" s="299"/>
      <c r="I2070" s="299"/>
      <c r="J2070" s="299"/>
      <c r="K2070" s="299" t="e">
        <f>VLOOKUP(A2070,EMPRESAS!$A$1:$I$342,9,0)</f>
        <v>#N/A</v>
      </c>
      <c r="L2070" s="299" t="e">
        <f>VLOOKUP(A2070,EMPRESAS!$A$1:$J$342,10,0)</f>
        <v>#N/A</v>
      </c>
    </row>
    <row r="2071" spans="1:12">
      <c r="A2071" s="332"/>
      <c r="B2071" s="306" t="e">
        <f>VLOOKUP(A2071,EMPRESAS!$A$1:$B$342,2,0)</f>
        <v>#N/A</v>
      </c>
      <c r="C2071" s="306" t="e">
        <f>VLOOKUP(A2071,EMPRESAS!$A$1:$C$342,3,0)</f>
        <v>#N/A</v>
      </c>
      <c r="D2071" s="299"/>
      <c r="E2071" s="299"/>
      <c r="F2071" s="299"/>
      <c r="G2071" s="299"/>
      <c r="H2071" s="299"/>
      <c r="I2071" s="299"/>
      <c r="J2071" s="299"/>
      <c r="K2071" s="299" t="e">
        <f>VLOOKUP(A2071,EMPRESAS!$A$1:$I$342,9,0)</f>
        <v>#N/A</v>
      </c>
      <c r="L2071" s="299" t="e">
        <f>VLOOKUP(A2071,EMPRESAS!$A$1:$J$342,10,0)</f>
        <v>#N/A</v>
      </c>
    </row>
    <row r="2072" spans="1:12">
      <c r="A2072" s="332"/>
      <c r="B2072" s="306" t="e">
        <f>VLOOKUP(A2072,EMPRESAS!$A$1:$B$342,2,0)</f>
        <v>#N/A</v>
      </c>
      <c r="C2072" s="306" t="e">
        <f>VLOOKUP(A2072,EMPRESAS!$A$1:$C$342,3,0)</f>
        <v>#N/A</v>
      </c>
      <c r="D2072" s="299"/>
      <c r="E2072" s="299"/>
      <c r="F2072" s="299"/>
      <c r="G2072" s="299"/>
      <c r="H2072" s="299"/>
      <c r="I2072" s="299"/>
      <c r="J2072" s="299"/>
      <c r="K2072" s="299" t="e">
        <f>VLOOKUP(A2072,EMPRESAS!$A$1:$I$342,9,0)</f>
        <v>#N/A</v>
      </c>
      <c r="L2072" s="299" t="e">
        <f>VLOOKUP(A2072,EMPRESAS!$A$1:$J$342,10,0)</f>
        <v>#N/A</v>
      </c>
    </row>
    <row r="2073" spans="1:12">
      <c r="A2073" s="332"/>
      <c r="B2073" s="306" t="e">
        <f>VLOOKUP(A2073,EMPRESAS!$A$1:$B$342,2,0)</f>
        <v>#N/A</v>
      </c>
      <c r="C2073" s="306" t="e">
        <f>VLOOKUP(A2073,EMPRESAS!$A$1:$C$342,3,0)</f>
        <v>#N/A</v>
      </c>
      <c r="D2073" s="299"/>
      <c r="E2073" s="299"/>
      <c r="F2073" s="299"/>
      <c r="G2073" s="299"/>
      <c r="H2073" s="299"/>
      <c r="I2073" s="299"/>
      <c r="J2073" s="299"/>
      <c r="K2073" s="299" t="e">
        <f>VLOOKUP(A2073,EMPRESAS!$A$1:$I$342,9,0)</f>
        <v>#N/A</v>
      </c>
      <c r="L2073" s="299" t="e">
        <f>VLOOKUP(A2073,EMPRESAS!$A$1:$J$342,10,0)</f>
        <v>#N/A</v>
      </c>
    </row>
    <row r="2074" spans="1:12">
      <c r="A2074" s="332"/>
      <c r="B2074" s="306" t="e">
        <f>VLOOKUP(A2074,EMPRESAS!$A$1:$B$342,2,0)</f>
        <v>#N/A</v>
      </c>
      <c r="C2074" s="306" t="e">
        <f>VLOOKUP(A2074,EMPRESAS!$A$1:$C$342,3,0)</f>
        <v>#N/A</v>
      </c>
      <c r="D2074" s="299"/>
      <c r="E2074" s="299"/>
      <c r="F2074" s="299"/>
      <c r="G2074" s="299"/>
      <c r="H2074" s="299"/>
      <c r="I2074" s="299"/>
      <c r="J2074" s="299"/>
      <c r="K2074" s="299" t="e">
        <f>VLOOKUP(A2074,EMPRESAS!$A$1:$I$342,9,0)</f>
        <v>#N/A</v>
      </c>
      <c r="L2074" s="299" t="e">
        <f>VLOOKUP(A2074,EMPRESAS!$A$1:$J$342,10,0)</f>
        <v>#N/A</v>
      </c>
    </row>
    <row r="2075" spans="1:12">
      <c r="A2075" s="332"/>
      <c r="B2075" s="306" t="e">
        <f>VLOOKUP(A2075,EMPRESAS!$A$1:$B$342,2,0)</f>
        <v>#N/A</v>
      </c>
      <c r="C2075" s="306" t="e">
        <f>VLOOKUP(A2075,EMPRESAS!$A$1:$C$342,3,0)</f>
        <v>#N/A</v>
      </c>
      <c r="D2075" s="299"/>
      <c r="E2075" s="299"/>
      <c r="F2075" s="299"/>
      <c r="G2075" s="299"/>
      <c r="H2075" s="299"/>
      <c r="I2075" s="299"/>
      <c r="J2075" s="299"/>
      <c r="K2075" s="299" t="e">
        <f>VLOOKUP(A2075,EMPRESAS!$A$1:$I$342,9,0)</f>
        <v>#N/A</v>
      </c>
      <c r="L2075" s="299" t="e">
        <f>VLOOKUP(A2075,EMPRESAS!$A$1:$J$342,10,0)</f>
        <v>#N/A</v>
      </c>
    </row>
    <row r="2076" spans="1:12">
      <c r="A2076" s="332"/>
      <c r="B2076" s="306" t="e">
        <f>VLOOKUP(A2076,EMPRESAS!$A$1:$B$342,2,0)</f>
        <v>#N/A</v>
      </c>
      <c r="C2076" s="306" t="e">
        <f>VLOOKUP(A2076,EMPRESAS!$A$1:$C$342,3,0)</f>
        <v>#N/A</v>
      </c>
      <c r="D2076" s="299"/>
      <c r="E2076" s="299"/>
      <c r="F2076" s="299"/>
      <c r="G2076" s="299"/>
      <c r="H2076" s="299"/>
      <c r="I2076" s="299"/>
      <c r="J2076" s="299"/>
      <c r="K2076" s="299" t="e">
        <f>VLOOKUP(A2076,EMPRESAS!$A$1:$I$342,9,0)</f>
        <v>#N/A</v>
      </c>
      <c r="L2076" s="299" t="e">
        <f>VLOOKUP(A2076,EMPRESAS!$A$1:$J$342,10,0)</f>
        <v>#N/A</v>
      </c>
    </row>
    <row r="2077" spans="1:12">
      <c r="A2077" s="332"/>
      <c r="B2077" s="306" t="e">
        <f>VLOOKUP(A2077,EMPRESAS!$A$1:$B$342,2,0)</f>
        <v>#N/A</v>
      </c>
      <c r="C2077" s="306" t="e">
        <f>VLOOKUP(A2077,EMPRESAS!$A$1:$C$342,3,0)</f>
        <v>#N/A</v>
      </c>
      <c r="D2077" s="299"/>
      <c r="E2077" s="299"/>
      <c r="F2077" s="299"/>
      <c r="G2077" s="299"/>
      <c r="H2077" s="299"/>
      <c r="I2077" s="299"/>
      <c r="J2077" s="299"/>
      <c r="K2077" s="299" t="e">
        <f>VLOOKUP(A2077,EMPRESAS!$A$1:$I$342,9,0)</f>
        <v>#N/A</v>
      </c>
      <c r="L2077" s="299" t="e">
        <f>VLOOKUP(A2077,EMPRESAS!$A$1:$J$342,10,0)</f>
        <v>#N/A</v>
      </c>
    </row>
    <row r="2078" spans="1:12">
      <c r="A2078" s="332"/>
      <c r="B2078" s="306" t="e">
        <f>VLOOKUP(A2078,EMPRESAS!$A$1:$B$342,2,0)</f>
        <v>#N/A</v>
      </c>
      <c r="C2078" s="306" t="e">
        <f>VLOOKUP(A2078,EMPRESAS!$A$1:$C$342,3,0)</f>
        <v>#N/A</v>
      </c>
      <c r="D2078" s="299"/>
      <c r="E2078" s="299"/>
      <c r="F2078" s="299"/>
      <c r="G2078" s="299"/>
      <c r="H2078" s="299"/>
      <c r="I2078" s="299"/>
      <c r="J2078" s="299"/>
      <c r="K2078" s="299" t="e">
        <f>VLOOKUP(A2078,EMPRESAS!$A$1:$I$342,9,0)</f>
        <v>#N/A</v>
      </c>
      <c r="L2078" s="299" t="e">
        <f>VLOOKUP(A2078,EMPRESAS!$A$1:$J$342,10,0)</f>
        <v>#N/A</v>
      </c>
    </row>
    <row r="2079" spans="1:12">
      <c r="A2079" s="332"/>
      <c r="B2079" s="306" t="e">
        <f>VLOOKUP(A2079,EMPRESAS!$A$1:$B$342,2,0)</f>
        <v>#N/A</v>
      </c>
      <c r="C2079" s="306" t="e">
        <f>VLOOKUP(A2079,EMPRESAS!$A$1:$C$342,3,0)</f>
        <v>#N/A</v>
      </c>
      <c r="D2079" s="299"/>
      <c r="E2079" s="299"/>
      <c r="F2079" s="299"/>
      <c r="G2079" s="299"/>
      <c r="H2079" s="299"/>
      <c r="I2079" s="299"/>
      <c r="J2079" s="299"/>
      <c r="K2079" s="299" t="e">
        <f>VLOOKUP(A2079,EMPRESAS!$A$1:$I$342,9,0)</f>
        <v>#N/A</v>
      </c>
      <c r="L2079" s="299" t="e">
        <f>VLOOKUP(A2079,EMPRESAS!$A$1:$J$342,10,0)</f>
        <v>#N/A</v>
      </c>
    </row>
    <row r="2080" spans="1:12">
      <c r="A2080" s="332"/>
      <c r="B2080" s="306" t="e">
        <f>VLOOKUP(A2080,EMPRESAS!$A$1:$B$342,2,0)</f>
        <v>#N/A</v>
      </c>
      <c r="C2080" s="306" t="e">
        <f>VLOOKUP(A2080,EMPRESAS!$A$1:$C$342,3,0)</f>
        <v>#N/A</v>
      </c>
      <c r="D2080" s="299"/>
      <c r="E2080" s="299"/>
      <c r="F2080" s="299"/>
      <c r="G2080" s="299"/>
      <c r="H2080" s="299"/>
      <c r="I2080" s="299"/>
      <c r="J2080" s="299"/>
      <c r="K2080" s="299" t="e">
        <f>VLOOKUP(A2080,EMPRESAS!$A$1:$I$342,9,0)</f>
        <v>#N/A</v>
      </c>
      <c r="L2080" s="299" t="e">
        <f>VLOOKUP(A2080,EMPRESAS!$A$1:$J$342,10,0)</f>
        <v>#N/A</v>
      </c>
    </row>
    <row r="2081" spans="1:12">
      <c r="A2081" s="332"/>
      <c r="B2081" s="306" t="e">
        <f>VLOOKUP(A2081,EMPRESAS!$A$1:$B$342,2,0)</f>
        <v>#N/A</v>
      </c>
      <c r="C2081" s="306" t="e">
        <f>VLOOKUP(A2081,EMPRESAS!$A$1:$C$342,3,0)</f>
        <v>#N/A</v>
      </c>
      <c r="D2081" s="299"/>
      <c r="E2081" s="299"/>
      <c r="F2081" s="299"/>
      <c r="G2081" s="299"/>
      <c r="H2081" s="299"/>
      <c r="I2081" s="299"/>
      <c r="J2081" s="299"/>
      <c r="K2081" s="299" t="e">
        <f>VLOOKUP(A2081,EMPRESAS!$A$1:$I$342,9,0)</f>
        <v>#N/A</v>
      </c>
      <c r="L2081" s="299" t="e">
        <f>VLOOKUP(A2081,EMPRESAS!$A$1:$J$342,10,0)</f>
        <v>#N/A</v>
      </c>
    </row>
    <row r="2082" spans="1:12">
      <c r="A2082" s="332"/>
      <c r="B2082" s="306" t="e">
        <f>VLOOKUP(A2082,EMPRESAS!$A$1:$B$342,2,0)</f>
        <v>#N/A</v>
      </c>
      <c r="C2082" s="306" t="e">
        <f>VLOOKUP(A2082,EMPRESAS!$A$1:$C$342,3,0)</f>
        <v>#N/A</v>
      </c>
      <c r="D2082" s="299"/>
      <c r="E2082" s="299"/>
      <c r="F2082" s="299"/>
      <c r="G2082" s="299"/>
      <c r="H2082" s="299"/>
      <c r="I2082" s="299"/>
      <c r="J2082" s="299"/>
      <c r="K2082" s="299" t="e">
        <f>VLOOKUP(A2082,EMPRESAS!$A$1:$I$342,9,0)</f>
        <v>#N/A</v>
      </c>
      <c r="L2082" s="299" t="e">
        <f>VLOOKUP(A2082,EMPRESAS!$A$1:$J$342,10,0)</f>
        <v>#N/A</v>
      </c>
    </row>
    <row r="2083" spans="1:12">
      <c r="A2083" s="332"/>
      <c r="B2083" s="306" t="e">
        <f>VLOOKUP(A2083,EMPRESAS!$A$1:$B$342,2,0)</f>
        <v>#N/A</v>
      </c>
      <c r="C2083" s="306" t="e">
        <f>VLOOKUP(A2083,EMPRESAS!$A$1:$C$342,3,0)</f>
        <v>#N/A</v>
      </c>
      <c r="D2083" s="299"/>
      <c r="E2083" s="299"/>
      <c r="F2083" s="299"/>
      <c r="G2083" s="299"/>
      <c r="H2083" s="299"/>
      <c r="I2083" s="299"/>
      <c r="J2083" s="299"/>
      <c r="K2083" s="299" t="e">
        <f>VLOOKUP(A2083,EMPRESAS!$A$1:$I$342,9,0)</f>
        <v>#N/A</v>
      </c>
      <c r="L2083" s="299" t="e">
        <f>VLOOKUP(A2083,EMPRESAS!$A$1:$J$342,10,0)</f>
        <v>#N/A</v>
      </c>
    </row>
    <row r="2084" spans="1:12">
      <c r="A2084" s="332"/>
      <c r="B2084" s="306" t="e">
        <f>VLOOKUP(A2084,EMPRESAS!$A$1:$B$342,2,0)</f>
        <v>#N/A</v>
      </c>
      <c r="C2084" s="306" t="e">
        <f>VLOOKUP(A2084,EMPRESAS!$A$1:$C$342,3,0)</f>
        <v>#N/A</v>
      </c>
      <c r="D2084" s="299"/>
      <c r="E2084" s="299"/>
      <c r="F2084" s="299"/>
      <c r="G2084" s="299"/>
      <c r="H2084" s="299"/>
      <c r="I2084" s="299"/>
      <c r="J2084" s="299"/>
      <c r="K2084" s="299" t="e">
        <f>VLOOKUP(A2084,EMPRESAS!$A$1:$I$342,9,0)</f>
        <v>#N/A</v>
      </c>
      <c r="L2084" s="299" t="e">
        <f>VLOOKUP(A2084,EMPRESAS!$A$1:$J$342,10,0)</f>
        <v>#N/A</v>
      </c>
    </row>
    <row r="2085" spans="1:12">
      <c r="A2085" s="332"/>
      <c r="B2085" s="306" t="e">
        <f>VLOOKUP(A2085,EMPRESAS!$A$1:$B$342,2,0)</f>
        <v>#N/A</v>
      </c>
      <c r="C2085" s="306" t="e">
        <f>VLOOKUP(A2085,EMPRESAS!$A$1:$C$342,3,0)</f>
        <v>#N/A</v>
      </c>
      <c r="D2085" s="299"/>
      <c r="E2085" s="299"/>
      <c r="F2085" s="299"/>
      <c r="G2085" s="299"/>
      <c r="H2085" s="299"/>
      <c r="I2085" s="299"/>
      <c r="J2085" s="299"/>
      <c r="K2085" s="299" t="e">
        <f>VLOOKUP(A2085,EMPRESAS!$A$1:$I$342,9,0)</f>
        <v>#N/A</v>
      </c>
      <c r="L2085" s="299" t="e">
        <f>VLOOKUP(A2085,EMPRESAS!$A$1:$J$342,10,0)</f>
        <v>#N/A</v>
      </c>
    </row>
    <row r="2086" spans="1:12">
      <c r="A2086" s="332"/>
      <c r="B2086" s="306" t="e">
        <f>VLOOKUP(A2086,EMPRESAS!$A$1:$B$342,2,0)</f>
        <v>#N/A</v>
      </c>
      <c r="C2086" s="306" t="e">
        <f>VLOOKUP(A2086,EMPRESAS!$A$1:$C$342,3,0)</f>
        <v>#N/A</v>
      </c>
      <c r="D2086" s="299"/>
      <c r="E2086" s="299"/>
      <c r="F2086" s="299"/>
      <c r="G2086" s="299"/>
      <c r="H2086" s="299"/>
      <c r="I2086" s="299"/>
      <c r="J2086" s="299"/>
      <c r="K2086" s="299" t="e">
        <f>VLOOKUP(A2086,EMPRESAS!$A$1:$I$342,9,0)</f>
        <v>#N/A</v>
      </c>
      <c r="L2086" s="299" t="e">
        <f>VLOOKUP(A2086,EMPRESAS!$A$1:$J$342,10,0)</f>
        <v>#N/A</v>
      </c>
    </row>
    <row r="2087" spans="1:12">
      <c r="A2087" s="332"/>
      <c r="B2087" s="306" t="e">
        <f>VLOOKUP(A2087,EMPRESAS!$A$1:$B$342,2,0)</f>
        <v>#N/A</v>
      </c>
      <c r="C2087" s="306" t="e">
        <f>VLOOKUP(A2087,EMPRESAS!$A$1:$C$342,3,0)</f>
        <v>#N/A</v>
      </c>
      <c r="D2087" s="299"/>
      <c r="E2087" s="299"/>
      <c r="F2087" s="299"/>
      <c r="G2087" s="299"/>
      <c r="H2087" s="299"/>
      <c r="I2087" s="299"/>
      <c r="J2087" s="299"/>
      <c r="K2087" s="299" t="e">
        <f>VLOOKUP(A2087,EMPRESAS!$A$1:$I$342,9,0)</f>
        <v>#N/A</v>
      </c>
      <c r="L2087" s="299" t="e">
        <f>VLOOKUP(A2087,EMPRESAS!$A$1:$J$342,10,0)</f>
        <v>#N/A</v>
      </c>
    </row>
    <row r="2088" spans="1:12">
      <c r="A2088" s="332"/>
      <c r="B2088" s="306" t="e">
        <f>VLOOKUP(A2088,EMPRESAS!$A$1:$B$342,2,0)</f>
        <v>#N/A</v>
      </c>
      <c r="C2088" s="306" t="e">
        <f>VLOOKUP(A2088,EMPRESAS!$A$1:$C$342,3,0)</f>
        <v>#N/A</v>
      </c>
      <c r="D2088" s="299"/>
      <c r="E2088" s="299"/>
      <c r="F2088" s="299"/>
      <c r="G2088" s="299"/>
      <c r="H2088" s="299"/>
      <c r="I2088" s="299"/>
      <c r="J2088" s="299"/>
      <c r="K2088" s="299" t="e">
        <f>VLOOKUP(A2088,EMPRESAS!$A$1:$I$342,9,0)</f>
        <v>#N/A</v>
      </c>
      <c r="L2088" s="299" t="e">
        <f>VLOOKUP(A2088,EMPRESAS!$A$1:$J$342,10,0)</f>
        <v>#N/A</v>
      </c>
    </row>
    <row r="2089" spans="1:12">
      <c r="A2089" s="332"/>
      <c r="B2089" s="306" t="e">
        <f>VLOOKUP(A2089,EMPRESAS!$A$1:$B$342,2,0)</f>
        <v>#N/A</v>
      </c>
      <c r="C2089" s="306" t="e">
        <f>VLOOKUP(A2089,EMPRESAS!$A$1:$C$342,3,0)</f>
        <v>#N/A</v>
      </c>
      <c r="D2089" s="299"/>
      <c r="E2089" s="299"/>
      <c r="F2089" s="299"/>
      <c r="G2089" s="299"/>
      <c r="H2089" s="299"/>
      <c r="I2089" s="299"/>
      <c r="J2089" s="299"/>
      <c r="K2089" s="299" t="e">
        <f>VLOOKUP(A2089,EMPRESAS!$A$1:$I$342,9,0)</f>
        <v>#N/A</v>
      </c>
      <c r="L2089" s="299" t="e">
        <f>VLOOKUP(A2089,EMPRESAS!$A$1:$J$342,10,0)</f>
        <v>#N/A</v>
      </c>
    </row>
    <row r="2090" spans="1:12">
      <c r="A2090" s="332"/>
      <c r="B2090" s="306" t="e">
        <f>VLOOKUP(A2090,EMPRESAS!$A$1:$B$342,2,0)</f>
        <v>#N/A</v>
      </c>
      <c r="C2090" s="306" t="e">
        <f>VLOOKUP(A2090,EMPRESAS!$A$1:$C$342,3,0)</f>
        <v>#N/A</v>
      </c>
      <c r="D2090" s="299"/>
      <c r="E2090" s="299"/>
      <c r="F2090" s="299"/>
      <c r="G2090" s="299"/>
      <c r="H2090" s="299"/>
      <c r="I2090" s="299"/>
      <c r="J2090" s="299"/>
      <c r="K2090" s="299" t="e">
        <f>VLOOKUP(A2090,EMPRESAS!$A$1:$I$342,9,0)</f>
        <v>#N/A</v>
      </c>
      <c r="L2090" s="299" t="e">
        <f>VLOOKUP(A2090,EMPRESAS!$A$1:$J$342,10,0)</f>
        <v>#N/A</v>
      </c>
    </row>
    <row r="2091" spans="1:12">
      <c r="A2091" s="332"/>
      <c r="B2091" s="306" t="e">
        <f>VLOOKUP(A2091,EMPRESAS!$A$1:$B$342,2,0)</f>
        <v>#N/A</v>
      </c>
      <c r="C2091" s="306" t="e">
        <f>VLOOKUP(A2091,EMPRESAS!$A$1:$C$342,3,0)</f>
        <v>#N/A</v>
      </c>
      <c r="D2091" s="299"/>
      <c r="E2091" s="299"/>
      <c r="F2091" s="299"/>
      <c r="G2091" s="299"/>
      <c r="H2091" s="299"/>
      <c r="I2091" s="299"/>
      <c r="J2091" s="299"/>
      <c r="K2091" s="299" t="e">
        <f>VLOOKUP(A2091,EMPRESAS!$A$1:$I$342,9,0)</f>
        <v>#N/A</v>
      </c>
      <c r="L2091" s="299" t="e">
        <f>VLOOKUP(A2091,EMPRESAS!$A$1:$J$342,10,0)</f>
        <v>#N/A</v>
      </c>
    </row>
    <row r="2092" spans="1:12">
      <c r="A2092" s="332"/>
      <c r="B2092" s="306" t="e">
        <f>VLOOKUP(A2092,EMPRESAS!$A$1:$B$342,2,0)</f>
        <v>#N/A</v>
      </c>
      <c r="C2092" s="306" t="e">
        <f>VLOOKUP(A2092,EMPRESAS!$A$1:$C$342,3,0)</f>
        <v>#N/A</v>
      </c>
      <c r="D2092" s="299"/>
      <c r="E2092" s="299"/>
      <c r="F2092" s="299"/>
      <c r="G2092" s="299"/>
      <c r="H2092" s="299"/>
      <c r="I2092" s="299"/>
      <c r="J2092" s="299"/>
      <c r="K2092" s="299" t="e">
        <f>VLOOKUP(A2092,EMPRESAS!$A$1:$I$342,9,0)</f>
        <v>#N/A</v>
      </c>
      <c r="L2092" s="299" t="e">
        <f>VLOOKUP(A2092,EMPRESAS!$A$1:$J$342,10,0)</f>
        <v>#N/A</v>
      </c>
    </row>
    <row r="2093" spans="1:12">
      <c r="A2093" s="332"/>
      <c r="B2093" s="306" t="e">
        <f>VLOOKUP(A2093,EMPRESAS!$A$1:$B$342,2,0)</f>
        <v>#N/A</v>
      </c>
      <c r="C2093" s="306" t="e">
        <f>VLOOKUP(A2093,EMPRESAS!$A$1:$C$342,3,0)</f>
        <v>#N/A</v>
      </c>
      <c r="D2093" s="299"/>
      <c r="E2093" s="299"/>
      <c r="F2093" s="299"/>
      <c r="G2093" s="299"/>
      <c r="H2093" s="299"/>
      <c r="I2093" s="299"/>
      <c r="J2093" s="299"/>
      <c r="K2093" s="299" t="e">
        <f>VLOOKUP(A2093,EMPRESAS!$A$1:$I$342,9,0)</f>
        <v>#N/A</v>
      </c>
      <c r="L2093" s="299" t="e">
        <f>VLOOKUP(A2093,EMPRESAS!$A$1:$J$342,10,0)</f>
        <v>#N/A</v>
      </c>
    </row>
    <row r="2094" spans="1:12">
      <c r="A2094" s="332"/>
      <c r="B2094" s="306" t="e">
        <f>VLOOKUP(A2094,EMPRESAS!$A$1:$B$342,2,0)</f>
        <v>#N/A</v>
      </c>
      <c r="C2094" s="306" t="e">
        <f>VLOOKUP(A2094,EMPRESAS!$A$1:$C$342,3,0)</f>
        <v>#N/A</v>
      </c>
      <c r="D2094" s="299"/>
      <c r="E2094" s="299"/>
      <c r="F2094" s="299"/>
      <c r="G2094" s="299"/>
      <c r="H2094" s="299"/>
      <c r="I2094" s="299"/>
      <c r="J2094" s="299"/>
      <c r="K2094" s="299" t="e">
        <f>VLOOKUP(A2094,EMPRESAS!$A$1:$I$342,9,0)</f>
        <v>#N/A</v>
      </c>
      <c r="L2094" s="299" t="e">
        <f>VLOOKUP(A2094,EMPRESAS!$A$1:$J$342,10,0)</f>
        <v>#N/A</v>
      </c>
    </row>
    <row r="2095" spans="1:12">
      <c r="A2095" s="332"/>
      <c r="B2095" s="306" t="e">
        <f>VLOOKUP(A2095,EMPRESAS!$A$1:$B$342,2,0)</f>
        <v>#N/A</v>
      </c>
      <c r="C2095" s="306" t="e">
        <f>VLOOKUP(A2095,EMPRESAS!$A$1:$C$342,3,0)</f>
        <v>#N/A</v>
      </c>
      <c r="D2095" s="299"/>
      <c r="E2095" s="299"/>
      <c r="F2095" s="299"/>
      <c r="G2095" s="299"/>
      <c r="H2095" s="299"/>
      <c r="I2095" s="299"/>
      <c r="J2095" s="299"/>
      <c r="K2095" s="299" t="e">
        <f>VLOOKUP(A2095,EMPRESAS!$A$1:$I$342,9,0)</f>
        <v>#N/A</v>
      </c>
      <c r="L2095" s="299" t="e">
        <f>VLOOKUP(A2095,EMPRESAS!$A$1:$J$342,10,0)</f>
        <v>#N/A</v>
      </c>
    </row>
    <row r="2096" spans="1:12">
      <c r="A2096" s="332"/>
      <c r="B2096" s="306" t="e">
        <f>VLOOKUP(A2096,EMPRESAS!$A$1:$B$342,2,0)</f>
        <v>#N/A</v>
      </c>
      <c r="C2096" s="306" t="e">
        <f>VLOOKUP(A2096,EMPRESAS!$A$1:$C$342,3,0)</f>
        <v>#N/A</v>
      </c>
      <c r="D2096" s="299"/>
      <c r="E2096" s="299"/>
      <c r="F2096" s="299"/>
      <c r="G2096" s="299"/>
      <c r="H2096" s="299"/>
      <c r="I2096" s="299"/>
      <c r="J2096" s="299"/>
      <c r="K2096" s="299" t="e">
        <f>VLOOKUP(A2096,EMPRESAS!$A$1:$I$342,9,0)</f>
        <v>#N/A</v>
      </c>
      <c r="L2096" s="299" t="e">
        <f>VLOOKUP(A2096,EMPRESAS!$A$1:$J$342,10,0)</f>
        <v>#N/A</v>
      </c>
    </row>
    <row r="2097" spans="1:12">
      <c r="A2097" s="332"/>
      <c r="B2097" s="306" t="e">
        <f>VLOOKUP(A2097,EMPRESAS!$A$1:$B$342,2,0)</f>
        <v>#N/A</v>
      </c>
      <c r="C2097" s="306" t="e">
        <f>VLOOKUP(A2097,EMPRESAS!$A$1:$C$342,3,0)</f>
        <v>#N/A</v>
      </c>
      <c r="D2097" s="299"/>
      <c r="E2097" s="299"/>
      <c r="F2097" s="299"/>
      <c r="G2097" s="299"/>
      <c r="H2097" s="299"/>
      <c r="I2097" s="299"/>
      <c r="J2097" s="299"/>
      <c r="K2097" s="299" t="e">
        <f>VLOOKUP(A2097,EMPRESAS!$A$1:$I$342,9,0)</f>
        <v>#N/A</v>
      </c>
      <c r="L2097" s="299" t="e">
        <f>VLOOKUP(A2097,EMPRESAS!$A$1:$J$342,10,0)</f>
        <v>#N/A</v>
      </c>
    </row>
    <row r="2098" spans="1:12">
      <c r="A2098" s="332"/>
      <c r="B2098" s="306" t="e">
        <f>VLOOKUP(A2098,EMPRESAS!$A$1:$B$342,2,0)</f>
        <v>#N/A</v>
      </c>
      <c r="C2098" s="306" t="e">
        <f>VLOOKUP(A2098,EMPRESAS!$A$1:$C$342,3,0)</f>
        <v>#N/A</v>
      </c>
      <c r="D2098" s="299"/>
      <c r="E2098" s="299"/>
      <c r="F2098" s="299"/>
      <c r="G2098" s="299"/>
      <c r="H2098" s="299"/>
      <c r="I2098" s="299"/>
      <c r="J2098" s="299"/>
      <c r="K2098" s="299" t="e">
        <f>VLOOKUP(A2098,EMPRESAS!$A$1:$I$342,9,0)</f>
        <v>#N/A</v>
      </c>
      <c r="L2098" s="299" t="e">
        <f>VLOOKUP(A2098,EMPRESAS!$A$1:$J$342,10,0)</f>
        <v>#N/A</v>
      </c>
    </row>
    <row r="2099" spans="1:12">
      <c r="A2099" s="332"/>
      <c r="B2099" s="306" t="e">
        <f>VLOOKUP(A2099,EMPRESAS!$A$1:$B$342,2,0)</f>
        <v>#N/A</v>
      </c>
      <c r="C2099" s="306" t="e">
        <f>VLOOKUP(A2099,EMPRESAS!$A$1:$C$342,3,0)</f>
        <v>#N/A</v>
      </c>
      <c r="D2099" s="299"/>
      <c r="E2099" s="299"/>
      <c r="F2099" s="299"/>
      <c r="G2099" s="299"/>
      <c r="H2099" s="299"/>
      <c r="I2099" s="299"/>
      <c r="J2099" s="299"/>
      <c r="K2099" s="299" t="e">
        <f>VLOOKUP(A2099,EMPRESAS!$A$1:$I$342,9,0)</f>
        <v>#N/A</v>
      </c>
      <c r="L2099" s="299" t="e">
        <f>VLOOKUP(A2099,EMPRESAS!$A$1:$J$342,10,0)</f>
        <v>#N/A</v>
      </c>
    </row>
    <row r="2100" spans="1:12">
      <c r="A2100" s="332"/>
      <c r="B2100" s="306" t="e">
        <f>VLOOKUP(A2100,EMPRESAS!$A$1:$B$342,2,0)</f>
        <v>#N/A</v>
      </c>
      <c r="C2100" s="306" t="e">
        <f>VLOOKUP(A2100,EMPRESAS!$A$1:$C$342,3,0)</f>
        <v>#N/A</v>
      </c>
      <c r="D2100" s="299"/>
      <c r="E2100" s="299"/>
      <c r="F2100" s="299"/>
      <c r="G2100" s="299"/>
      <c r="H2100" s="299"/>
      <c r="I2100" s="299"/>
      <c r="J2100" s="299"/>
      <c r="K2100" s="299" t="e">
        <f>VLOOKUP(A2100,EMPRESAS!$A$1:$I$342,9,0)</f>
        <v>#N/A</v>
      </c>
      <c r="L2100" s="299" t="e">
        <f>VLOOKUP(A2100,EMPRESAS!$A$1:$J$342,10,0)</f>
        <v>#N/A</v>
      </c>
    </row>
    <row r="2101" spans="1:12">
      <c r="A2101" s="332"/>
      <c r="B2101" s="306" t="e">
        <f>VLOOKUP(A2101,EMPRESAS!$A$1:$B$342,2,0)</f>
        <v>#N/A</v>
      </c>
      <c r="C2101" s="306" t="e">
        <f>VLOOKUP(A2101,EMPRESAS!$A$1:$C$342,3,0)</f>
        <v>#N/A</v>
      </c>
      <c r="D2101" s="299"/>
      <c r="E2101" s="299"/>
      <c r="F2101" s="299"/>
      <c r="G2101" s="299"/>
      <c r="H2101" s="299"/>
      <c r="I2101" s="299"/>
      <c r="J2101" s="299"/>
      <c r="K2101" s="299" t="e">
        <f>VLOOKUP(A2101,EMPRESAS!$A$1:$I$342,9,0)</f>
        <v>#N/A</v>
      </c>
      <c r="L2101" s="299" t="e">
        <f>VLOOKUP(A2101,EMPRESAS!$A$1:$J$342,10,0)</f>
        <v>#N/A</v>
      </c>
    </row>
    <row r="2102" spans="1:12">
      <c r="A2102" s="332"/>
      <c r="B2102" s="306" t="e">
        <f>VLOOKUP(A2102,EMPRESAS!$A$1:$B$342,2,0)</f>
        <v>#N/A</v>
      </c>
      <c r="C2102" s="306" t="e">
        <f>VLOOKUP(A2102,EMPRESAS!$A$1:$C$342,3,0)</f>
        <v>#N/A</v>
      </c>
      <c r="D2102" s="299"/>
      <c r="E2102" s="299"/>
      <c r="F2102" s="299"/>
      <c r="G2102" s="299"/>
      <c r="H2102" s="299"/>
      <c r="I2102" s="299"/>
      <c r="J2102" s="299"/>
      <c r="K2102" s="299" t="e">
        <f>VLOOKUP(A2102,EMPRESAS!$A$1:$I$342,9,0)</f>
        <v>#N/A</v>
      </c>
      <c r="L2102" s="299" t="e">
        <f>VLOOKUP(A2102,EMPRESAS!$A$1:$J$342,10,0)</f>
        <v>#N/A</v>
      </c>
    </row>
    <row r="2103" spans="1:12">
      <c r="A2103" s="332"/>
      <c r="B2103" s="306" t="e">
        <f>VLOOKUP(A2103,EMPRESAS!$A$1:$B$342,2,0)</f>
        <v>#N/A</v>
      </c>
      <c r="C2103" s="306" t="e">
        <f>VLOOKUP(A2103,EMPRESAS!$A$1:$C$342,3,0)</f>
        <v>#N/A</v>
      </c>
      <c r="D2103" s="299"/>
      <c r="E2103" s="299"/>
      <c r="F2103" s="299"/>
      <c r="G2103" s="299"/>
      <c r="H2103" s="299"/>
      <c r="I2103" s="299"/>
      <c r="J2103" s="299"/>
      <c r="K2103" s="299" t="e">
        <f>VLOOKUP(A2103,EMPRESAS!$A$1:$I$342,9,0)</f>
        <v>#N/A</v>
      </c>
      <c r="L2103" s="299" t="e">
        <f>VLOOKUP(A2103,EMPRESAS!$A$1:$J$342,10,0)</f>
        <v>#N/A</v>
      </c>
    </row>
    <row r="2104" spans="1:12">
      <c r="A2104" s="332"/>
      <c r="B2104" s="306" t="e">
        <f>VLOOKUP(A2104,EMPRESAS!$A$1:$B$342,2,0)</f>
        <v>#N/A</v>
      </c>
      <c r="C2104" s="306" t="e">
        <f>VLOOKUP(A2104,EMPRESAS!$A$1:$C$342,3,0)</f>
        <v>#N/A</v>
      </c>
      <c r="D2104" s="299"/>
      <c r="E2104" s="299"/>
      <c r="F2104" s="299"/>
      <c r="G2104" s="299"/>
      <c r="H2104" s="299"/>
      <c r="I2104" s="299"/>
      <c r="J2104" s="299"/>
      <c r="K2104" s="299" t="e">
        <f>VLOOKUP(A2104,EMPRESAS!$A$1:$I$342,9,0)</f>
        <v>#N/A</v>
      </c>
      <c r="L2104" s="299" t="e">
        <f>VLOOKUP(A2104,EMPRESAS!$A$1:$J$342,10,0)</f>
        <v>#N/A</v>
      </c>
    </row>
    <row r="2105" spans="1:12">
      <c r="A2105" s="332"/>
      <c r="B2105" s="306" t="e">
        <f>VLOOKUP(A2105,EMPRESAS!$A$1:$B$342,2,0)</f>
        <v>#N/A</v>
      </c>
      <c r="C2105" s="306" t="e">
        <f>VLOOKUP(A2105,EMPRESAS!$A$1:$C$342,3,0)</f>
        <v>#N/A</v>
      </c>
      <c r="D2105" s="299"/>
      <c r="E2105" s="299"/>
      <c r="F2105" s="299"/>
      <c r="G2105" s="299"/>
      <c r="H2105" s="299"/>
      <c r="I2105" s="299"/>
      <c r="J2105" s="299"/>
      <c r="K2105" s="299" t="e">
        <f>VLOOKUP(A2105,EMPRESAS!$A$1:$I$342,9,0)</f>
        <v>#N/A</v>
      </c>
      <c r="L2105" s="299" t="e">
        <f>VLOOKUP(A2105,EMPRESAS!$A$1:$J$342,10,0)</f>
        <v>#N/A</v>
      </c>
    </row>
    <row r="2106" spans="1:12">
      <c r="A2106" s="332"/>
      <c r="B2106" s="306" t="e">
        <f>VLOOKUP(A2106,EMPRESAS!$A$1:$B$342,2,0)</f>
        <v>#N/A</v>
      </c>
      <c r="C2106" s="306" t="e">
        <f>VLOOKUP(A2106,EMPRESAS!$A$1:$C$342,3,0)</f>
        <v>#N/A</v>
      </c>
      <c r="D2106" s="299"/>
      <c r="E2106" s="299"/>
      <c r="F2106" s="299"/>
      <c r="G2106" s="299"/>
      <c r="H2106" s="299"/>
      <c r="I2106" s="299"/>
      <c r="J2106" s="299"/>
      <c r="K2106" s="299" t="e">
        <f>VLOOKUP(A2106,EMPRESAS!$A$1:$I$342,9,0)</f>
        <v>#N/A</v>
      </c>
      <c r="L2106" s="299" t="e">
        <f>VLOOKUP(A2106,EMPRESAS!$A$1:$J$342,10,0)</f>
        <v>#N/A</v>
      </c>
    </row>
    <row r="2107" spans="1:12">
      <c r="A2107" s="332"/>
      <c r="B2107" s="306" t="e">
        <f>VLOOKUP(A2107,EMPRESAS!$A$1:$B$342,2,0)</f>
        <v>#N/A</v>
      </c>
      <c r="C2107" s="306" t="e">
        <f>VLOOKUP(A2107,EMPRESAS!$A$1:$C$342,3,0)</f>
        <v>#N/A</v>
      </c>
      <c r="D2107" s="299"/>
      <c r="E2107" s="299"/>
      <c r="F2107" s="299"/>
      <c r="G2107" s="299"/>
      <c r="H2107" s="299"/>
      <c r="I2107" s="299"/>
      <c r="J2107" s="299"/>
      <c r="K2107" s="299" t="e">
        <f>VLOOKUP(A2107,EMPRESAS!$A$1:$I$342,9,0)</f>
        <v>#N/A</v>
      </c>
      <c r="L2107" s="299" t="e">
        <f>VLOOKUP(A2107,EMPRESAS!$A$1:$J$342,10,0)</f>
        <v>#N/A</v>
      </c>
    </row>
    <row r="2108" spans="1:12">
      <c r="A2108" s="332"/>
      <c r="B2108" s="306" t="e">
        <f>VLOOKUP(A2108,EMPRESAS!$A$1:$B$342,2,0)</f>
        <v>#N/A</v>
      </c>
      <c r="C2108" s="306" t="e">
        <f>VLOOKUP(A2108,EMPRESAS!$A$1:$C$342,3,0)</f>
        <v>#N/A</v>
      </c>
      <c r="D2108" s="299"/>
      <c r="E2108" s="299"/>
      <c r="F2108" s="299"/>
      <c r="G2108" s="299"/>
      <c r="H2108" s="299"/>
      <c r="I2108" s="299"/>
      <c r="J2108" s="299"/>
      <c r="K2108" s="299" t="e">
        <f>VLOOKUP(A2108,EMPRESAS!$A$1:$I$342,9,0)</f>
        <v>#N/A</v>
      </c>
      <c r="L2108" s="299" t="e">
        <f>VLOOKUP(A2108,EMPRESAS!$A$1:$J$342,10,0)</f>
        <v>#N/A</v>
      </c>
    </row>
    <row r="2109" spans="1:12">
      <c r="A2109" s="332"/>
      <c r="B2109" s="306" t="e">
        <f>VLOOKUP(A2109,EMPRESAS!$A$1:$B$342,2,0)</f>
        <v>#N/A</v>
      </c>
      <c r="C2109" s="306" t="e">
        <f>VLOOKUP(A2109,EMPRESAS!$A$1:$C$342,3,0)</f>
        <v>#N/A</v>
      </c>
      <c r="D2109" s="299"/>
      <c r="E2109" s="299"/>
      <c r="F2109" s="299"/>
      <c r="G2109" s="299"/>
      <c r="H2109" s="299"/>
      <c r="I2109" s="299"/>
      <c r="J2109" s="299"/>
      <c r="K2109" s="299" t="e">
        <f>VLOOKUP(A2109,EMPRESAS!$A$1:$I$342,9,0)</f>
        <v>#N/A</v>
      </c>
      <c r="L2109" s="299" t="e">
        <f>VLOOKUP(A2109,EMPRESAS!$A$1:$J$342,10,0)</f>
        <v>#N/A</v>
      </c>
    </row>
    <row r="2110" spans="1:12">
      <c r="A2110" s="332"/>
      <c r="B2110" s="306" t="e">
        <f>VLOOKUP(A2110,EMPRESAS!$A$1:$B$342,2,0)</f>
        <v>#N/A</v>
      </c>
      <c r="C2110" s="306" t="e">
        <f>VLOOKUP(A2110,EMPRESAS!$A$1:$C$342,3,0)</f>
        <v>#N/A</v>
      </c>
      <c r="D2110" s="299"/>
      <c r="E2110" s="299"/>
      <c r="F2110" s="299"/>
      <c r="G2110" s="299"/>
      <c r="H2110" s="299"/>
      <c r="I2110" s="299"/>
      <c r="J2110" s="299"/>
      <c r="K2110" s="299" t="e">
        <f>VLOOKUP(A2110,EMPRESAS!$A$1:$I$342,9,0)</f>
        <v>#N/A</v>
      </c>
      <c r="L2110" s="299" t="e">
        <f>VLOOKUP(A2110,EMPRESAS!$A$1:$J$342,10,0)</f>
        <v>#N/A</v>
      </c>
    </row>
    <row r="2111" spans="1:12">
      <c r="A2111" s="332"/>
      <c r="B2111" s="306" t="e">
        <f>VLOOKUP(A2111,EMPRESAS!$A$1:$B$342,2,0)</f>
        <v>#N/A</v>
      </c>
      <c r="C2111" s="306" t="e">
        <f>VLOOKUP(A2111,EMPRESAS!$A$1:$C$342,3,0)</f>
        <v>#N/A</v>
      </c>
      <c r="D2111" s="299"/>
      <c r="E2111" s="299"/>
      <c r="F2111" s="299"/>
      <c r="G2111" s="299"/>
      <c r="H2111" s="299"/>
      <c r="I2111" s="299"/>
      <c r="J2111" s="299"/>
      <c r="K2111" s="299" t="e">
        <f>VLOOKUP(A2111,EMPRESAS!$A$1:$I$342,9,0)</f>
        <v>#N/A</v>
      </c>
      <c r="L2111" s="299" t="e">
        <f>VLOOKUP(A2111,EMPRESAS!$A$1:$J$342,10,0)</f>
        <v>#N/A</v>
      </c>
    </row>
    <row r="2112" spans="1:12">
      <c r="A2112" s="332"/>
      <c r="B2112" s="306" t="e">
        <f>VLOOKUP(A2112,EMPRESAS!$A$1:$B$342,2,0)</f>
        <v>#N/A</v>
      </c>
      <c r="C2112" s="306" t="e">
        <f>VLOOKUP(A2112,EMPRESAS!$A$1:$C$342,3,0)</f>
        <v>#N/A</v>
      </c>
      <c r="D2112" s="299"/>
      <c r="E2112" s="299"/>
      <c r="F2112" s="299"/>
      <c r="G2112" s="299"/>
      <c r="H2112" s="299"/>
      <c r="I2112" s="299"/>
      <c r="J2112" s="299"/>
      <c r="K2112" s="299" t="e">
        <f>VLOOKUP(A2112,EMPRESAS!$A$1:$I$342,9,0)</f>
        <v>#N/A</v>
      </c>
      <c r="L2112" s="299" t="e">
        <f>VLOOKUP(A2112,EMPRESAS!$A$1:$J$342,10,0)</f>
        <v>#N/A</v>
      </c>
    </row>
    <row r="2113" spans="1:12">
      <c r="A2113" s="332"/>
      <c r="B2113" s="306" t="e">
        <f>VLOOKUP(A2113,EMPRESAS!$A$1:$B$342,2,0)</f>
        <v>#N/A</v>
      </c>
      <c r="C2113" s="306" t="e">
        <f>VLOOKUP(A2113,EMPRESAS!$A$1:$C$342,3,0)</f>
        <v>#N/A</v>
      </c>
      <c r="D2113" s="299"/>
      <c r="E2113" s="299"/>
      <c r="F2113" s="299"/>
      <c r="G2113" s="299"/>
      <c r="H2113" s="299"/>
      <c r="I2113" s="299"/>
      <c r="J2113" s="299"/>
      <c r="K2113" s="299" t="e">
        <f>VLOOKUP(A2113,EMPRESAS!$A$1:$I$342,9,0)</f>
        <v>#N/A</v>
      </c>
      <c r="L2113" s="299" t="e">
        <f>VLOOKUP(A2113,EMPRESAS!$A$1:$J$342,10,0)</f>
        <v>#N/A</v>
      </c>
    </row>
    <row r="2114" spans="1:12">
      <c r="A2114" s="332"/>
      <c r="B2114" s="306" t="e">
        <f>VLOOKUP(A2114,EMPRESAS!$A$1:$B$342,2,0)</f>
        <v>#N/A</v>
      </c>
      <c r="C2114" s="306" t="e">
        <f>VLOOKUP(A2114,EMPRESAS!$A$1:$C$342,3,0)</f>
        <v>#N/A</v>
      </c>
      <c r="D2114" s="299"/>
      <c r="E2114" s="299"/>
      <c r="F2114" s="299"/>
      <c r="G2114" s="299"/>
      <c r="H2114" s="299"/>
      <c r="I2114" s="299"/>
      <c r="J2114" s="299"/>
      <c r="K2114" s="299" t="e">
        <f>VLOOKUP(A2114,EMPRESAS!$A$1:$I$342,9,0)</f>
        <v>#N/A</v>
      </c>
      <c r="L2114" s="299" t="e">
        <f>VLOOKUP(A2114,EMPRESAS!$A$1:$J$342,10,0)</f>
        <v>#N/A</v>
      </c>
    </row>
    <row r="2115" spans="1:12">
      <c r="A2115" s="332"/>
      <c r="B2115" s="306" t="e">
        <f>VLOOKUP(A2115,EMPRESAS!$A$1:$B$342,2,0)</f>
        <v>#N/A</v>
      </c>
      <c r="C2115" s="306" t="e">
        <f>VLOOKUP(A2115,EMPRESAS!$A$1:$C$342,3,0)</f>
        <v>#N/A</v>
      </c>
      <c r="D2115" s="299"/>
      <c r="E2115" s="299"/>
      <c r="F2115" s="299"/>
      <c r="G2115" s="299"/>
      <c r="H2115" s="299"/>
      <c r="I2115" s="299"/>
      <c r="J2115" s="299"/>
      <c r="K2115" s="299" t="e">
        <f>VLOOKUP(A2115,EMPRESAS!$A$1:$I$342,9,0)</f>
        <v>#N/A</v>
      </c>
      <c r="L2115" s="299" t="e">
        <f>VLOOKUP(A2115,EMPRESAS!$A$1:$J$342,10,0)</f>
        <v>#N/A</v>
      </c>
    </row>
    <row r="2116" spans="1:12">
      <c r="A2116" s="332"/>
      <c r="B2116" s="306" t="e">
        <f>VLOOKUP(A2116,EMPRESAS!$A$1:$B$342,2,0)</f>
        <v>#N/A</v>
      </c>
      <c r="C2116" s="306" t="e">
        <f>VLOOKUP(A2116,EMPRESAS!$A$1:$C$342,3,0)</f>
        <v>#N/A</v>
      </c>
      <c r="D2116" s="299"/>
      <c r="E2116" s="299"/>
      <c r="F2116" s="299"/>
      <c r="G2116" s="299"/>
      <c r="H2116" s="299"/>
      <c r="I2116" s="299"/>
      <c r="J2116" s="299"/>
      <c r="K2116" s="299" t="e">
        <f>VLOOKUP(A2116,EMPRESAS!$A$1:$I$342,9,0)</f>
        <v>#N/A</v>
      </c>
      <c r="L2116" s="299" t="e">
        <f>VLOOKUP(A2116,EMPRESAS!$A$1:$J$342,10,0)</f>
        <v>#N/A</v>
      </c>
    </row>
    <row r="2117" spans="1:12">
      <c r="A2117" s="332"/>
      <c r="B2117" s="306" t="e">
        <f>VLOOKUP(A2117,EMPRESAS!$A$1:$B$342,2,0)</f>
        <v>#N/A</v>
      </c>
      <c r="C2117" s="306" t="e">
        <f>VLOOKUP(A2117,EMPRESAS!$A$1:$C$342,3,0)</f>
        <v>#N/A</v>
      </c>
      <c r="D2117" s="299"/>
      <c r="E2117" s="299"/>
      <c r="F2117" s="299"/>
      <c r="G2117" s="299"/>
      <c r="H2117" s="299"/>
      <c r="I2117" s="299"/>
      <c r="J2117" s="299"/>
      <c r="K2117" s="299" t="e">
        <f>VLOOKUP(A2117,EMPRESAS!$A$1:$I$342,9,0)</f>
        <v>#N/A</v>
      </c>
      <c r="L2117" s="299" t="e">
        <f>VLOOKUP(A2117,EMPRESAS!$A$1:$J$342,10,0)</f>
        <v>#N/A</v>
      </c>
    </row>
    <row r="2118" spans="1:12">
      <c r="A2118" s="332"/>
      <c r="B2118" s="306" t="e">
        <f>VLOOKUP(A2118,EMPRESAS!$A$1:$B$342,2,0)</f>
        <v>#N/A</v>
      </c>
      <c r="C2118" s="306" t="e">
        <f>VLOOKUP(A2118,EMPRESAS!$A$1:$C$342,3,0)</f>
        <v>#N/A</v>
      </c>
      <c r="D2118" s="299"/>
      <c r="E2118" s="299"/>
      <c r="F2118" s="299"/>
      <c r="G2118" s="299"/>
      <c r="H2118" s="299"/>
      <c r="I2118" s="299"/>
      <c r="J2118" s="299"/>
      <c r="K2118" s="299" t="e">
        <f>VLOOKUP(A2118,EMPRESAS!$A$1:$I$342,9,0)</f>
        <v>#N/A</v>
      </c>
      <c r="L2118" s="299" t="e">
        <f>VLOOKUP(A2118,EMPRESAS!$A$1:$J$342,10,0)</f>
        <v>#N/A</v>
      </c>
    </row>
    <row r="2119" spans="1:12">
      <c r="A2119" s="332"/>
      <c r="B2119" s="306" t="e">
        <f>VLOOKUP(A2119,EMPRESAS!$A$1:$B$342,2,0)</f>
        <v>#N/A</v>
      </c>
      <c r="C2119" s="306" t="e">
        <f>VLOOKUP(A2119,EMPRESAS!$A$1:$C$342,3,0)</f>
        <v>#N/A</v>
      </c>
      <c r="D2119" s="299"/>
      <c r="E2119" s="299"/>
      <c r="F2119" s="299"/>
      <c r="G2119" s="299"/>
      <c r="H2119" s="299"/>
      <c r="I2119" s="299"/>
      <c r="J2119" s="299"/>
      <c r="K2119" s="299" t="e">
        <f>VLOOKUP(A2119,EMPRESAS!$A$1:$I$342,9,0)</f>
        <v>#N/A</v>
      </c>
      <c r="L2119" s="299" t="e">
        <f>VLOOKUP(A2119,EMPRESAS!$A$1:$J$342,10,0)</f>
        <v>#N/A</v>
      </c>
    </row>
    <row r="2120" spans="1:12">
      <c r="A2120" s="332"/>
      <c r="B2120" s="306" t="e">
        <f>VLOOKUP(A2120,EMPRESAS!$A$1:$B$342,2,0)</f>
        <v>#N/A</v>
      </c>
      <c r="C2120" s="306" t="e">
        <f>VLOOKUP(A2120,EMPRESAS!$A$1:$C$342,3,0)</f>
        <v>#N/A</v>
      </c>
      <c r="D2120" s="299"/>
      <c r="E2120" s="299"/>
      <c r="F2120" s="299"/>
      <c r="G2120" s="299"/>
      <c r="H2120" s="299"/>
      <c r="I2120" s="299"/>
      <c r="J2120" s="299"/>
      <c r="K2120" s="299" t="e">
        <f>VLOOKUP(A2120,EMPRESAS!$A$1:$I$342,9,0)</f>
        <v>#N/A</v>
      </c>
      <c r="L2120" s="299" t="e">
        <f>VLOOKUP(A2120,EMPRESAS!$A$1:$J$342,10,0)</f>
        <v>#N/A</v>
      </c>
    </row>
    <row r="2121" spans="1:12">
      <c r="A2121" s="332"/>
      <c r="B2121" s="306" t="e">
        <f>VLOOKUP(A2121,EMPRESAS!$A$1:$B$342,2,0)</f>
        <v>#N/A</v>
      </c>
      <c r="C2121" s="306" t="e">
        <f>VLOOKUP(A2121,EMPRESAS!$A$1:$C$342,3,0)</f>
        <v>#N/A</v>
      </c>
      <c r="D2121" s="299"/>
      <c r="E2121" s="299"/>
      <c r="F2121" s="299"/>
      <c r="G2121" s="299"/>
      <c r="H2121" s="299"/>
      <c r="I2121" s="299"/>
      <c r="J2121" s="299"/>
      <c r="K2121" s="299" t="e">
        <f>VLOOKUP(A2121,EMPRESAS!$A$1:$I$342,9,0)</f>
        <v>#N/A</v>
      </c>
      <c r="L2121" s="299" t="e">
        <f>VLOOKUP(A2121,EMPRESAS!$A$1:$J$342,10,0)</f>
        <v>#N/A</v>
      </c>
    </row>
    <row r="2122" spans="1:12">
      <c r="A2122" s="332"/>
      <c r="B2122" s="306" t="e">
        <f>VLOOKUP(A2122,EMPRESAS!$A$1:$B$342,2,0)</f>
        <v>#N/A</v>
      </c>
      <c r="C2122" s="306" t="e">
        <f>VLOOKUP(A2122,EMPRESAS!$A$1:$C$342,3,0)</f>
        <v>#N/A</v>
      </c>
      <c r="D2122" s="299"/>
      <c r="E2122" s="299"/>
      <c r="F2122" s="299"/>
      <c r="G2122" s="299"/>
      <c r="H2122" s="299"/>
      <c r="I2122" s="299"/>
      <c r="J2122" s="299"/>
      <c r="K2122" s="299" t="e">
        <f>VLOOKUP(A2122,EMPRESAS!$A$1:$I$342,9,0)</f>
        <v>#N/A</v>
      </c>
      <c r="L2122" s="299" t="e">
        <f>VLOOKUP(A2122,EMPRESAS!$A$1:$J$342,10,0)</f>
        <v>#N/A</v>
      </c>
    </row>
    <row r="2123" spans="1:12">
      <c r="A2123" s="332"/>
      <c r="B2123" s="306" t="e">
        <f>VLOOKUP(A2123,EMPRESAS!$A$1:$B$342,2,0)</f>
        <v>#N/A</v>
      </c>
      <c r="C2123" s="306" t="e">
        <f>VLOOKUP(A2123,EMPRESAS!$A$1:$C$342,3,0)</f>
        <v>#N/A</v>
      </c>
      <c r="D2123" s="299"/>
      <c r="E2123" s="299"/>
      <c r="F2123" s="299"/>
      <c r="G2123" s="299"/>
      <c r="H2123" s="299"/>
      <c r="I2123" s="299"/>
      <c r="J2123" s="299"/>
      <c r="K2123" s="299" t="e">
        <f>VLOOKUP(A2123,EMPRESAS!$A$1:$I$342,9,0)</f>
        <v>#N/A</v>
      </c>
      <c r="L2123" s="299" t="e">
        <f>VLOOKUP(A2123,EMPRESAS!$A$1:$J$342,10,0)</f>
        <v>#N/A</v>
      </c>
    </row>
    <row r="2124" spans="1:12">
      <c r="A2124" s="332"/>
      <c r="B2124" s="306" t="e">
        <f>VLOOKUP(A2124,EMPRESAS!$A$1:$B$342,2,0)</f>
        <v>#N/A</v>
      </c>
      <c r="C2124" s="306" t="e">
        <f>VLOOKUP(A2124,EMPRESAS!$A$1:$C$342,3,0)</f>
        <v>#N/A</v>
      </c>
      <c r="D2124" s="299"/>
      <c r="E2124" s="299"/>
      <c r="F2124" s="299"/>
      <c r="G2124" s="299"/>
      <c r="H2124" s="299"/>
      <c r="I2124" s="299"/>
      <c r="J2124" s="299"/>
      <c r="K2124" s="299" t="e">
        <f>VLOOKUP(A2124,EMPRESAS!$A$1:$I$342,9,0)</f>
        <v>#N/A</v>
      </c>
      <c r="L2124" s="299" t="e">
        <f>VLOOKUP(A2124,EMPRESAS!$A$1:$J$342,10,0)</f>
        <v>#N/A</v>
      </c>
    </row>
    <row r="2125" spans="1:12">
      <c r="A2125" s="332"/>
      <c r="B2125" s="306" t="e">
        <f>VLOOKUP(A2125,EMPRESAS!$A$1:$B$342,2,0)</f>
        <v>#N/A</v>
      </c>
      <c r="C2125" s="306" t="e">
        <f>VLOOKUP(A2125,EMPRESAS!$A$1:$C$342,3,0)</f>
        <v>#N/A</v>
      </c>
      <c r="D2125" s="299"/>
      <c r="E2125" s="299"/>
      <c r="F2125" s="299"/>
      <c r="G2125" s="299"/>
      <c r="H2125" s="299"/>
      <c r="I2125" s="299"/>
      <c r="J2125" s="299"/>
      <c r="K2125" s="299" t="e">
        <f>VLOOKUP(A2125,EMPRESAS!$A$1:$I$342,9,0)</f>
        <v>#N/A</v>
      </c>
      <c r="L2125" s="299" t="e">
        <f>VLOOKUP(A2125,EMPRESAS!$A$1:$J$342,10,0)</f>
        <v>#N/A</v>
      </c>
    </row>
    <row r="2126" spans="1:12">
      <c r="A2126" s="332"/>
      <c r="B2126" s="306" t="e">
        <f>VLOOKUP(A2126,EMPRESAS!$A$1:$B$342,2,0)</f>
        <v>#N/A</v>
      </c>
      <c r="C2126" s="306" t="e">
        <f>VLOOKUP(A2126,EMPRESAS!$A$1:$C$342,3,0)</f>
        <v>#N/A</v>
      </c>
      <c r="D2126" s="299"/>
      <c r="E2126" s="299"/>
      <c r="F2126" s="299"/>
      <c r="G2126" s="299"/>
      <c r="H2126" s="299"/>
      <c r="I2126" s="299"/>
      <c r="J2126" s="299"/>
      <c r="K2126" s="299" t="e">
        <f>VLOOKUP(A2126,EMPRESAS!$A$1:$I$342,9,0)</f>
        <v>#N/A</v>
      </c>
      <c r="L2126" s="299" t="e">
        <f>VLOOKUP(A2126,EMPRESAS!$A$1:$J$342,10,0)</f>
        <v>#N/A</v>
      </c>
    </row>
    <row r="2127" spans="1:12">
      <c r="A2127" s="332"/>
      <c r="B2127" s="306" t="e">
        <f>VLOOKUP(A2127,EMPRESAS!$A$1:$B$342,2,0)</f>
        <v>#N/A</v>
      </c>
      <c r="C2127" s="306" t="e">
        <f>VLOOKUP(A2127,EMPRESAS!$A$1:$C$342,3,0)</f>
        <v>#N/A</v>
      </c>
      <c r="D2127" s="299"/>
      <c r="E2127" s="299"/>
      <c r="F2127" s="299"/>
      <c r="G2127" s="299"/>
      <c r="H2127" s="299"/>
      <c r="I2127" s="299"/>
      <c r="J2127" s="299"/>
      <c r="K2127" s="299" t="e">
        <f>VLOOKUP(A2127,EMPRESAS!$A$1:$I$342,9,0)</f>
        <v>#N/A</v>
      </c>
      <c r="L2127" s="299" t="e">
        <f>VLOOKUP(A2127,EMPRESAS!$A$1:$J$342,10,0)</f>
        <v>#N/A</v>
      </c>
    </row>
    <row r="2128" spans="1:12">
      <c r="A2128" s="332"/>
      <c r="B2128" s="306" t="e">
        <f>VLOOKUP(A2128,EMPRESAS!$A$1:$B$342,2,0)</f>
        <v>#N/A</v>
      </c>
      <c r="C2128" s="306" t="e">
        <f>VLOOKUP(A2128,EMPRESAS!$A$1:$C$342,3,0)</f>
        <v>#N/A</v>
      </c>
      <c r="D2128" s="299"/>
      <c r="E2128" s="299"/>
      <c r="F2128" s="299"/>
      <c r="G2128" s="299"/>
      <c r="H2128" s="299"/>
      <c r="I2128" s="299"/>
      <c r="J2128" s="299"/>
      <c r="K2128" s="299" t="e">
        <f>VLOOKUP(A2128,EMPRESAS!$A$1:$I$342,9,0)</f>
        <v>#N/A</v>
      </c>
      <c r="L2128" s="299" t="e">
        <f>VLOOKUP(A2128,EMPRESAS!$A$1:$J$342,10,0)</f>
        <v>#N/A</v>
      </c>
    </row>
    <row r="2129" spans="1:12">
      <c r="A2129" s="332"/>
      <c r="B2129" s="306" t="e">
        <f>VLOOKUP(A2129,EMPRESAS!$A$1:$B$342,2,0)</f>
        <v>#N/A</v>
      </c>
      <c r="C2129" s="306" t="e">
        <f>VLOOKUP(A2129,EMPRESAS!$A$1:$C$342,3,0)</f>
        <v>#N/A</v>
      </c>
      <c r="D2129" s="299"/>
      <c r="E2129" s="299"/>
      <c r="F2129" s="299"/>
      <c r="G2129" s="299"/>
      <c r="H2129" s="299"/>
      <c r="I2129" s="299"/>
      <c r="J2129" s="299"/>
      <c r="K2129" s="299" t="e">
        <f>VLOOKUP(A2129,EMPRESAS!$A$1:$I$342,9,0)</f>
        <v>#N/A</v>
      </c>
      <c r="L2129" s="299" t="e">
        <f>VLOOKUP(A2129,EMPRESAS!$A$1:$J$342,10,0)</f>
        <v>#N/A</v>
      </c>
    </row>
    <row r="2130" spans="1:12">
      <c r="A2130" s="332"/>
      <c r="B2130" s="306" t="e">
        <f>VLOOKUP(A2130,EMPRESAS!$A$1:$B$342,2,0)</f>
        <v>#N/A</v>
      </c>
      <c r="C2130" s="306" t="e">
        <f>VLOOKUP(A2130,EMPRESAS!$A$1:$C$342,3,0)</f>
        <v>#N/A</v>
      </c>
      <c r="D2130" s="299"/>
      <c r="E2130" s="299"/>
      <c r="F2130" s="299"/>
      <c r="G2130" s="299"/>
      <c r="H2130" s="299"/>
      <c r="I2130" s="299"/>
      <c r="J2130" s="299"/>
      <c r="K2130" s="299" t="e">
        <f>VLOOKUP(A2130,EMPRESAS!$A$1:$I$342,9,0)</f>
        <v>#N/A</v>
      </c>
      <c r="L2130" s="299" t="e">
        <f>VLOOKUP(A2130,EMPRESAS!$A$1:$J$342,10,0)</f>
        <v>#N/A</v>
      </c>
    </row>
    <row r="2131" spans="1:12">
      <c r="A2131" s="332"/>
      <c r="B2131" s="306" t="e">
        <f>VLOOKUP(A2131,EMPRESAS!$A$1:$B$342,2,0)</f>
        <v>#N/A</v>
      </c>
      <c r="C2131" s="306" t="e">
        <f>VLOOKUP(A2131,EMPRESAS!$A$1:$C$342,3,0)</f>
        <v>#N/A</v>
      </c>
      <c r="D2131" s="299"/>
      <c r="E2131" s="299"/>
      <c r="F2131" s="299"/>
      <c r="G2131" s="299"/>
      <c r="H2131" s="299"/>
      <c r="I2131" s="299"/>
      <c r="J2131" s="299"/>
      <c r="K2131" s="299" t="e">
        <f>VLOOKUP(A2131,EMPRESAS!$A$1:$I$342,9,0)</f>
        <v>#N/A</v>
      </c>
      <c r="L2131" s="299" t="e">
        <f>VLOOKUP(A2131,EMPRESAS!$A$1:$J$342,10,0)</f>
        <v>#N/A</v>
      </c>
    </row>
    <row r="2132" spans="1:12">
      <c r="A2132" s="332"/>
      <c r="B2132" s="306" t="e">
        <f>VLOOKUP(A2132,EMPRESAS!$A$1:$B$342,2,0)</f>
        <v>#N/A</v>
      </c>
      <c r="C2132" s="306" t="e">
        <f>VLOOKUP(A2132,EMPRESAS!$A$1:$C$342,3,0)</f>
        <v>#N/A</v>
      </c>
      <c r="D2132" s="299"/>
      <c r="E2132" s="299"/>
      <c r="F2132" s="299"/>
      <c r="G2132" s="299"/>
      <c r="H2132" s="299"/>
      <c r="I2132" s="299"/>
      <c r="J2132" s="299"/>
      <c r="K2132" s="299" t="e">
        <f>VLOOKUP(A2132,EMPRESAS!$A$1:$I$342,9,0)</f>
        <v>#N/A</v>
      </c>
      <c r="L2132" s="299" t="e">
        <f>VLOOKUP(A2132,EMPRESAS!$A$1:$J$342,10,0)</f>
        <v>#N/A</v>
      </c>
    </row>
    <row r="2133" spans="1:12">
      <c r="A2133" s="332"/>
      <c r="B2133" s="306" t="e">
        <f>VLOOKUP(A2133,EMPRESAS!$A$1:$B$342,2,0)</f>
        <v>#N/A</v>
      </c>
      <c r="C2133" s="306" t="e">
        <f>VLOOKUP(A2133,EMPRESAS!$A$1:$C$342,3,0)</f>
        <v>#N/A</v>
      </c>
      <c r="D2133" s="299"/>
      <c r="E2133" s="299"/>
      <c r="F2133" s="299"/>
      <c r="G2133" s="299"/>
      <c r="H2133" s="299"/>
      <c r="I2133" s="299"/>
      <c r="J2133" s="299"/>
      <c r="K2133" s="299" t="e">
        <f>VLOOKUP(A2133,EMPRESAS!$A$1:$I$342,9,0)</f>
        <v>#N/A</v>
      </c>
      <c r="L2133" s="299" t="e">
        <f>VLOOKUP(A2133,EMPRESAS!$A$1:$J$342,10,0)</f>
        <v>#N/A</v>
      </c>
    </row>
    <row r="2134" spans="1:12">
      <c r="A2134" s="332"/>
      <c r="B2134" s="306" t="e">
        <f>VLOOKUP(A2134,EMPRESAS!$A$1:$B$342,2,0)</f>
        <v>#N/A</v>
      </c>
      <c r="C2134" s="306" t="e">
        <f>VLOOKUP(A2134,EMPRESAS!$A$1:$C$342,3,0)</f>
        <v>#N/A</v>
      </c>
      <c r="D2134" s="299"/>
      <c r="E2134" s="299"/>
      <c r="F2134" s="299"/>
      <c r="G2134" s="299"/>
      <c r="H2134" s="299"/>
      <c r="I2134" s="299"/>
      <c r="J2134" s="299"/>
      <c r="K2134" s="299" t="e">
        <f>VLOOKUP(A2134,EMPRESAS!$A$1:$I$342,9,0)</f>
        <v>#N/A</v>
      </c>
      <c r="L2134" s="299" t="e">
        <f>VLOOKUP(A2134,EMPRESAS!$A$1:$J$342,10,0)</f>
        <v>#N/A</v>
      </c>
    </row>
    <row r="2135" spans="1:12">
      <c r="A2135" s="332"/>
      <c r="B2135" s="306" t="e">
        <f>VLOOKUP(A2135,EMPRESAS!$A$1:$B$342,2,0)</f>
        <v>#N/A</v>
      </c>
      <c r="C2135" s="306" t="e">
        <f>VLOOKUP(A2135,EMPRESAS!$A$1:$C$342,3,0)</f>
        <v>#N/A</v>
      </c>
      <c r="D2135" s="299"/>
      <c r="E2135" s="299"/>
      <c r="F2135" s="299"/>
      <c r="G2135" s="299"/>
      <c r="H2135" s="299"/>
      <c r="I2135" s="299"/>
      <c r="J2135" s="299"/>
      <c r="K2135" s="299" t="e">
        <f>VLOOKUP(A2135,EMPRESAS!$A$1:$I$342,9,0)</f>
        <v>#N/A</v>
      </c>
      <c r="L2135" s="299" t="e">
        <f>VLOOKUP(A2135,EMPRESAS!$A$1:$J$342,10,0)</f>
        <v>#N/A</v>
      </c>
    </row>
    <row r="2136" spans="1:12">
      <c r="A2136" s="332"/>
      <c r="B2136" s="306" t="e">
        <f>VLOOKUP(A2136,EMPRESAS!$A$1:$B$342,2,0)</f>
        <v>#N/A</v>
      </c>
      <c r="C2136" s="306" t="e">
        <f>VLOOKUP(A2136,EMPRESAS!$A$1:$C$342,3,0)</f>
        <v>#N/A</v>
      </c>
      <c r="D2136" s="299"/>
      <c r="E2136" s="299"/>
      <c r="F2136" s="299"/>
      <c r="G2136" s="299"/>
      <c r="H2136" s="299"/>
      <c r="I2136" s="299"/>
      <c r="J2136" s="299"/>
      <c r="K2136" s="299" t="e">
        <f>VLOOKUP(A2136,EMPRESAS!$A$1:$I$342,9,0)</f>
        <v>#N/A</v>
      </c>
      <c r="L2136" s="299" t="e">
        <f>VLOOKUP(A2136,EMPRESAS!$A$1:$J$342,10,0)</f>
        <v>#N/A</v>
      </c>
    </row>
    <row r="2137" spans="1:12">
      <c r="A2137" s="332"/>
      <c r="B2137" s="306" t="e">
        <f>VLOOKUP(A2137,EMPRESAS!$A$1:$B$342,2,0)</f>
        <v>#N/A</v>
      </c>
      <c r="C2137" s="306" t="e">
        <f>VLOOKUP(A2137,EMPRESAS!$A$1:$C$342,3,0)</f>
        <v>#N/A</v>
      </c>
      <c r="D2137" s="299"/>
      <c r="E2137" s="299"/>
      <c r="F2137" s="299"/>
      <c r="G2137" s="299"/>
      <c r="H2137" s="299"/>
      <c r="I2137" s="299"/>
      <c r="J2137" s="299"/>
      <c r="K2137" s="299" t="e">
        <f>VLOOKUP(A2137,EMPRESAS!$A$1:$I$342,9,0)</f>
        <v>#N/A</v>
      </c>
      <c r="L2137" s="299" t="e">
        <f>VLOOKUP(A2137,EMPRESAS!$A$1:$J$342,10,0)</f>
        <v>#N/A</v>
      </c>
    </row>
    <row r="2138" spans="1:12">
      <c r="A2138" s="332"/>
      <c r="B2138" s="306" t="e">
        <f>VLOOKUP(A2138,EMPRESAS!$A$1:$B$342,2,0)</f>
        <v>#N/A</v>
      </c>
      <c r="C2138" s="306" t="e">
        <f>VLOOKUP(A2138,EMPRESAS!$A$1:$C$342,3,0)</f>
        <v>#N/A</v>
      </c>
      <c r="D2138" s="299"/>
      <c r="E2138" s="299"/>
      <c r="F2138" s="299"/>
      <c r="G2138" s="299"/>
      <c r="H2138" s="299"/>
      <c r="I2138" s="299"/>
      <c r="J2138" s="299"/>
      <c r="K2138" s="299" t="e">
        <f>VLOOKUP(A2138,EMPRESAS!$A$1:$I$342,9,0)</f>
        <v>#N/A</v>
      </c>
      <c r="L2138" s="299" t="e">
        <f>VLOOKUP(A2138,EMPRESAS!$A$1:$J$342,10,0)</f>
        <v>#N/A</v>
      </c>
    </row>
    <row r="2139" spans="1:12">
      <c r="A2139" s="332"/>
      <c r="B2139" s="306" t="e">
        <f>VLOOKUP(A2139,EMPRESAS!$A$1:$B$342,2,0)</f>
        <v>#N/A</v>
      </c>
      <c r="C2139" s="306" t="e">
        <f>VLOOKUP(A2139,EMPRESAS!$A$1:$C$342,3,0)</f>
        <v>#N/A</v>
      </c>
      <c r="D2139" s="299"/>
      <c r="E2139" s="299"/>
      <c r="F2139" s="299"/>
      <c r="G2139" s="299"/>
      <c r="H2139" s="299"/>
      <c r="I2139" s="299"/>
      <c r="J2139" s="299"/>
      <c r="K2139" s="299" t="e">
        <f>VLOOKUP(A2139,EMPRESAS!$A$1:$I$342,9,0)</f>
        <v>#N/A</v>
      </c>
      <c r="L2139" s="299" t="e">
        <f>VLOOKUP(A2139,EMPRESAS!$A$1:$J$342,10,0)</f>
        <v>#N/A</v>
      </c>
    </row>
    <row r="2140" spans="1:12">
      <c r="A2140" s="332"/>
      <c r="B2140" s="306" t="e">
        <f>VLOOKUP(A2140,EMPRESAS!$A$1:$B$342,2,0)</f>
        <v>#N/A</v>
      </c>
      <c r="C2140" s="306" t="e">
        <f>VLOOKUP(A2140,EMPRESAS!$A$1:$C$342,3,0)</f>
        <v>#N/A</v>
      </c>
      <c r="D2140" s="299"/>
      <c r="E2140" s="299"/>
      <c r="F2140" s="299"/>
      <c r="G2140" s="299"/>
      <c r="H2140" s="299"/>
      <c r="I2140" s="299"/>
      <c r="J2140" s="299"/>
      <c r="K2140" s="299" t="e">
        <f>VLOOKUP(A2140,EMPRESAS!$A$1:$I$342,9,0)</f>
        <v>#N/A</v>
      </c>
      <c r="L2140" s="299" t="e">
        <f>VLOOKUP(A2140,EMPRESAS!$A$1:$J$342,10,0)</f>
        <v>#N/A</v>
      </c>
    </row>
    <row r="2141" spans="1:12">
      <c r="A2141" s="332"/>
      <c r="B2141" s="306" t="e">
        <f>VLOOKUP(A2141,EMPRESAS!$A$1:$B$342,2,0)</f>
        <v>#N/A</v>
      </c>
      <c r="C2141" s="306" t="e">
        <f>VLOOKUP(A2141,EMPRESAS!$A$1:$C$342,3,0)</f>
        <v>#N/A</v>
      </c>
      <c r="D2141" s="299"/>
      <c r="E2141" s="299"/>
      <c r="F2141" s="299"/>
      <c r="G2141" s="299"/>
      <c r="H2141" s="299"/>
      <c r="I2141" s="299"/>
      <c r="J2141" s="299"/>
      <c r="K2141" s="299" t="e">
        <f>VLOOKUP(A2141,EMPRESAS!$A$1:$I$342,9,0)</f>
        <v>#N/A</v>
      </c>
      <c r="L2141" s="299" t="e">
        <f>VLOOKUP(A2141,EMPRESAS!$A$1:$J$342,10,0)</f>
        <v>#N/A</v>
      </c>
    </row>
    <row r="2142" spans="1:12">
      <c r="A2142" s="332"/>
      <c r="B2142" s="306" t="e">
        <f>VLOOKUP(A2142,EMPRESAS!$A$1:$B$342,2,0)</f>
        <v>#N/A</v>
      </c>
      <c r="C2142" s="306" t="e">
        <f>VLOOKUP(A2142,EMPRESAS!$A$1:$C$342,3,0)</f>
        <v>#N/A</v>
      </c>
      <c r="D2142" s="299"/>
      <c r="E2142" s="299"/>
      <c r="F2142" s="299"/>
      <c r="G2142" s="299"/>
      <c r="H2142" s="299"/>
      <c r="I2142" s="299"/>
      <c r="J2142" s="299"/>
      <c r="K2142" s="299" t="e">
        <f>VLOOKUP(A2142,EMPRESAS!$A$1:$I$342,9,0)</f>
        <v>#N/A</v>
      </c>
      <c r="L2142" s="299" t="e">
        <f>VLOOKUP(A2142,EMPRESAS!$A$1:$J$342,10,0)</f>
        <v>#N/A</v>
      </c>
    </row>
    <row r="2143" spans="1:12">
      <c r="A2143" s="332"/>
      <c r="B2143" s="306" t="e">
        <f>VLOOKUP(A2143,EMPRESAS!$A$1:$B$342,2,0)</f>
        <v>#N/A</v>
      </c>
      <c r="C2143" s="306" t="e">
        <f>VLOOKUP(A2143,EMPRESAS!$A$1:$C$342,3,0)</f>
        <v>#N/A</v>
      </c>
      <c r="D2143" s="299"/>
      <c r="E2143" s="299"/>
      <c r="F2143" s="299"/>
      <c r="G2143" s="299"/>
      <c r="H2143" s="299"/>
      <c r="I2143" s="299"/>
      <c r="J2143" s="299"/>
      <c r="K2143" s="299" t="e">
        <f>VLOOKUP(A2143,EMPRESAS!$A$1:$I$342,9,0)</f>
        <v>#N/A</v>
      </c>
      <c r="L2143" s="299" t="e">
        <f>VLOOKUP(A2143,EMPRESAS!$A$1:$J$342,10,0)</f>
        <v>#N/A</v>
      </c>
    </row>
    <row r="2144" spans="1:12">
      <c r="A2144" s="332"/>
      <c r="B2144" s="306" t="e">
        <f>VLOOKUP(A2144,EMPRESAS!$A$1:$B$342,2,0)</f>
        <v>#N/A</v>
      </c>
      <c r="C2144" s="306" t="e">
        <f>VLOOKUP(A2144,EMPRESAS!$A$1:$C$342,3,0)</f>
        <v>#N/A</v>
      </c>
      <c r="D2144" s="299"/>
      <c r="E2144" s="299"/>
      <c r="F2144" s="299"/>
      <c r="G2144" s="299"/>
      <c r="H2144" s="299"/>
      <c r="I2144" s="299"/>
      <c r="J2144" s="299"/>
      <c r="K2144" s="299" t="e">
        <f>VLOOKUP(A2144,EMPRESAS!$A$1:$I$342,9,0)</f>
        <v>#N/A</v>
      </c>
      <c r="L2144" s="299" t="e">
        <f>VLOOKUP(A2144,EMPRESAS!$A$1:$J$342,10,0)</f>
        <v>#N/A</v>
      </c>
    </row>
    <row r="2145" spans="1:12">
      <c r="A2145" s="332"/>
      <c r="B2145" s="306" t="e">
        <f>VLOOKUP(A2145,EMPRESAS!$A$1:$B$342,2,0)</f>
        <v>#N/A</v>
      </c>
      <c r="C2145" s="306" t="e">
        <f>VLOOKUP(A2145,EMPRESAS!$A$1:$C$342,3,0)</f>
        <v>#N/A</v>
      </c>
      <c r="D2145" s="299"/>
      <c r="E2145" s="299"/>
      <c r="F2145" s="299"/>
      <c r="G2145" s="299"/>
      <c r="H2145" s="299"/>
      <c r="I2145" s="299"/>
      <c r="J2145" s="299"/>
      <c r="K2145" s="299" t="e">
        <f>VLOOKUP(A2145,EMPRESAS!$A$1:$I$342,9,0)</f>
        <v>#N/A</v>
      </c>
      <c r="L2145" s="299" t="e">
        <f>VLOOKUP(A2145,EMPRESAS!$A$1:$J$342,10,0)</f>
        <v>#N/A</v>
      </c>
    </row>
    <row r="2146" spans="1:12">
      <c r="A2146" s="332"/>
      <c r="B2146" s="306" t="e">
        <f>VLOOKUP(A2146,EMPRESAS!$A$1:$B$342,2,0)</f>
        <v>#N/A</v>
      </c>
      <c r="C2146" s="306" t="e">
        <f>VLOOKUP(A2146,EMPRESAS!$A$1:$C$342,3,0)</f>
        <v>#N/A</v>
      </c>
      <c r="D2146" s="299"/>
      <c r="E2146" s="299"/>
      <c r="F2146" s="299"/>
      <c r="G2146" s="299"/>
      <c r="H2146" s="299"/>
      <c r="I2146" s="299"/>
      <c r="J2146" s="299"/>
      <c r="K2146" s="299" t="e">
        <f>VLOOKUP(A2146,EMPRESAS!$A$1:$I$342,9,0)</f>
        <v>#N/A</v>
      </c>
      <c r="L2146" s="299" t="e">
        <f>VLOOKUP(A2146,EMPRESAS!$A$1:$J$342,10,0)</f>
        <v>#N/A</v>
      </c>
    </row>
    <row r="2147" spans="1:12">
      <c r="A2147" s="332"/>
      <c r="B2147" s="306" t="e">
        <f>VLOOKUP(A2147,EMPRESAS!$A$1:$B$342,2,0)</f>
        <v>#N/A</v>
      </c>
      <c r="C2147" s="306" t="e">
        <f>VLOOKUP(A2147,EMPRESAS!$A$1:$C$342,3,0)</f>
        <v>#N/A</v>
      </c>
      <c r="D2147" s="299"/>
      <c r="E2147" s="299"/>
      <c r="F2147" s="299"/>
      <c r="G2147" s="299"/>
      <c r="H2147" s="299"/>
      <c r="I2147" s="299"/>
      <c r="J2147" s="299"/>
      <c r="K2147" s="299" t="e">
        <f>VLOOKUP(A2147,EMPRESAS!$A$1:$I$342,9,0)</f>
        <v>#N/A</v>
      </c>
      <c r="L2147" s="299" t="e">
        <f>VLOOKUP(A2147,EMPRESAS!$A$1:$J$342,10,0)</f>
        <v>#N/A</v>
      </c>
    </row>
    <row r="2148" spans="1:12">
      <c r="A2148" s="332"/>
      <c r="B2148" s="306" t="e">
        <f>VLOOKUP(A2148,EMPRESAS!$A$1:$B$342,2,0)</f>
        <v>#N/A</v>
      </c>
      <c r="C2148" s="306" t="e">
        <f>VLOOKUP(A2148,EMPRESAS!$A$1:$C$342,3,0)</f>
        <v>#N/A</v>
      </c>
      <c r="D2148" s="299"/>
      <c r="E2148" s="299"/>
      <c r="F2148" s="299"/>
      <c r="G2148" s="299"/>
      <c r="H2148" s="299"/>
      <c r="I2148" s="299"/>
      <c r="J2148" s="299"/>
      <c r="K2148" s="299" t="e">
        <f>VLOOKUP(A2148,EMPRESAS!$A$1:$I$342,9,0)</f>
        <v>#N/A</v>
      </c>
      <c r="L2148" s="299" t="e">
        <f>VLOOKUP(A2148,EMPRESAS!$A$1:$J$342,10,0)</f>
        <v>#N/A</v>
      </c>
    </row>
    <row r="2149" spans="1:12">
      <c r="A2149" s="332"/>
      <c r="B2149" s="306" t="e">
        <f>VLOOKUP(A2149,EMPRESAS!$A$1:$B$342,2,0)</f>
        <v>#N/A</v>
      </c>
      <c r="C2149" s="306" t="e">
        <f>VLOOKUP(A2149,EMPRESAS!$A$1:$C$342,3,0)</f>
        <v>#N/A</v>
      </c>
      <c r="D2149" s="299"/>
      <c r="E2149" s="299"/>
      <c r="F2149" s="299"/>
      <c r="G2149" s="299"/>
      <c r="H2149" s="299"/>
      <c r="I2149" s="299"/>
      <c r="J2149" s="299"/>
      <c r="K2149" s="299" t="e">
        <f>VLOOKUP(A2149,EMPRESAS!$A$1:$I$342,9,0)</f>
        <v>#N/A</v>
      </c>
      <c r="L2149" s="299" t="e">
        <f>VLOOKUP(A2149,EMPRESAS!$A$1:$J$342,10,0)</f>
        <v>#N/A</v>
      </c>
    </row>
    <row r="2150" spans="1:12">
      <c r="A2150" s="332"/>
      <c r="B2150" s="306" t="e">
        <f>VLOOKUP(A2150,EMPRESAS!$A$1:$B$342,2,0)</f>
        <v>#N/A</v>
      </c>
      <c r="C2150" s="306" t="e">
        <f>VLOOKUP(A2150,EMPRESAS!$A$1:$C$342,3,0)</f>
        <v>#N/A</v>
      </c>
      <c r="D2150" s="299"/>
      <c r="E2150" s="299"/>
      <c r="F2150" s="299"/>
      <c r="G2150" s="299"/>
      <c r="H2150" s="299"/>
      <c r="I2150" s="299"/>
      <c r="J2150" s="299"/>
      <c r="K2150" s="299" t="e">
        <f>VLOOKUP(A2150,EMPRESAS!$A$1:$I$342,9,0)</f>
        <v>#N/A</v>
      </c>
      <c r="L2150" s="299" t="e">
        <f>VLOOKUP(A2150,EMPRESAS!$A$1:$J$342,10,0)</f>
        <v>#N/A</v>
      </c>
    </row>
    <row r="2151" spans="1:12">
      <c r="A2151" s="332"/>
      <c r="B2151" s="306" t="e">
        <f>VLOOKUP(A2151,EMPRESAS!$A$1:$B$342,2,0)</f>
        <v>#N/A</v>
      </c>
      <c r="C2151" s="306" t="e">
        <f>VLOOKUP(A2151,EMPRESAS!$A$1:$C$342,3,0)</f>
        <v>#N/A</v>
      </c>
      <c r="D2151" s="299"/>
      <c r="E2151" s="299"/>
      <c r="F2151" s="299"/>
      <c r="G2151" s="299"/>
      <c r="H2151" s="299"/>
      <c r="I2151" s="299"/>
      <c r="J2151" s="299"/>
      <c r="K2151" s="299" t="e">
        <f>VLOOKUP(A2151,EMPRESAS!$A$1:$I$342,9,0)</f>
        <v>#N/A</v>
      </c>
      <c r="L2151" s="299" t="e">
        <f>VLOOKUP(A2151,EMPRESAS!$A$1:$J$342,10,0)</f>
        <v>#N/A</v>
      </c>
    </row>
    <row r="2152" spans="1:12">
      <c r="A2152" s="332"/>
      <c r="B2152" s="306" t="e">
        <f>VLOOKUP(A2152,EMPRESAS!$A$1:$B$342,2,0)</f>
        <v>#N/A</v>
      </c>
      <c r="C2152" s="306" t="e">
        <f>VLOOKUP(A2152,EMPRESAS!$A$1:$C$342,3,0)</f>
        <v>#N/A</v>
      </c>
      <c r="D2152" s="299"/>
      <c r="E2152" s="299"/>
      <c r="F2152" s="299"/>
      <c r="G2152" s="299"/>
      <c r="H2152" s="299"/>
      <c r="I2152" s="299"/>
      <c r="J2152" s="299"/>
      <c r="K2152" s="299" t="e">
        <f>VLOOKUP(A2152,EMPRESAS!$A$1:$I$342,9,0)</f>
        <v>#N/A</v>
      </c>
      <c r="L2152" s="299" t="e">
        <f>VLOOKUP(A2152,EMPRESAS!$A$1:$J$342,10,0)</f>
        <v>#N/A</v>
      </c>
    </row>
    <row r="2153" spans="1:12">
      <c r="A2153" s="332"/>
      <c r="B2153" s="306" t="e">
        <f>VLOOKUP(A2153,EMPRESAS!$A$1:$B$342,2,0)</f>
        <v>#N/A</v>
      </c>
      <c r="C2153" s="306" t="e">
        <f>VLOOKUP(A2153,EMPRESAS!$A$1:$C$342,3,0)</f>
        <v>#N/A</v>
      </c>
      <c r="D2153" s="299"/>
      <c r="E2153" s="299"/>
      <c r="F2153" s="299"/>
      <c r="G2153" s="299"/>
      <c r="H2153" s="299"/>
      <c r="I2153" s="299"/>
      <c r="J2153" s="299"/>
      <c r="K2153" s="299" t="e">
        <f>VLOOKUP(A2153,EMPRESAS!$A$1:$I$342,9,0)</f>
        <v>#N/A</v>
      </c>
      <c r="L2153" s="299" t="e">
        <f>VLOOKUP(A2153,EMPRESAS!$A$1:$J$342,10,0)</f>
        <v>#N/A</v>
      </c>
    </row>
    <row r="2154" spans="1:12">
      <c r="A2154" s="332"/>
      <c r="B2154" s="306" t="e">
        <f>VLOOKUP(A2154,EMPRESAS!$A$1:$B$342,2,0)</f>
        <v>#N/A</v>
      </c>
      <c r="C2154" s="306" t="e">
        <f>VLOOKUP(A2154,EMPRESAS!$A$1:$C$342,3,0)</f>
        <v>#N/A</v>
      </c>
      <c r="D2154" s="299"/>
      <c r="E2154" s="299"/>
      <c r="F2154" s="299"/>
      <c r="G2154" s="299"/>
      <c r="H2154" s="299"/>
      <c r="I2154" s="299"/>
      <c r="J2154" s="299"/>
      <c r="K2154" s="299" t="e">
        <f>VLOOKUP(A2154,EMPRESAS!$A$1:$I$342,9,0)</f>
        <v>#N/A</v>
      </c>
      <c r="L2154" s="299" t="e">
        <f>VLOOKUP(A2154,EMPRESAS!$A$1:$J$342,10,0)</f>
        <v>#N/A</v>
      </c>
    </row>
    <row r="2155" spans="1:12">
      <c r="A2155" s="332"/>
      <c r="B2155" s="306" t="e">
        <f>VLOOKUP(A2155,EMPRESAS!$A$1:$B$342,2,0)</f>
        <v>#N/A</v>
      </c>
      <c r="C2155" s="306" t="e">
        <f>VLOOKUP(A2155,EMPRESAS!$A$1:$C$342,3,0)</f>
        <v>#N/A</v>
      </c>
      <c r="D2155" s="299"/>
      <c r="E2155" s="299"/>
      <c r="F2155" s="299"/>
      <c r="G2155" s="299"/>
      <c r="H2155" s="299"/>
      <c r="I2155" s="299"/>
      <c r="J2155" s="299"/>
      <c r="K2155" s="299" t="e">
        <f>VLOOKUP(A2155,EMPRESAS!$A$1:$I$342,9,0)</f>
        <v>#N/A</v>
      </c>
      <c r="L2155" s="299" t="e">
        <f>VLOOKUP(A2155,EMPRESAS!$A$1:$J$342,10,0)</f>
        <v>#N/A</v>
      </c>
    </row>
    <row r="2156" spans="1:12">
      <c r="A2156" s="332"/>
      <c r="B2156" s="306" t="e">
        <f>VLOOKUP(A2156,EMPRESAS!$A$1:$B$342,2,0)</f>
        <v>#N/A</v>
      </c>
      <c r="C2156" s="306" t="e">
        <f>VLOOKUP(A2156,EMPRESAS!$A$1:$C$342,3,0)</f>
        <v>#N/A</v>
      </c>
      <c r="D2156" s="299"/>
      <c r="E2156" s="299"/>
      <c r="F2156" s="299"/>
      <c r="G2156" s="299"/>
      <c r="H2156" s="299"/>
      <c r="I2156" s="299"/>
      <c r="J2156" s="299"/>
      <c r="K2156" s="299" t="e">
        <f>VLOOKUP(A2156,EMPRESAS!$A$1:$I$342,9,0)</f>
        <v>#N/A</v>
      </c>
      <c r="L2156" s="299" t="e">
        <f>VLOOKUP(A2156,EMPRESAS!$A$1:$J$342,10,0)</f>
        <v>#N/A</v>
      </c>
    </row>
    <row r="2157" spans="1:12">
      <c r="A2157" s="332"/>
      <c r="B2157" s="306" t="e">
        <f>VLOOKUP(A2157,EMPRESAS!$A$1:$B$342,2,0)</f>
        <v>#N/A</v>
      </c>
      <c r="C2157" s="306" t="e">
        <f>VLOOKUP(A2157,EMPRESAS!$A$1:$C$342,3,0)</f>
        <v>#N/A</v>
      </c>
      <c r="D2157" s="299"/>
      <c r="E2157" s="299"/>
      <c r="F2157" s="299"/>
      <c r="G2157" s="299"/>
      <c r="H2157" s="299"/>
      <c r="I2157" s="299"/>
      <c r="J2157" s="299"/>
      <c r="K2157" s="299" t="e">
        <f>VLOOKUP(A2157,EMPRESAS!$A$1:$I$342,9,0)</f>
        <v>#N/A</v>
      </c>
      <c r="L2157" s="299" t="e">
        <f>VLOOKUP(A2157,EMPRESAS!$A$1:$J$342,10,0)</f>
        <v>#N/A</v>
      </c>
    </row>
    <row r="2158" spans="1:12">
      <c r="A2158" s="332"/>
      <c r="B2158" s="306" t="e">
        <f>VLOOKUP(A2158,EMPRESAS!$A$1:$B$342,2,0)</f>
        <v>#N/A</v>
      </c>
      <c r="C2158" s="306" t="e">
        <f>VLOOKUP(A2158,EMPRESAS!$A$1:$C$342,3,0)</f>
        <v>#N/A</v>
      </c>
      <c r="D2158" s="299"/>
      <c r="E2158" s="299"/>
      <c r="F2158" s="299"/>
      <c r="G2158" s="299"/>
      <c r="H2158" s="299"/>
      <c r="I2158" s="299"/>
      <c r="J2158" s="299"/>
      <c r="K2158" s="299" t="e">
        <f>VLOOKUP(A2158,EMPRESAS!$A$1:$I$342,9,0)</f>
        <v>#N/A</v>
      </c>
      <c r="L2158" s="299" t="e">
        <f>VLOOKUP(A2158,EMPRESAS!$A$1:$J$342,10,0)</f>
        <v>#N/A</v>
      </c>
    </row>
    <row r="2159" spans="1:12">
      <c r="A2159" s="332"/>
      <c r="B2159" s="306" t="e">
        <f>VLOOKUP(A2159,EMPRESAS!$A$1:$B$342,2,0)</f>
        <v>#N/A</v>
      </c>
      <c r="C2159" s="306" t="e">
        <f>VLOOKUP(A2159,EMPRESAS!$A$1:$C$342,3,0)</f>
        <v>#N/A</v>
      </c>
      <c r="D2159" s="299"/>
      <c r="E2159" s="299"/>
      <c r="F2159" s="299"/>
      <c r="G2159" s="299"/>
      <c r="H2159" s="299"/>
      <c r="I2159" s="299"/>
      <c r="J2159" s="299"/>
      <c r="K2159" s="299" t="e">
        <f>VLOOKUP(A2159,EMPRESAS!$A$1:$I$342,9,0)</f>
        <v>#N/A</v>
      </c>
      <c r="L2159" s="299" t="e">
        <f>VLOOKUP(A2159,EMPRESAS!$A$1:$J$342,10,0)</f>
        <v>#N/A</v>
      </c>
    </row>
    <row r="2160" spans="1:12">
      <c r="A2160" s="332"/>
      <c r="B2160" s="306" t="e">
        <f>VLOOKUP(A2160,EMPRESAS!$A$1:$B$342,2,0)</f>
        <v>#N/A</v>
      </c>
      <c r="C2160" s="306" t="e">
        <f>VLOOKUP(A2160,EMPRESAS!$A$1:$C$342,3,0)</f>
        <v>#N/A</v>
      </c>
      <c r="D2160" s="299"/>
      <c r="E2160" s="299"/>
      <c r="F2160" s="299"/>
      <c r="G2160" s="299"/>
      <c r="H2160" s="299"/>
      <c r="I2160" s="299"/>
      <c r="J2160" s="299"/>
      <c r="K2160" s="299" t="e">
        <f>VLOOKUP(A2160,EMPRESAS!$A$1:$I$342,9,0)</f>
        <v>#N/A</v>
      </c>
      <c r="L2160" s="299" t="e">
        <f>VLOOKUP(A2160,EMPRESAS!$A$1:$J$342,10,0)</f>
        <v>#N/A</v>
      </c>
    </row>
    <row r="2161" spans="1:12">
      <c r="A2161" s="332"/>
      <c r="B2161" s="306" t="e">
        <f>VLOOKUP(A2161,EMPRESAS!$A$1:$B$342,2,0)</f>
        <v>#N/A</v>
      </c>
      <c r="C2161" s="306" t="e">
        <f>VLOOKUP(A2161,EMPRESAS!$A$1:$C$342,3,0)</f>
        <v>#N/A</v>
      </c>
      <c r="D2161" s="299"/>
      <c r="E2161" s="299"/>
      <c r="F2161" s="299"/>
      <c r="G2161" s="299"/>
      <c r="H2161" s="299"/>
      <c r="I2161" s="299"/>
      <c r="J2161" s="299"/>
      <c r="K2161" s="299" t="e">
        <f>VLOOKUP(A2161,EMPRESAS!$A$1:$I$342,9,0)</f>
        <v>#N/A</v>
      </c>
      <c r="L2161" s="299" t="e">
        <f>VLOOKUP(A2161,EMPRESAS!$A$1:$J$342,10,0)</f>
        <v>#N/A</v>
      </c>
    </row>
    <row r="2162" spans="1:12">
      <c r="A2162" s="332"/>
      <c r="B2162" s="306" t="e">
        <f>VLOOKUP(A2162,EMPRESAS!$A$1:$B$342,2,0)</f>
        <v>#N/A</v>
      </c>
      <c r="C2162" s="306" t="e">
        <f>VLOOKUP(A2162,EMPRESAS!$A$1:$C$342,3,0)</f>
        <v>#N/A</v>
      </c>
      <c r="D2162" s="299"/>
      <c r="E2162" s="299"/>
      <c r="F2162" s="299"/>
      <c r="G2162" s="299"/>
      <c r="H2162" s="299"/>
      <c r="I2162" s="299"/>
      <c r="J2162" s="299"/>
      <c r="K2162" s="299" t="e">
        <f>VLOOKUP(A2162,EMPRESAS!$A$1:$I$342,9,0)</f>
        <v>#N/A</v>
      </c>
      <c r="L2162" s="299" t="e">
        <f>VLOOKUP(A2162,EMPRESAS!$A$1:$J$342,10,0)</f>
        <v>#N/A</v>
      </c>
    </row>
    <row r="2163" spans="1:12">
      <c r="A2163" s="332"/>
      <c r="B2163" s="306" t="e">
        <f>VLOOKUP(A2163,EMPRESAS!$A$1:$B$342,2,0)</f>
        <v>#N/A</v>
      </c>
      <c r="C2163" s="306" t="e">
        <f>VLOOKUP(A2163,EMPRESAS!$A$1:$C$342,3,0)</f>
        <v>#N/A</v>
      </c>
      <c r="D2163" s="299"/>
      <c r="E2163" s="299"/>
      <c r="F2163" s="299"/>
      <c r="G2163" s="299"/>
      <c r="H2163" s="299"/>
      <c r="I2163" s="299"/>
      <c r="J2163" s="299"/>
      <c r="K2163" s="299" t="e">
        <f>VLOOKUP(A2163,EMPRESAS!$A$1:$I$342,9,0)</f>
        <v>#N/A</v>
      </c>
      <c r="L2163" s="299" t="e">
        <f>VLOOKUP(A2163,EMPRESAS!$A$1:$J$342,10,0)</f>
        <v>#N/A</v>
      </c>
    </row>
    <row r="2164" spans="1:12">
      <c r="A2164" s="332"/>
      <c r="B2164" s="306" t="e">
        <f>VLOOKUP(A2164,EMPRESAS!$A$1:$B$342,2,0)</f>
        <v>#N/A</v>
      </c>
      <c r="C2164" s="306" t="e">
        <f>VLOOKUP(A2164,EMPRESAS!$A$1:$C$342,3,0)</f>
        <v>#N/A</v>
      </c>
      <c r="D2164" s="299"/>
      <c r="E2164" s="299"/>
      <c r="F2164" s="299"/>
      <c r="G2164" s="299"/>
      <c r="H2164" s="299"/>
      <c r="I2164" s="299"/>
      <c r="J2164" s="299"/>
      <c r="K2164" s="299" t="e">
        <f>VLOOKUP(A2164,EMPRESAS!$A$1:$I$342,9,0)</f>
        <v>#N/A</v>
      </c>
      <c r="L2164" s="299" t="e">
        <f>VLOOKUP(A2164,EMPRESAS!$A$1:$J$342,10,0)</f>
        <v>#N/A</v>
      </c>
    </row>
    <row r="2165" spans="1:12">
      <c r="A2165" s="332"/>
      <c r="B2165" s="306" t="e">
        <f>VLOOKUP(A2165,EMPRESAS!$A$1:$B$342,2,0)</f>
        <v>#N/A</v>
      </c>
      <c r="C2165" s="306" t="e">
        <f>VLOOKUP(A2165,EMPRESAS!$A$1:$C$342,3,0)</f>
        <v>#N/A</v>
      </c>
      <c r="D2165" s="299"/>
      <c r="E2165" s="299"/>
      <c r="F2165" s="299"/>
      <c r="G2165" s="299"/>
      <c r="H2165" s="299"/>
      <c r="I2165" s="299"/>
      <c r="J2165" s="299"/>
      <c r="K2165" s="299" t="e">
        <f>VLOOKUP(A2165,EMPRESAS!$A$1:$I$342,9,0)</f>
        <v>#N/A</v>
      </c>
      <c r="L2165" s="299" t="e">
        <f>VLOOKUP(A2165,EMPRESAS!$A$1:$J$342,10,0)</f>
        <v>#N/A</v>
      </c>
    </row>
    <row r="2166" spans="1:12">
      <c r="A2166" s="332"/>
      <c r="B2166" s="306" t="e">
        <f>VLOOKUP(A2166,EMPRESAS!$A$1:$B$342,2,0)</f>
        <v>#N/A</v>
      </c>
      <c r="C2166" s="306" t="e">
        <f>VLOOKUP(A2166,EMPRESAS!$A$1:$C$342,3,0)</f>
        <v>#N/A</v>
      </c>
      <c r="D2166" s="299"/>
      <c r="E2166" s="299"/>
      <c r="F2166" s="299"/>
      <c r="G2166" s="299"/>
      <c r="H2166" s="299"/>
      <c r="I2166" s="299"/>
      <c r="J2166" s="299"/>
      <c r="K2166" s="299" t="e">
        <f>VLOOKUP(A2166,EMPRESAS!$A$1:$I$342,9,0)</f>
        <v>#N/A</v>
      </c>
      <c r="L2166" s="299" t="e">
        <f>VLOOKUP(A2166,EMPRESAS!$A$1:$J$342,10,0)</f>
        <v>#N/A</v>
      </c>
    </row>
    <row r="2167" spans="1:12">
      <c r="A2167" s="332"/>
      <c r="B2167" s="306" t="e">
        <f>VLOOKUP(A2167,EMPRESAS!$A$1:$B$342,2,0)</f>
        <v>#N/A</v>
      </c>
      <c r="C2167" s="306" t="e">
        <f>VLOOKUP(A2167,EMPRESAS!$A$1:$C$342,3,0)</f>
        <v>#N/A</v>
      </c>
      <c r="D2167" s="299"/>
      <c r="E2167" s="299"/>
      <c r="F2167" s="299"/>
      <c r="G2167" s="299"/>
      <c r="H2167" s="299"/>
      <c r="I2167" s="299"/>
      <c r="J2167" s="299"/>
      <c r="K2167" s="299" t="e">
        <f>VLOOKUP(A2167,EMPRESAS!$A$1:$I$342,9,0)</f>
        <v>#N/A</v>
      </c>
      <c r="L2167" s="299" t="e">
        <f>VLOOKUP(A2167,EMPRESAS!$A$1:$J$342,10,0)</f>
        <v>#N/A</v>
      </c>
    </row>
    <row r="2168" spans="1:12">
      <c r="A2168" s="332"/>
      <c r="B2168" s="306" t="e">
        <f>VLOOKUP(A2168,EMPRESAS!$A$1:$B$342,2,0)</f>
        <v>#N/A</v>
      </c>
      <c r="C2168" s="306" t="e">
        <f>VLOOKUP(A2168,EMPRESAS!$A$1:$C$342,3,0)</f>
        <v>#N/A</v>
      </c>
      <c r="D2168" s="299"/>
      <c r="E2168" s="299"/>
      <c r="F2168" s="299"/>
      <c r="G2168" s="299"/>
      <c r="H2168" s="299"/>
      <c r="I2168" s="299"/>
      <c r="J2168" s="299"/>
      <c r="K2168" s="299" t="e">
        <f>VLOOKUP(A2168,EMPRESAS!$A$1:$I$342,9,0)</f>
        <v>#N/A</v>
      </c>
      <c r="L2168" s="299" t="e">
        <f>VLOOKUP(A2168,EMPRESAS!$A$1:$J$342,10,0)</f>
        <v>#N/A</v>
      </c>
    </row>
    <row r="2169" spans="1:12">
      <c r="A2169" s="332"/>
      <c r="B2169" s="306" t="e">
        <f>VLOOKUP(A2169,EMPRESAS!$A$1:$B$342,2,0)</f>
        <v>#N/A</v>
      </c>
      <c r="C2169" s="306" t="e">
        <f>VLOOKUP(A2169,EMPRESAS!$A$1:$C$342,3,0)</f>
        <v>#N/A</v>
      </c>
      <c r="D2169" s="299"/>
      <c r="E2169" s="299"/>
      <c r="F2169" s="299"/>
      <c r="G2169" s="299"/>
      <c r="H2169" s="299"/>
      <c r="I2169" s="299"/>
      <c r="J2169" s="299"/>
      <c r="K2169" s="299" t="e">
        <f>VLOOKUP(A2169,EMPRESAS!$A$1:$I$342,9,0)</f>
        <v>#N/A</v>
      </c>
      <c r="L2169" s="299" t="e">
        <f>VLOOKUP(A2169,EMPRESAS!$A$1:$J$342,10,0)</f>
        <v>#N/A</v>
      </c>
    </row>
    <row r="2170" spans="1:12">
      <c r="A2170" s="332"/>
      <c r="B2170" s="306" t="e">
        <f>VLOOKUP(A2170,EMPRESAS!$A$1:$B$342,2,0)</f>
        <v>#N/A</v>
      </c>
      <c r="C2170" s="306" t="e">
        <f>VLOOKUP(A2170,EMPRESAS!$A$1:$C$342,3,0)</f>
        <v>#N/A</v>
      </c>
      <c r="D2170" s="299"/>
      <c r="E2170" s="299"/>
      <c r="F2170" s="299"/>
      <c r="G2170" s="299"/>
      <c r="H2170" s="299"/>
      <c r="I2170" s="299"/>
      <c r="J2170" s="299"/>
      <c r="K2170" s="299" t="e">
        <f>VLOOKUP(A2170,EMPRESAS!$A$1:$I$342,9,0)</f>
        <v>#N/A</v>
      </c>
      <c r="L2170" s="299" t="e">
        <f>VLOOKUP(A2170,EMPRESAS!$A$1:$J$342,10,0)</f>
        <v>#N/A</v>
      </c>
    </row>
    <row r="2171" spans="1:12">
      <c r="A2171" s="332"/>
      <c r="B2171" s="306" t="e">
        <f>VLOOKUP(A2171,EMPRESAS!$A$1:$B$342,2,0)</f>
        <v>#N/A</v>
      </c>
      <c r="C2171" s="306" t="e">
        <f>VLOOKUP(A2171,EMPRESAS!$A$1:$C$342,3,0)</f>
        <v>#N/A</v>
      </c>
      <c r="D2171" s="299"/>
      <c r="E2171" s="299"/>
      <c r="F2171" s="299"/>
      <c r="G2171" s="299"/>
      <c r="H2171" s="299"/>
      <c r="I2171" s="299"/>
      <c r="J2171" s="299"/>
      <c r="K2171" s="299" t="e">
        <f>VLOOKUP(A2171,EMPRESAS!$A$1:$I$342,9,0)</f>
        <v>#N/A</v>
      </c>
      <c r="L2171" s="299" t="e">
        <f>VLOOKUP(A2171,EMPRESAS!$A$1:$J$342,10,0)</f>
        <v>#N/A</v>
      </c>
    </row>
    <row r="2172" spans="1:12">
      <c r="A2172" s="332"/>
      <c r="B2172" s="306" t="e">
        <f>VLOOKUP(A2172,EMPRESAS!$A$1:$B$342,2,0)</f>
        <v>#N/A</v>
      </c>
      <c r="C2172" s="306" t="e">
        <f>VLOOKUP(A2172,EMPRESAS!$A$1:$C$342,3,0)</f>
        <v>#N/A</v>
      </c>
      <c r="D2172" s="299"/>
      <c r="E2172" s="299"/>
      <c r="F2172" s="299"/>
      <c r="G2172" s="299"/>
      <c r="H2172" s="299"/>
      <c r="I2172" s="299"/>
      <c r="J2172" s="299"/>
      <c r="K2172" s="299" t="e">
        <f>VLOOKUP(A2172,EMPRESAS!$A$1:$I$342,9,0)</f>
        <v>#N/A</v>
      </c>
      <c r="L2172" s="299" t="e">
        <f>VLOOKUP(A2172,EMPRESAS!$A$1:$J$342,10,0)</f>
        <v>#N/A</v>
      </c>
    </row>
    <row r="2173" spans="1:12">
      <c r="A2173" s="332"/>
      <c r="B2173" s="306" t="e">
        <f>VLOOKUP(A2173,EMPRESAS!$A$1:$B$342,2,0)</f>
        <v>#N/A</v>
      </c>
      <c r="C2173" s="306" t="e">
        <f>VLOOKUP(A2173,EMPRESAS!$A$1:$C$342,3,0)</f>
        <v>#N/A</v>
      </c>
      <c r="D2173" s="299"/>
      <c r="E2173" s="299"/>
      <c r="F2173" s="299"/>
      <c r="G2173" s="299"/>
      <c r="H2173" s="299"/>
      <c r="I2173" s="299"/>
      <c r="J2173" s="299"/>
      <c r="K2173" s="299" t="e">
        <f>VLOOKUP(A2173,EMPRESAS!$A$1:$I$342,9,0)</f>
        <v>#N/A</v>
      </c>
      <c r="L2173" s="299" t="e">
        <f>VLOOKUP(A2173,EMPRESAS!$A$1:$J$342,10,0)</f>
        <v>#N/A</v>
      </c>
    </row>
    <row r="2174" spans="1:12">
      <c r="A2174" s="332"/>
      <c r="B2174" s="306" t="e">
        <f>VLOOKUP(A2174,EMPRESAS!$A$1:$B$342,2,0)</f>
        <v>#N/A</v>
      </c>
      <c r="C2174" s="306" t="e">
        <f>VLOOKUP(A2174,EMPRESAS!$A$1:$C$342,3,0)</f>
        <v>#N/A</v>
      </c>
      <c r="D2174" s="299"/>
      <c r="E2174" s="299"/>
      <c r="F2174" s="299"/>
      <c r="G2174" s="299"/>
      <c r="H2174" s="299"/>
      <c r="I2174" s="299"/>
      <c r="J2174" s="299"/>
      <c r="K2174" s="299" t="e">
        <f>VLOOKUP(A2174,EMPRESAS!$A$1:$I$342,9,0)</f>
        <v>#N/A</v>
      </c>
      <c r="L2174" s="299" t="e">
        <f>VLOOKUP(A2174,EMPRESAS!$A$1:$J$342,10,0)</f>
        <v>#N/A</v>
      </c>
    </row>
    <row r="2175" spans="1:12">
      <c r="A2175" s="332"/>
      <c r="B2175" s="306" t="e">
        <f>VLOOKUP(A2175,EMPRESAS!$A$1:$B$342,2,0)</f>
        <v>#N/A</v>
      </c>
      <c r="C2175" s="306" t="e">
        <f>VLOOKUP(A2175,EMPRESAS!$A$1:$C$342,3,0)</f>
        <v>#N/A</v>
      </c>
      <c r="D2175" s="299"/>
      <c r="E2175" s="299"/>
      <c r="F2175" s="299"/>
      <c r="G2175" s="299"/>
      <c r="H2175" s="299"/>
      <c r="I2175" s="299"/>
      <c r="J2175" s="299"/>
      <c r="K2175" s="299" t="e">
        <f>VLOOKUP(A2175,EMPRESAS!$A$1:$I$342,9,0)</f>
        <v>#N/A</v>
      </c>
      <c r="L2175" s="299" t="e">
        <f>VLOOKUP(A2175,EMPRESAS!$A$1:$J$342,10,0)</f>
        <v>#N/A</v>
      </c>
    </row>
    <row r="2176" spans="1:12">
      <c r="A2176" s="332"/>
      <c r="B2176" s="306" t="e">
        <f>VLOOKUP(A2176,EMPRESAS!$A$1:$B$342,2,0)</f>
        <v>#N/A</v>
      </c>
      <c r="C2176" s="306" t="e">
        <f>VLOOKUP(A2176,EMPRESAS!$A$1:$C$342,3,0)</f>
        <v>#N/A</v>
      </c>
      <c r="D2176" s="299"/>
      <c r="E2176" s="299"/>
      <c r="F2176" s="299"/>
      <c r="G2176" s="299"/>
      <c r="H2176" s="299"/>
      <c r="I2176" s="299"/>
      <c r="J2176" s="299"/>
      <c r="K2176" s="299" t="e">
        <f>VLOOKUP(A2176,EMPRESAS!$A$1:$I$342,9,0)</f>
        <v>#N/A</v>
      </c>
      <c r="L2176" s="299" t="e">
        <f>VLOOKUP(A2176,EMPRESAS!$A$1:$J$342,10,0)</f>
        <v>#N/A</v>
      </c>
    </row>
    <row r="2177" spans="1:12">
      <c r="A2177" s="332"/>
      <c r="B2177" s="306" t="e">
        <f>VLOOKUP(A2177,EMPRESAS!$A$1:$B$342,2,0)</f>
        <v>#N/A</v>
      </c>
      <c r="C2177" s="306" t="e">
        <f>VLOOKUP(A2177,EMPRESAS!$A$1:$C$342,3,0)</f>
        <v>#N/A</v>
      </c>
      <c r="D2177" s="299"/>
      <c r="E2177" s="299"/>
      <c r="F2177" s="299"/>
      <c r="G2177" s="299"/>
      <c r="H2177" s="299"/>
      <c r="I2177" s="299"/>
      <c r="J2177" s="299"/>
      <c r="K2177" s="299" t="e">
        <f>VLOOKUP(A2177,EMPRESAS!$A$1:$I$342,9,0)</f>
        <v>#N/A</v>
      </c>
      <c r="L2177" s="299" t="e">
        <f>VLOOKUP(A2177,EMPRESAS!$A$1:$J$342,10,0)</f>
        <v>#N/A</v>
      </c>
    </row>
    <row r="2178" spans="1:12">
      <c r="A2178" s="332"/>
      <c r="B2178" s="306" t="e">
        <f>VLOOKUP(A2178,EMPRESAS!$A$1:$B$342,2,0)</f>
        <v>#N/A</v>
      </c>
      <c r="C2178" s="306" t="e">
        <f>VLOOKUP(A2178,EMPRESAS!$A$1:$C$342,3,0)</f>
        <v>#N/A</v>
      </c>
      <c r="D2178" s="299"/>
      <c r="E2178" s="299"/>
      <c r="F2178" s="299"/>
      <c r="G2178" s="299"/>
      <c r="H2178" s="299"/>
      <c r="I2178" s="299"/>
      <c r="J2178" s="299"/>
      <c r="K2178" s="299" t="e">
        <f>VLOOKUP(A2178,EMPRESAS!$A$1:$I$342,9,0)</f>
        <v>#N/A</v>
      </c>
      <c r="L2178" s="299" t="e">
        <f>VLOOKUP(A2178,EMPRESAS!$A$1:$J$342,10,0)</f>
        <v>#N/A</v>
      </c>
    </row>
    <row r="2179" spans="1:12">
      <c r="A2179" s="332"/>
      <c r="B2179" s="306" t="e">
        <f>VLOOKUP(A2179,EMPRESAS!$A$1:$B$342,2,0)</f>
        <v>#N/A</v>
      </c>
      <c r="C2179" s="306" t="e">
        <f>VLOOKUP(A2179,EMPRESAS!$A$1:$C$342,3,0)</f>
        <v>#N/A</v>
      </c>
      <c r="D2179" s="299"/>
      <c r="E2179" s="299"/>
      <c r="F2179" s="299"/>
      <c r="G2179" s="299"/>
      <c r="H2179" s="299"/>
      <c r="I2179" s="299"/>
      <c r="J2179" s="299"/>
      <c r="K2179" s="299" t="e">
        <f>VLOOKUP(A2179,EMPRESAS!$A$1:$I$342,9,0)</f>
        <v>#N/A</v>
      </c>
      <c r="L2179" s="299" t="e">
        <f>VLOOKUP(A2179,EMPRESAS!$A$1:$J$342,10,0)</f>
        <v>#N/A</v>
      </c>
    </row>
    <row r="2180" spans="1:12">
      <c r="A2180" s="332"/>
      <c r="B2180" s="306" t="e">
        <f>VLOOKUP(A2180,EMPRESAS!$A$1:$B$342,2,0)</f>
        <v>#N/A</v>
      </c>
      <c r="C2180" s="306" t="e">
        <f>VLOOKUP(A2180,EMPRESAS!$A$1:$C$342,3,0)</f>
        <v>#N/A</v>
      </c>
      <c r="D2180" s="299"/>
      <c r="E2180" s="299"/>
      <c r="F2180" s="299"/>
      <c r="G2180" s="299"/>
      <c r="H2180" s="299"/>
      <c r="I2180" s="299"/>
      <c r="J2180" s="299"/>
      <c r="K2180" s="299" t="e">
        <f>VLOOKUP(A2180,EMPRESAS!$A$1:$I$342,9,0)</f>
        <v>#N/A</v>
      </c>
      <c r="L2180" s="299" t="e">
        <f>VLOOKUP(A2180,EMPRESAS!$A$1:$J$342,10,0)</f>
        <v>#N/A</v>
      </c>
    </row>
    <row r="2181" spans="1:12">
      <c r="A2181" s="332"/>
      <c r="B2181" s="306" t="e">
        <f>VLOOKUP(A2181,EMPRESAS!$A$1:$B$342,2,0)</f>
        <v>#N/A</v>
      </c>
      <c r="C2181" s="306" t="e">
        <f>VLOOKUP(A2181,EMPRESAS!$A$1:$C$342,3,0)</f>
        <v>#N/A</v>
      </c>
      <c r="D2181" s="299"/>
      <c r="E2181" s="299"/>
      <c r="F2181" s="299"/>
      <c r="G2181" s="299"/>
      <c r="H2181" s="299"/>
      <c r="I2181" s="299"/>
      <c r="J2181" s="299"/>
      <c r="K2181" s="299" t="e">
        <f>VLOOKUP(A2181,EMPRESAS!$A$1:$I$342,9,0)</f>
        <v>#N/A</v>
      </c>
      <c r="L2181" s="299" t="e">
        <f>VLOOKUP(A2181,EMPRESAS!$A$1:$J$342,10,0)</f>
        <v>#N/A</v>
      </c>
    </row>
    <row r="2182" spans="1:12">
      <c r="A2182" s="332"/>
      <c r="B2182" s="306" t="e">
        <f>VLOOKUP(A2182,EMPRESAS!$A$1:$B$342,2,0)</f>
        <v>#N/A</v>
      </c>
      <c r="C2182" s="306" t="e">
        <f>VLOOKUP(A2182,EMPRESAS!$A$1:$C$342,3,0)</f>
        <v>#N/A</v>
      </c>
      <c r="D2182" s="299"/>
      <c r="E2182" s="299"/>
      <c r="F2182" s="299"/>
      <c r="G2182" s="299"/>
      <c r="H2182" s="299"/>
      <c r="I2182" s="299"/>
      <c r="J2182" s="299"/>
      <c r="K2182" s="299" t="e">
        <f>VLOOKUP(A2182,EMPRESAS!$A$1:$I$342,9,0)</f>
        <v>#N/A</v>
      </c>
      <c r="L2182" s="299" t="e">
        <f>VLOOKUP(A2182,EMPRESAS!$A$1:$J$342,10,0)</f>
        <v>#N/A</v>
      </c>
    </row>
    <row r="2183" spans="1:12">
      <c r="A2183" s="332"/>
      <c r="B2183" s="306" t="e">
        <f>VLOOKUP(A2183,EMPRESAS!$A$1:$B$342,2,0)</f>
        <v>#N/A</v>
      </c>
      <c r="C2183" s="306" t="e">
        <f>VLOOKUP(A2183,EMPRESAS!$A$1:$C$342,3,0)</f>
        <v>#N/A</v>
      </c>
      <c r="D2183" s="299"/>
      <c r="E2183" s="299"/>
      <c r="F2183" s="299"/>
      <c r="G2183" s="299"/>
      <c r="H2183" s="299"/>
      <c r="I2183" s="299"/>
      <c r="J2183" s="299"/>
      <c r="K2183" s="299" t="e">
        <f>VLOOKUP(A2183,EMPRESAS!$A$1:$I$342,9,0)</f>
        <v>#N/A</v>
      </c>
      <c r="L2183" s="299" t="e">
        <f>VLOOKUP(A2183,EMPRESAS!$A$1:$J$342,10,0)</f>
        <v>#N/A</v>
      </c>
    </row>
    <row r="2184" spans="1:12">
      <c r="A2184" s="332"/>
      <c r="B2184" s="306" t="e">
        <f>VLOOKUP(A2184,EMPRESAS!$A$1:$B$342,2,0)</f>
        <v>#N/A</v>
      </c>
      <c r="C2184" s="306" t="e">
        <f>VLOOKUP(A2184,EMPRESAS!$A$1:$C$342,3,0)</f>
        <v>#N/A</v>
      </c>
      <c r="D2184" s="299"/>
      <c r="E2184" s="299"/>
      <c r="F2184" s="299"/>
      <c r="G2184" s="299"/>
      <c r="H2184" s="299"/>
      <c r="I2184" s="299"/>
      <c r="J2184" s="299"/>
      <c r="K2184" s="299" t="e">
        <f>VLOOKUP(A2184,EMPRESAS!$A$1:$I$342,9,0)</f>
        <v>#N/A</v>
      </c>
      <c r="L2184" s="299" t="e">
        <f>VLOOKUP(A2184,EMPRESAS!$A$1:$J$342,10,0)</f>
        <v>#N/A</v>
      </c>
    </row>
    <row r="2185" spans="1:12">
      <c r="A2185" s="332"/>
      <c r="B2185" s="306" t="e">
        <f>VLOOKUP(A2185,EMPRESAS!$A$1:$B$342,2,0)</f>
        <v>#N/A</v>
      </c>
      <c r="C2185" s="306" t="e">
        <f>VLOOKUP(A2185,EMPRESAS!$A$1:$C$342,3,0)</f>
        <v>#N/A</v>
      </c>
      <c r="D2185" s="299"/>
      <c r="E2185" s="299"/>
      <c r="F2185" s="299"/>
      <c r="G2185" s="299"/>
      <c r="H2185" s="299"/>
      <c r="I2185" s="299"/>
      <c r="J2185" s="299"/>
      <c r="K2185" s="299" t="e">
        <f>VLOOKUP(A2185,EMPRESAS!$A$1:$I$342,9,0)</f>
        <v>#N/A</v>
      </c>
      <c r="L2185" s="299" t="e">
        <f>VLOOKUP(A2185,EMPRESAS!$A$1:$J$342,10,0)</f>
        <v>#N/A</v>
      </c>
    </row>
    <row r="2186" spans="1:12">
      <c r="A2186" s="332"/>
      <c r="B2186" s="306" t="e">
        <f>VLOOKUP(A2186,EMPRESAS!$A$1:$B$342,2,0)</f>
        <v>#N/A</v>
      </c>
      <c r="C2186" s="306" t="e">
        <f>VLOOKUP(A2186,EMPRESAS!$A$1:$C$342,3,0)</f>
        <v>#N/A</v>
      </c>
      <c r="D2186" s="299"/>
      <c r="E2186" s="299"/>
      <c r="F2186" s="299"/>
      <c r="G2186" s="299"/>
      <c r="H2186" s="299"/>
      <c r="I2186" s="299"/>
      <c r="J2186" s="299"/>
      <c r="K2186" s="299" t="e">
        <f>VLOOKUP(A2186,EMPRESAS!$A$1:$I$342,9,0)</f>
        <v>#N/A</v>
      </c>
      <c r="L2186" s="299" t="e">
        <f>VLOOKUP(A2186,EMPRESAS!$A$1:$J$342,10,0)</f>
        <v>#N/A</v>
      </c>
    </row>
    <row r="2187" spans="1:12">
      <c r="A2187" s="332"/>
      <c r="B2187" s="306" t="e">
        <f>VLOOKUP(A2187,EMPRESAS!$A$1:$B$342,2,0)</f>
        <v>#N/A</v>
      </c>
      <c r="C2187" s="306" t="e">
        <f>VLOOKUP(A2187,EMPRESAS!$A$1:$C$342,3,0)</f>
        <v>#N/A</v>
      </c>
      <c r="D2187" s="299"/>
      <c r="E2187" s="299"/>
      <c r="F2187" s="299"/>
      <c r="G2187" s="299"/>
      <c r="H2187" s="299"/>
      <c r="I2187" s="299"/>
      <c r="J2187" s="299"/>
      <c r="K2187" s="299" t="e">
        <f>VLOOKUP(A2187,EMPRESAS!$A$1:$I$342,9,0)</f>
        <v>#N/A</v>
      </c>
      <c r="L2187" s="299" t="e">
        <f>VLOOKUP(A2187,EMPRESAS!$A$1:$J$342,10,0)</f>
        <v>#N/A</v>
      </c>
    </row>
    <row r="2188" spans="1:12">
      <c r="A2188" s="332"/>
      <c r="B2188" s="306" t="e">
        <f>VLOOKUP(A2188,EMPRESAS!$A$1:$B$342,2,0)</f>
        <v>#N/A</v>
      </c>
      <c r="C2188" s="306" t="e">
        <f>VLOOKUP(A2188,EMPRESAS!$A$1:$C$342,3,0)</f>
        <v>#N/A</v>
      </c>
      <c r="D2188" s="299"/>
      <c r="E2188" s="299"/>
      <c r="F2188" s="299"/>
      <c r="G2188" s="299"/>
      <c r="H2188" s="299"/>
      <c r="I2188" s="299"/>
      <c r="J2188" s="299"/>
      <c r="K2188" s="299" t="e">
        <f>VLOOKUP(A2188,EMPRESAS!$A$1:$I$342,9,0)</f>
        <v>#N/A</v>
      </c>
      <c r="L2188" s="299" t="e">
        <f>VLOOKUP(A2188,EMPRESAS!$A$1:$J$342,10,0)</f>
        <v>#N/A</v>
      </c>
    </row>
    <row r="2189" spans="1:12">
      <c r="A2189" s="332"/>
      <c r="B2189" s="306" t="e">
        <f>VLOOKUP(A2189,EMPRESAS!$A$1:$B$342,2,0)</f>
        <v>#N/A</v>
      </c>
      <c r="C2189" s="306" t="e">
        <f>VLOOKUP(A2189,EMPRESAS!$A$1:$C$342,3,0)</f>
        <v>#N/A</v>
      </c>
      <c r="D2189" s="299"/>
      <c r="E2189" s="299"/>
      <c r="F2189" s="299"/>
      <c r="G2189" s="299"/>
      <c r="H2189" s="299"/>
      <c r="I2189" s="299"/>
      <c r="J2189" s="299"/>
      <c r="K2189" s="299" t="e">
        <f>VLOOKUP(A2189,EMPRESAS!$A$1:$I$342,9,0)</f>
        <v>#N/A</v>
      </c>
      <c r="L2189" s="299" t="e">
        <f>VLOOKUP(A2189,EMPRESAS!$A$1:$J$342,10,0)</f>
        <v>#N/A</v>
      </c>
    </row>
    <row r="2190" spans="1:12">
      <c r="A2190" s="332"/>
      <c r="B2190" s="306" t="e">
        <f>VLOOKUP(A2190,EMPRESAS!$A$1:$B$342,2,0)</f>
        <v>#N/A</v>
      </c>
      <c r="C2190" s="306" t="e">
        <f>VLOOKUP(A2190,EMPRESAS!$A$1:$C$342,3,0)</f>
        <v>#N/A</v>
      </c>
      <c r="D2190" s="299"/>
      <c r="E2190" s="299"/>
      <c r="F2190" s="299"/>
      <c r="G2190" s="299"/>
      <c r="H2190" s="299"/>
      <c r="I2190" s="299"/>
      <c r="J2190" s="299"/>
      <c r="K2190" s="299" t="e">
        <f>VLOOKUP(A2190,EMPRESAS!$A$1:$I$342,9,0)</f>
        <v>#N/A</v>
      </c>
      <c r="L2190" s="299" t="e">
        <f>VLOOKUP(A2190,EMPRESAS!$A$1:$J$342,10,0)</f>
        <v>#N/A</v>
      </c>
    </row>
    <row r="2191" spans="1:12">
      <c r="A2191" s="332"/>
      <c r="B2191" s="306" t="e">
        <f>VLOOKUP(A2191,EMPRESAS!$A$1:$B$342,2,0)</f>
        <v>#N/A</v>
      </c>
      <c r="C2191" s="306" t="e">
        <f>VLOOKUP(A2191,EMPRESAS!$A$1:$C$342,3,0)</f>
        <v>#N/A</v>
      </c>
      <c r="D2191" s="299"/>
      <c r="E2191" s="299"/>
      <c r="F2191" s="299"/>
      <c r="G2191" s="299"/>
      <c r="H2191" s="299"/>
      <c r="I2191" s="299"/>
      <c r="J2191" s="299"/>
      <c r="K2191" s="299" t="e">
        <f>VLOOKUP(A2191,EMPRESAS!$A$1:$I$342,9,0)</f>
        <v>#N/A</v>
      </c>
      <c r="L2191" s="299" t="e">
        <f>VLOOKUP(A2191,EMPRESAS!$A$1:$J$342,10,0)</f>
        <v>#N/A</v>
      </c>
    </row>
    <row r="2192" spans="1:12">
      <c r="A2192" s="332"/>
      <c r="B2192" s="306" t="e">
        <f>VLOOKUP(A2192,EMPRESAS!$A$1:$B$342,2,0)</f>
        <v>#N/A</v>
      </c>
      <c r="C2192" s="306" t="e">
        <f>VLOOKUP(A2192,EMPRESAS!$A$1:$C$342,3,0)</f>
        <v>#N/A</v>
      </c>
      <c r="D2192" s="299"/>
      <c r="E2192" s="299"/>
      <c r="F2192" s="299"/>
      <c r="G2192" s="299"/>
      <c r="H2192" s="299"/>
      <c r="I2192" s="299"/>
      <c r="J2192" s="299"/>
      <c r="K2192" s="299" t="e">
        <f>VLOOKUP(A2192,EMPRESAS!$A$1:$I$342,9,0)</f>
        <v>#N/A</v>
      </c>
      <c r="L2192" s="299" t="e">
        <f>VLOOKUP(A2192,EMPRESAS!$A$1:$J$342,10,0)</f>
        <v>#N/A</v>
      </c>
    </row>
    <row r="2193" spans="1:12">
      <c r="A2193" s="332"/>
      <c r="B2193" s="306" t="e">
        <f>VLOOKUP(A2193,EMPRESAS!$A$1:$B$342,2,0)</f>
        <v>#N/A</v>
      </c>
      <c r="C2193" s="306" t="e">
        <f>VLOOKUP(A2193,EMPRESAS!$A$1:$C$342,3,0)</f>
        <v>#N/A</v>
      </c>
      <c r="D2193" s="299"/>
      <c r="E2193" s="299"/>
      <c r="F2193" s="299"/>
      <c r="G2193" s="299"/>
      <c r="H2193" s="299"/>
      <c r="I2193" s="299"/>
      <c r="J2193" s="299"/>
      <c r="K2193" s="299" t="e">
        <f>VLOOKUP(A2193,EMPRESAS!$A$1:$I$342,9,0)</f>
        <v>#N/A</v>
      </c>
      <c r="L2193" s="299" t="e">
        <f>VLOOKUP(A2193,EMPRESAS!$A$1:$J$342,10,0)</f>
        <v>#N/A</v>
      </c>
    </row>
    <row r="2194" spans="1:12">
      <c r="A2194" s="332"/>
      <c r="B2194" s="306" t="e">
        <f>VLOOKUP(A2194,EMPRESAS!$A$1:$B$342,2,0)</f>
        <v>#N/A</v>
      </c>
      <c r="C2194" s="306" t="e">
        <f>VLOOKUP(A2194,EMPRESAS!$A$1:$C$342,3,0)</f>
        <v>#N/A</v>
      </c>
      <c r="D2194" s="299"/>
      <c r="E2194" s="299"/>
      <c r="F2194" s="299"/>
      <c r="G2194" s="299"/>
      <c r="H2194" s="299"/>
      <c r="I2194" s="299"/>
      <c r="J2194" s="299"/>
      <c r="K2194" s="299" t="e">
        <f>VLOOKUP(A2194,EMPRESAS!$A$1:$I$342,9,0)</f>
        <v>#N/A</v>
      </c>
      <c r="L2194" s="299" t="e">
        <f>VLOOKUP(A2194,EMPRESAS!$A$1:$J$342,10,0)</f>
        <v>#N/A</v>
      </c>
    </row>
    <row r="2195" spans="1:12">
      <c r="A2195" s="332"/>
      <c r="B2195" s="306" t="e">
        <f>VLOOKUP(A2195,EMPRESAS!$A$1:$B$342,2,0)</f>
        <v>#N/A</v>
      </c>
      <c r="C2195" s="306" t="e">
        <f>VLOOKUP(A2195,EMPRESAS!$A$1:$C$342,3,0)</f>
        <v>#N/A</v>
      </c>
      <c r="D2195" s="299"/>
      <c r="E2195" s="299"/>
      <c r="F2195" s="299"/>
      <c r="G2195" s="299"/>
      <c r="H2195" s="299"/>
      <c r="I2195" s="299"/>
      <c r="J2195" s="299"/>
      <c r="K2195" s="299" t="e">
        <f>VLOOKUP(A2195,EMPRESAS!$A$1:$I$342,9,0)</f>
        <v>#N/A</v>
      </c>
      <c r="L2195" s="299" t="e">
        <f>VLOOKUP(A2195,EMPRESAS!$A$1:$J$342,10,0)</f>
        <v>#N/A</v>
      </c>
    </row>
    <row r="2196" spans="1:12">
      <c r="A2196" s="332"/>
      <c r="B2196" s="306" t="e">
        <f>VLOOKUP(A2196,EMPRESAS!$A$1:$B$342,2,0)</f>
        <v>#N/A</v>
      </c>
      <c r="C2196" s="306" t="e">
        <f>VLOOKUP(A2196,EMPRESAS!$A$1:$C$342,3,0)</f>
        <v>#N/A</v>
      </c>
      <c r="D2196" s="299"/>
      <c r="E2196" s="299"/>
      <c r="F2196" s="299"/>
      <c r="G2196" s="299"/>
      <c r="H2196" s="299"/>
      <c r="I2196" s="299"/>
      <c r="J2196" s="299"/>
      <c r="K2196" s="299" t="e">
        <f>VLOOKUP(A2196,EMPRESAS!$A$1:$I$342,9,0)</f>
        <v>#N/A</v>
      </c>
      <c r="L2196" s="299" t="e">
        <f>VLOOKUP(A2196,EMPRESAS!$A$1:$J$342,10,0)</f>
        <v>#N/A</v>
      </c>
    </row>
    <row r="2197" spans="1:12">
      <c r="A2197" s="332"/>
      <c r="B2197" s="306" t="e">
        <f>VLOOKUP(A2197,EMPRESAS!$A$1:$B$342,2,0)</f>
        <v>#N/A</v>
      </c>
      <c r="C2197" s="306" t="e">
        <f>VLOOKUP(A2197,EMPRESAS!$A$1:$C$342,3,0)</f>
        <v>#N/A</v>
      </c>
      <c r="D2197" s="299"/>
      <c r="E2197" s="299"/>
      <c r="F2197" s="299"/>
      <c r="G2197" s="299"/>
      <c r="H2197" s="299"/>
      <c r="I2197" s="299"/>
      <c r="J2197" s="299"/>
      <c r="K2197" s="299" t="e">
        <f>VLOOKUP(A2197,EMPRESAS!$A$1:$I$342,9,0)</f>
        <v>#N/A</v>
      </c>
      <c r="L2197" s="299" t="e">
        <f>VLOOKUP(A2197,EMPRESAS!$A$1:$J$342,10,0)</f>
        <v>#N/A</v>
      </c>
    </row>
    <row r="2198" spans="1:12">
      <c r="A2198" s="332"/>
      <c r="B2198" s="306" t="e">
        <f>VLOOKUP(A2198,EMPRESAS!$A$1:$B$342,2,0)</f>
        <v>#N/A</v>
      </c>
      <c r="C2198" s="306" t="e">
        <f>VLOOKUP(A2198,EMPRESAS!$A$1:$C$342,3,0)</f>
        <v>#N/A</v>
      </c>
      <c r="D2198" s="299"/>
      <c r="E2198" s="299"/>
      <c r="F2198" s="299"/>
      <c r="G2198" s="299"/>
      <c r="H2198" s="299"/>
      <c r="I2198" s="299"/>
      <c r="J2198" s="299"/>
      <c r="K2198" s="299" t="e">
        <f>VLOOKUP(A2198,EMPRESAS!$A$1:$I$342,9,0)</f>
        <v>#N/A</v>
      </c>
      <c r="L2198" s="299" t="e">
        <f>VLOOKUP(A2198,EMPRESAS!$A$1:$J$342,10,0)</f>
        <v>#N/A</v>
      </c>
    </row>
    <row r="2199" spans="1:12">
      <c r="A2199" s="332"/>
      <c r="B2199" s="306" t="e">
        <f>VLOOKUP(A2199,EMPRESAS!$A$1:$B$342,2,0)</f>
        <v>#N/A</v>
      </c>
      <c r="C2199" s="306" t="e">
        <f>VLOOKUP(A2199,EMPRESAS!$A$1:$C$342,3,0)</f>
        <v>#N/A</v>
      </c>
      <c r="D2199" s="299"/>
      <c r="E2199" s="299"/>
      <c r="F2199" s="299"/>
      <c r="G2199" s="299"/>
      <c r="H2199" s="299"/>
      <c r="I2199" s="299"/>
      <c r="J2199" s="299"/>
      <c r="K2199" s="299" t="e">
        <f>VLOOKUP(A2199,EMPRESAS!$A$1:$I$342,9,0)</f>
        <v>#N/A</v>
      </c>
      <c r="L2199" s="299" t="e">
        <f>VLOOKUP(A2199,EMPRESAS!$A$1:$J$342,10,0)</f>
        <v>#N/A</v>
      </c>
    </row>
    <row r="2200" spans="1:12">
      <c r="A2200" s="332"/>
      <c r="B2200" s="306" t="e">
        <f>VLOOKUP(A2200,EMPRESAS!$A$1:$B$342,2,0)</f>
        <v>#N/A</v>
      </c>
      <c r="C2200" s="306" t="e">
        <f>VLOOKUP(A2200,EMPRESAS!$A$1:$C$342,3,0)</f>
        <v>#N/A</v>
      </c>
      <c r="D2200" s="299"/>
      <c r="E2200" s="299"/>
      <c r="F2200" s="299"/>
      <c r="G2200" s="299"/>
      <c r="H2200" s="299"/>
      <c r="I2200" s="299"/>
      <c r="J2200" s="299"/>
      <c r="K2200" s="299" t="e">
        <f>VLOOKUP(A2200,EMPRESAS!$A$1:$I$342,9,0)</f>
        <v>#N/A</v>
      </c>
      <c r="L2200" s="299" t="e">
        <f>VLOOKUP(A2200,EMPRESAS!$A$1:$J$342,10,0)</f>
        <v>#N/A</v>
      </c>
    </row>
    <row r="2201" spans="1:12">
      <c r="A2201" s="332"/>
      <c r="B2201" s="306" t="e">
        <f>VLOOKUP(A2201,EMPRESAS!$A$1:$B$342,2,0)</f>
        <v>#N/A</v>
      </c>
      <c r="C2201" s="306" t="e">
        <f>VLOOKUP(A2201,EMPRESAS!$A$1:$C$342,3,0)</f>
        <v>#N/A</v>
      </c>
      <c r="D2201" s="299"/>
      <c r="E2201" s="299"/>
      <c r="F2201" s="299"/>
      <c r="G2201" s="299"/>
      <c r="H2201" s="299"/>
      <c r="I2201" s="299"/>
      <c r="J2201" s="299"/>
      <c r="K2201" s="299" t="e">
        <f>VLOOKUP(A2201,EMPRESAS!$A$1:$I$342,9,0)</f>
        <v>#N/A</v>
      </c>
      <c r="L2201" s="299" t="e">
        <f>VLOOKUP(A2201,EMPRESAS!$A$1:$J$342,10,0)</f>
        <v>#N/A</v>
      </c>
    </row>
    <row r="2202" spans="1:12">
      <c r="A2202" s="332"/>
      <c r="B2202" s="306" t="e">
        <f>VLOOKUP(A2202,EMPRESAS!$A$1:$B$342,2,0)</f>
        <v>#N/A</v>
      </c>
      <c r="C2202" s="306" t="e">
        <f>VLOOKUP(A2202,EMPRESAS!$A$1:$C$342,3,0)</f>
        <v>#N/A</v>
      </c>
      <c r="D2202" s="299"/>
      <c r="E2202" s="299"/>
      <c r="F2202" s="299"/>
      <c r="G2202" s="299"/>
      <c r="H2202" s="299"/>
      <c r="I2202" s="299"/>
      <c r="J2202" s="299"/>
      <c r="K2202" s="299" t="e">
        <f>VLOOKUP(A2202,EMPRESAS!$A$1:$I$342,9,0)</f>
        <v>#N/A</v>
      </c>
      <c r="L2202" s="299" t="e">
        <f>VLOOKUP(A2202,EMPRESAS!$A$1:$J$342,10,0)</f>
        <v>#N/A</v>
      </c>
    </row>
    <row r="2203" spans="1:12">
      <c r="A2203" s="332"/>
      <c r="B2203" s="306" t="e">
        <f>VLOOKUP(A2203,EMPRESAS!$A$1:$B$342,2,0)</f>
        <v>#N/A</v>
      </c>
      <c r="C2203" s="306" t="e">
        <f>VLOOKUP(A2203,EMPRESAS!$A$1:$C$342,3,0)</f>
        <v>#N/A</v>
      </c>
      <c r="D2203" s="299"/>
      <c r="E2203" s="299"/>
      <c r="F2203" s="299"/>
      <c r="G2203" s="299"/>
      <c r="H2203" s="299"/>
      <c r="I2203" s="299"/>
      <c r="J2203" s="299"/>
      <c r="K2203" s="299" t="e">
        <f>VLOOKUP(A2203,EMPRESAS!$A$1:$I$342,9,0)</f>
        <v>#N/A</v>
      </c>
      <c r="L2203" s="299" t="e">
        <f>VLOOKUP(A2203,EMPRESAS!$A$1:$J$342,10,0)</f>
        <v>#N/A</v>
      </c>
    </row>
    <row r="2204" spans="1:12">
      <c r="A2204" s="332"/>
      <c r="B2204" s="306" t="e">
        <f>VLOOKUP(A2204,EMPRESAS!$A$1:$B$342,2,0)</f>
        <v>#N/A</v>
      </c>
      <c r="C2204" s="306" t="e">
        <f>VLOOKUP(A2204,EMPRESAS!$A$1:$C$342,3,0)</f>
        <v>#N/A</v>
      </c>
      <c r="D2204" s="299"/>
      <c r="E2204" s="299"/>
      <c r="F2204" s="299"/>
      <c r="G2204" s="299"/>
      <c r="H2204" s="299"/>
      <c r="I2204" s="299"/>
      <c r="J2204" s="299"/>
      <c r="K2204" s="299" t="e">
        <f>VLOOKUP(A2204,EMPRESAS!$A$1:$I$342,9,0)</f>
        <v>#N/A</v>
      </c>
      <c r="L2204" s="299" t="e">
        <f>VLOOKUP(A2204,EMPRESAS!$A$1:$J$342,10,0)</f>
        <v>#N/A</v>
      </c>
    </row>
    <row r="2205" spans="1:12">
      <c r="A2205" s="332"/>
      <c r="B2205" s="306" t="e">
        <f>VLOOKUP(A2205,EMPRESAS!$A$1:$B$342,2,0)</f>
        <v>#N/A</v>
      </c>
      <c r="C2205" s="306" t="e">
        <f>VLOOKUP(A2205,EMPRESAS!$A$1:$C$342,3,0)</f>
        <v>#N/A</v>
      </c>
      <c r="D2205" s="299"/>
      <c r="E2205" s="299"/>
      <c r="F2205" s="299"/>
      <c r="G2205" s="299"/>
      <c r="H2205" s="299"/>
      <c r="I2205" s="299"/>
      <c r="J2205" s="299"/>
      <c r="K2205" s="299" t="e">
        <f>VLOOKUP(A2205,EMPRESAS!$A$1:$I$342,9,0)</f>
        <v>#N/A</v>
      </c>
      <c r="L2205" s="299" t="e">
        <f>VLOOKUP(A2205,EMPRESAS!$A$1:$J$342,10,0)</f>
        <v>#N/A</v>
      </c>
    </row>
    <row r="2206" spans="1:12">
      <c r="A2206" s="332"/>
      <c r="B2206" s="306" t="e">
        <f>VLOOKUP(A2206,EMPRESAS!$A$1:$B$342,2,0)</f>
        <v>#N/A</v>
      </c>
      <c r="C2206" s="306" t="e">
        <f>VLOOKUP(A2206,EMPRESAS!$A$1:$C$342,3,0)</f>
        <v>#N/A</v>
      </c>
      <c r="D2206" s="299"/>
      <c r="E2206" s="299"/>
      <c r="F2206" s="299"/>
      <c r="G2206" s="299"/>
      <c r="H2206" s="299"/>
      <c r="I2206" s="299"/>
      <c r="J2206" s="299"/>
      <c r="K2206" s="299" t="e">
        <f>VLOOKUP(A2206,EMPRESAS!$A$1:$I$342,9,0)</f>
        <v>#N/A</v>
      </c>
      <c r="L2206" s="299" t="e">
        <f>VLOOKUP(A2206,EMPRESAS!$A$1:$J$342,10,0)</f>
        <v>#N/A</v>
      </c>
    </row>
    <row r="2207" spans="1:12">
      <c r="A2207" s="332"/>
      <c r="B2207" s="306" t="e">
        <f>VLOOKUP(A2207,EMPRESAS!$A$1:$B$342,2,0)</f>
        <v>#N/A</v>
      </c>
      <c r="C2207" s="306" t="e">
        <f>VLOOKUP(A2207,EMPRESAS!$A$1:$C$342,3,0)</f>
        <v>#N/A</v>
      </c>
      <c r="D2207" s="299"/>
      <c r="E2207" s="299"/>
      <c r="F2207" s="299"/>
      <c r="G2207" s="299"/>
      <c r="H2207" s="299"/>
      <c r="I2207" s="299"/>
      <c r="J2207" s="299"/>
      <c r="K2207" s="299" t="e">
        <f>VLOOKUP(A2207,EMPRESAS!$A$1:$I$342,9,0)</f>
        <v>#N/A</v>
      </c>
      <c r="L2207" s="299" t="e">
        <f>VLOOKUP(A2207,EMPRESAS!$A$1:$J$342,10,0)</f>
        <v>#N/A</v>
      </c>
    </row>
    <row r="2208" spans="1:12">
      <c r="A2208" s="332"/>
      <c r="B2208" s="306" t="e">
        <f>VLOOKUP(A2208,EMPRESAS!$A$1:$B$342,2,0)</f>
        <v>#N/A</v>
      </c>
      <c r="C2208" s="306" t="e">
        <f>VLOOKUP(A2208,EMPRESAS!$A$1:$C$342,3,0)</f>
        <v>#N/A</v>
      </c>
      <c r="D2208" s="299"/>
      <c r="E2208" s="299"/>
      <c r="F2208" s="299"/>
      <c r="G2208" s="299"/>
      <c r="H2208" s="299"/>
      <c r="I2208" s="299"/>
      <c r="J2208" s="299"/>
      <c r="K2208" s="299" t="e">
        <f>VLOOKUP(A2208,EMPRESAS!$A$1:$I$342,9,0)</f>
        <v>#N/A</v>
      </c>
      <c r="L2208" s="299" t="e">
        <f>VLOOKUP(A2208,EMPRESAS!$A$1:$J$342,10,0)</f>
        <v>#N/A</v>
      </c>
    </row>
    <row r="2209" spans="1:12">
      <c r="A2209" s="332"/>
      <c r="B2209" s="306" t="e">
        <f>VLOOKUP(A2209,EMPRESAS!$A$1:$B$342,2,0)</f>
        <v>#N/A</v>
      </c>
      <c r="C2209" s="306" t="e">
        <f>VLOOKUP(A2209,EMPRESAS!$A$1:$C$342,3,0)</f>
        <v>#N/A</v>
      </c>
      <c r="D2209" s="299"/>
      <c r="E2209" s="299"/>
      <c r="F2209" s="299"/>
      <c r="G2209" s="299"/>
      <c r="H2209" s="299"/>
      <c r="I2209" s="299"/>
      <c r="J2209" s="299"/>
      <c r="K2209" s="299" t="e">
        <f>VLOOKUP(A2209,EMPRESAS!$A$1:$I$342,9,0)</f>
        <v>#N/A</v>
      </c>
      <c r="L2209" s="299" t="e">
        <f>VLOOKUP(A2209,EMPRESAS!$A$1:$J$342,10,0)</f>
        <v>#N/A</v>
      </c>
    </row>
    <row r="2210" spans="1:12">
      <c r="A2210" s="332"/>
      <c r="B2210" s="306" t="e">
        <f>VLOOKUP(A2210,EMPRESAS!$A$1:$B$342,2,0)</f>
        <v>#N/A</v>
      </c>
      <c r="C2210" s="306" t="e">
        <f>VLOOKUP(A2210,EMPRESAS!$A$1:$C$342,3,0)</f>
        <v>#N/A</v>
      </c>
      <c r="D2210" s="299"/>
      <c r="E2210" s="299"/>
      <c r="F2210" s="299"/>
      <c r="G2210" s="299"/>
      <c r="H2210" s="299"/>
      <c r="I2210" s="299"/>
      <c r="J2210" s="299"/>
      <c r="K2210" s="299" t="e">
        <f>VLOOKUP(A2210,EMPRESAS!$A$1:$I$342,9,0)</f>
        <v>#N/A</v>
      </c>
      <c r="L2210" s="299" t="e">
        <f>VLOOKUP(A2210,EMPRESAS!$A$1:$J$342,10,0)</f>
        <v>#N/A</v>
      </c>
    </row>
    <row r="2211" spans="1:12">
      <c r="A2211" s="332"/>
      <c r="B2211" s="306" t="e">
        <f>VLOOKUP(A2211,EMPRESAS!$A$1:$B$342,2,0)</f>
        <v>#N/A</v>
      </c>
      <c r="C2211" s="306" t="e">
        <f>VLOOKUP(A2211,EMPRESAS!$A$1:$C$342,3,0)</f>
        <v>#N/A</v>
      </c>
      <c r="D2211" s="299"/>
      <c r="E2211" s="299"/>
      <c r="F2211" s="299"/>
      <c r="G2211" s="299"/>
      <c r="H2211" s="299"/>
      <c r="I2211" s="299"/>
      <c r="J2211" s="299"/>
      <c r="K2211" s="299" t="e">
        <f>VLOOKUP(A2211,EMPRESAS!$A$1:$I$342,9,0)</f>
        <v>#N/A</v>
      </c>
      <c r="L2211" s="299" t="e">
        <f>VLOOKUP(A2211,EMPRESAS!$A$1:$J$342,10,0)</f>
        <v>#N/A</v>
      </c>
    </row>
    <row r="2212" spans="1:12">
      <c r="A2212" s="332"/>
      <c r="B2212" s="306" t="e">
        <f>VLOOKUP(A2212,EMPRESAS!$A$1:$B$342,2,0)</f>
        <v>#N/A</v>
      </c>
      <c r="C2212" s="306" t="e">
        <f>VLOOKUP(A2212,EMPRESAS!$A$1:$C$342,3,0)</f>
        <v>#N/A</v>
      </c>
      <c r="D2212" s="299"/>
      <c r="E2212" s="299"/>
      <c r="F2212" s="299"/>
      <c r="G2212" s="299"/>
      <c r="H2212" s="299"/>
      <c r="I2212" s="299"/>
      <c r="J2212" s="299"/>
      <c r="K2212" s="299" t="e">
        <f>VLOOKUP(A2212,EMPRESAS!$A$1:$I$342,9,0)</f>
        <v>#N/A</v>
      </c>
      <c r="L2212" s="299" t="e">
        <f>VLOOKUP(A2212,EMPRESAS!$A$1:$J$342,10,0)</f>
        <v>#N/A</v>
      </c>
    </row>
    <row r="2213" spans="1:12">
      <c r="A2213" s="332"/>
      <c r="B2213" s="306" t="e">
        <f>VLOOKUP(A2213,EMPRESAS!$A$1:$B$342,2,0)</f>
        <v>#N/A</v>
      </c>
      <c r="C2213" s="306" t="e">
        <f>VLOOKUP(A2213,EMPRESAS!$A$1:$C$342,3,0)</f>
        <v>#N/A</v>
      </c>
      <c r="D2213" s="299"/>
      <c r="E2213" s="299"/>
      <c r="F2213" s="299"/>
      <c r="G2213" s="299"/>
      <c r="H2213" s="299"/>
      <c r="I2213" s="299"/>
      <c r="J2213" s="299"/>
      <c r="K2213" s="299" t="e">
        <f>VLOOKUP(A2213,EMPRESAS!$A$1:$I$342,9,0)</f>
        <v>#N/A</v>
      </c>
      <c r="L2213" s="299" t="e">
        <f>VLOOKUP(A2213,EMPRESAS!$A$1:$J$342,10,0)</f>
        <v>#N/A</v>
      </c>
    </row>
    <row r="2214" spans="1:12">
      <c r="A2214" s="332"/>
      <c r="B2214" s="306" t="e">
        <f>VLOOKUP(A2214,EMPRESAS!$A$1:$B$342,2,0)</f>
        <v>#N/A</v>
      </c>
      <c r="C2214" s="306" t="e">
        <f>VLOOKUP(A2214,EMPRESAS!$A$1:$C$342,3,0)</f>
        <v>#N/A</v>
      </c>
      <c r="D2214" s="299"/>
      <c r="E2214" s="299"/>
      <c r="F2214" s="299"/>
      <c r="G2214" s="299"/>
      <c r="H2214" s="299"/>
      <c r="I2214" s="299"/>
      <c r="J2214" s="299"/>
      <c r="K2214" s="299" t="e">
        <f>VLOOKUP(A2214,EMPRESAS!$A$1:$I$342,9,0)</f>
        <v>#N/A</v>
      </c>
      <c r="L2214" s="299" t="e">
        <f>VLOOKUP(A2214,EMPRESAS!$A$1:$J$342,10,0)</f>
        <v>#N/A</v>
      </c>
    </row>
    <row r="2215" spans="1:12">
      <c r="A2215" s="332"/>
      <c r="B2215" s="306" t="e">
        <f>VLOOKUP(A2215,EMPRESAS!$A$1:$B$342,2,0)</f>
        <v>#N/A</v>
      </c>
      <c r="C2215" s="306" t="e">
        <f>VLOOKUP(A2215,EMPRESAS!$A$1:$C$342,3,0)</f>
        <v>#N/A</v>
      </c>
      <c r="D2215" s="299"/>
      <c r="E2215" s="299"/>
      <c r="F2215" s="299"/>
      <c r="G2215" s="299"/>
      <c r="H2215" s="299"/>
      <c r="I2215" s="299"/>
      <c r="J2215" s="299"/>
      <c r="K2215" s="299" t="e">
        <f>VLOOKUP(A2215,EMPRESAS!$A$1:$I$342,9,0)</f>
        <v>#N/A</v>
      </c>
      <c r="L2215" s="299" t="e">
        <f>VLOOKUP(A2215,EMPRESAS!$A$1:$J$342,10,0)</f>
        <v>#N/A</v>
      </c>
    </row>
    <row r="2216" spans="1:12">
      <c r="A2216" s="332"/>
      <c r="B2216" s="306" t="e">
        <f>VLOOKUP(A2216,EMPRESAS!$A$1:$B$342,2,0)</f>
        <v>#N/A</v>
      </c>
      <c r="C2216" s="306" t="e">
        <f>VLOOKUP(A2216,EMPRESAS!$A$1:$C$342,3,0)</f>
        <v>#N/A</v>
      </c>
      <c r="D2216" s="299"/>
      <c r="E2216" s="299"/>
      <c r="F2216" s="299"/>
      <c r="G2216" s="299"/>
      <c r="H2216" s="299"/>
      <c r="I2216" s="299"/>
      <c r="J2216" s="299"/>
      <c r="K2216" s="299" t="e">
        <f>VLOOKUP(A2216,EMPRESAS!$A$1:$I$342,9,0)</f>
        <v>#N/A</v>
      </c>
      <c r="L2216" s="299" t="e">
        <f>VLOOKUP(A2216,EMPRESAS!$A$1:$J$342,10,0)</f>
        <v>#N/A</v>
      </c>
    </row>
    <row r="2217" spans="1:12">
      <c r="A2217" s="332"/>
      <c r="B2217" s="306" t="e">
        <f>VLOOKUP(A2217,EMPRESAS!$A$1:$B$342,2,0)</f>
        <v>#N/A</v>
      </c>
      <c r="C2217" s="306" t="e">
        <f>VLOOKUP(A2217,EMPRESAS!$A$1:$C$342,3,0)</f>
        <v>#N/A</v>
      </c>
      <c r="D2217" s="299"/>
      <c r="E2217" s="299"/>
      <c r="F2217" s="299"/>
      <c r="G2217" s="299"/>
      <c r="H2217" s="299"/>
      <c r="I2217" s="299"/>
      <c r="J2217" s="299"/>
      <c r="K2217" s="299" t="e">
        <f>VLOOKUP(A2217,EMPRESAS!$A$1:$I$342,9,0)</f>
        <v>#N/A</v>
      </c>
      <c r="L2217" s="299" t="e">
        <f>VLOOKUP(A2217,EMPRESAS!$A$1:$J$342,10,0)</f>
        <v>#N/A</v>
      </c>
    </row>
    <row r="2218" spans="1:12">
      <c r="A2218" s="332"/>
      <c r="B2218" s="306" t="e">
        <f>VLOOKUP(A2218,EMPRESAS!$A$1:$B$342,2,0)</f>
        <v>#N/A</v>
      </c>
      <c r="C2218" s="306" t="e">
        <f>VLOOKUP(A2218,EMPRESAS!$A$1:$C$342,3,0)</f>
        <v>#N/A</v>
      </c>
      <c r="D2218" s="299"/>
      <c r="E2218" s="299"/>
      <c r="F2218" s="299"/>
      <c r="G2218" s="299"/>
      <c r="H2218" s="299"/>
      <c r="I2218" s="299"/>
      <c r="J2218" s="299"/>
      <c r="K2218" s="299" t="e">
        <f>VLOOKUP(A2218,EMPRESAS!$A$1:$I$342,9,0)</f>
        <v>#N/A</v>
      </c>
      <c r="L2218" s="299" t="e">
        <f>VLOOKUP(A2218,EMPRESAS!$A$1:$J$342,10,0)</f>
        <v>#N/A</v>
      </c>
    </row>
    <row r="2219" spans="1:12">
      <c r="A2219" s="332"/>
      <c r="B2219" s="306" t="e">
        <f>VLOOKUP(A2219,EMPRESAS!$A$1:$B$342,2,0)</f>
        <v>#N/A</v>
      </c>
      <c r="C2219" s="306" t="e">
        <f>VLOOKUP(A2219,EMPRESAS!$A$1:$C$342,3,0)</f>
        <v>#N/A</v>
      </c>
      <c r="D2219" s="299"/>
      <c r="E2219" s="299"/>
      <c r="F2219" s="299"/>
      <c r="G2219" s="299"/>
      <c r="H2219" s="299"/>
      <c r="I2219" s="299"/>
      <c r="J2219" s="299"/>
      <c r="K2219" s="299" t="e">
        <f>VLOOKUP(A2219,EMPRESAS!$A$1:$I$342,9,0)</f>
        <v>#N/A</v>
      </c>
      <c r="L2219" s="299" t="e">
        <f>VLOOKUP(A2219,EMPRESAS!$A$1:$J$342,10,0)</f>
        <v>#N/A</v>
      </c>
    </row>
    <row r="2220" spans="1:12">
      <c r="A2220" s="332"/>
      <c r="B2220" s="306" t="e">
        <f>VLOOKUP(A2220,EMPRESAS!$A$1:$B$342,2,0)</f>
        <v>#N/A</v>
      </c>
      <c r="C2220" s="306" t="e">
        <f>VLOOKUP(A2220,EMPRESAS!$A$1:$C$342,3,0)</f>
        <v>#N/A</v>
      </c>
      <c r="D2220" s="299"/>
      <c r="E2220" s="299"/>
      <c r="F2220" s="299"/>
      <c r="G2220" s="299"/>
      <c r="H2220" s="299"/>
      <c r="I2220" s="299"/>
      <c r="J2220" s="299"/>
      <c r="K2220" s="299" t="e">
        <f>VLOOKUP(A2220,EMPRESAS!$A$1:$I$342,9,0)</f>
        <v>#N/A</v>
      </c>
      <c r="L2220" s="299" t="e">
        <f>VLOOKUP(A2220,EMPRESAS!$A$1:$J$342,10,0)</f>
        <v>#N/A</v>
      </c>
    </row>
    <row r="2221" spans="1:12">
      <c r="A2221" s="332"/>
      <c r="B2221" s="306" t="e">
        <f>VLOOKUP(A2221,EMPRESAS!$A$1:$B$342,2,0)</f>
        <v>#N/A</v>
      </c>
      <c r="C2221" s="306" t="e">
        <f>VLOOKUP(A2221,EMPRESAS!$A$1:$C$342,3,0)</f>
        <v>#N/A</v>
      </c>
      <c r="D2221" s="299"/>
      <c r="E2221" s="299"/>
      <c r="F2221" s="299"/>
      <c r="G2221" s="299"/>
      <c r="H2221" s="299"/>
      <c r="I2221" s="299"/>
      <c r="J2221" s="299"/>
      <c r="K2221" s="299" t="e">
        <f>VLOOKUP(A2221,EMPRESAS!$A$1:$I$342,9,0)</f>
        <v>#N/A</v>
      </c>
      <c r="L2221" s="299" t="e">
        <f>VLOOKUP(A2221,EMPRESAS!$A$1:$J$342,10,0)</f>
        <v>#N/A</v>
      </c>
    </row>
    <row r="2222" spans="1:12">
      <c r="A2222" s="332"/>
      <c r="B2222" s="306" t="e">
        <f>VLOOKUP(A2222,EMPRESAS!$A$1:$B$342,2,0)</f>
        <v>#N/A</v>
      </c>
      <c r="C2222" s="306" t="e">
        <f>VLOOKUP(A2222,EMPRESAS!$A$1:$C$342,3,0)</f>
        <v>#N/A</v>
      </c>
      <c r="D2222" s="299"/>
      <c r="E2222" s="299"/>
      <c r="F2222" s="299"/>
      <c r="G2222" s="299"/>
      <c r="H2222" s="299"/>
      <c r="I2222" s="299"/>
      <c r="J2222" s="299"/>
      <c r="K2222" s="299" t="e">
        <f>VLOOKUP(A2222,EMPRESAS!$A$1:$I$342,9,0)</f>
        <v>#N/A</v>
      </c>
      <c r="L2222" s="299" t="e">
        <f>VLOOKUP(A2222,EMPRESAS!$A$1:$J$342,10,0)</f>
        <v>#N/A</v>
      </c>
    </row>
    <row r="2223" spans="1:12">
      <c r="A2223" s="332"/>
      <c r="B2223" s="306" t="e">
        <f>VLOOKUP(A2223,EMPRESAS!$A$1:$B$342,2,0)</f>
        <v>#N/A</v>
      </c>
      <c r="C2223" s="306" t="e">
        <f>VLOOKUP(A2223,EMPRESAS!$A$1:$C$342,3,0)</f>
        <v>#N/A</v>
      </c>
      <c r="D2223" s="299"/>
      <c r="E2223" s="299"/>
      <c r="F2223" s="299"/>
      <c r="G2223" s="299"/>
      <c r="H2223" s="299"/>
      <c r="I2223" s="299"/>
      <c r="J2223" s="299"/>
      <c r="K2223" s="299" t="e">
        <f>VLOOKUP(A2223,EMPRESAS!$A$1:$I$342,9,0)</f>
        <v>#N/A</v>
      </c>
      <c r="L2223" s="299" t="e">
        <f>VLOOKUP(A2223,EMPRESAS!$A$1:$J$342,10,0)</f>
        <v>#N/A</v>
      </c>
    </row>
    <row r="2224" spans="1:12">
      <c r="A2224" s="332"/>
      <c r="B2224" s="306" t="e">
        <f>VLOOKUP(A2224,EMPRESAS!$A$1:$B$342,2,0)</f>
        <v>#N/A</v>
      </c>
      <c r="C2224" s="306" t="e">
        <f>VLOOKUP(A2224,EMPRESAS!$A$1:$C$342,3,0)</f>
        <v>#N/A</v>
      </c>
      <c r="D2224" s="299"/>
      <c r="E2224" s="299"/>
      <c r="F2224" s="299"/>
      <c r="G2224" s="299"/>
      <c r="H2224" s="299"/>
      <c r="I2224" s="299"/>
      <c r="J2224" s="299"/>
      <c r="K2224" s="299" t="e">
        <f>VLOOKUP(A2224,EMPRESAS!$A$1:$I$342,9,0)</f>
        <v>#N/A</v>
      </c>
      <c r="L2224" s="299" t="e">
        <f>VLOOKUP(A2224,EMPRESAS!$A$1:$J$342,10,0)</f>
        <v>#N/A</v>
      </c>
    </row>
    <row r="2225" spans="1:12">
      <c r="A2225" s="332"/>
      <c r="B2225" s="306" t="e">
        <f>VLOOKUP(A2225,EMPRESAS!$A$1:$B$342,2,0)</f>
        <v>#N/A</v>
      </c>
      <c r="C2225" s="306" t="e">
        <f>VLOOKUP(A2225,EMPRESAS!$A$1:$C$342,3,0)</f>
        <v>#N/A</v>
      </c>
      <c r="D2225" s="299"/>
      <c r="E2225" s="299"/>
      <c r="F2225" s="299"/>
      <c r="G2225" s="299"/>
      <c r="H2225" s="299"/>
      <c r="I2225" s="299"/>
      <c r="J2225" s="299"/>
      <c r="K2225" s="299" t="e">
        <f>VLOOKUP(A2225,EMPRESAS!$A$1:$I$342,9,0)</f>
        <v>#N/A</v>
      </c>
      <c r="L2225" s="299" t="e">
        <f>VLOOKUP(A2225,EMPRESAS!$A$1:$J$342,10,0)</f>
        <v>#N/A</v>
      </c>
    </row>
    <row r="2226" spans="1:12">
      <c r="A2226" s="332"/>
      <c r="B2226" s="306" t="e">
        <f>VLOOKUP(A2226,EMPRESAS!$A$1:$B$342,2,0)</f>
        <v>#N/A</v>
      </c>
      <c r="C2226" s="306" t="e">
        <f>VLOOKUP(A2226,EMPRESAS!$A$1:$C$342,3,0)</f>
        <v>#N/A</v>
      </c>
      <c r="D2226" s="299"/>
      <c r="E2226" s="299"/>
      <c r="F2226" s="299"/>
      <c r="G2226" s="299"/>
      <c r="H2226" s="299"/>
      <c r="I2226" s="299"/>
      <c r="J2226" s="299"/>
      <c r="K2226" s="299" t="e">
        <f>VLOOKUP(A2226,EMPRESAS!$A$1:$I$342,9,0)</f>
        <v>#N/A</v>
      </c>
      <c r="L2226" s="299" t="e">
        <f>VLOOKUP(A2226,EMPRESAS!$A$1:$J$342,10,0)</f>
        <v>#N/A</v>
      </c>
    </row>
    <row r="2227" spans="1:12">
      <c r="A2227" s="332"/>
      <c r="B2227" s="306" t="e">
        <f>VLOOKUP(A2227,EMPRESAS!$A$1:$B$342,2,0)</f>
        <v>#N/A</v>
      </c>
      <c r="C2227" s="306" t="e">
        <f>VLOOKUP(A2227,EMPRESAS!$A$1:$C$342,3,0)</f>
        <v>#N/A</v>
      </c>
      <c r="D2227" s="299"/>
      <c r="E2227" s="299"/>
      <c r="F2227" s="299"/>
      <c r="G2227" s="299"/>
      <c r="H2227" s="299"/>
      <c r="I2227" s="299"/>
      <c r="J2227" s="299"/>
      <c r="K2227" s="299" t="e">
        <f>VLOOKUP(A2227,EMPRESAS!$A$1:$I$342,9,0)</f>
        <v>#N/A</v>
      </c>
      <c r="L2227" s="299" t="e">
        <f>VLOOKUP(A2227,EMPRESAS!$A$1:$J$342,10,0)</f>
        <v>#N/A</v>
      </c>
    </row>
    <row r="2228" spans="1:12">
      <c r="A2228" s="332"/>
      <c r="B2228" s="306" t="e">
        <f>VLOOKUP(A2228,EMPRESAS!$A$1:$B$342,2,0)</f>
        <v>#N/A</v>
      </c>
      <c r="C2228" s="306" t="e">
        <f>VLOOKUP(A2228,EMPRESAS!$A$1:$C$342,3,0)</f>
        <v>#N/A</v>
      </c>
      <c r="D2228" s="299"/>
      <c r="E2228" s="299"/>
      <c r="F2228" s="299"/>
      <c r="G2228" s="299"/>
      <c r="H2228" s="299"/>
      <c r="I2228" s="299"/>
      <c r="J2228" s="299"/>
      <c r="K2228" s="299" t="e">
        <f>VLOOKUP(A2228,EMPRESAS!$A$1:$I$342,9,0)</f>
        <v>#N/A</v>
      </c>
      <c r="L2228" s="299" t="e">
        <f>VLOOKUP(A2228,EMPRESAS!$A$1:$J$342,10,0)</f>
        <v>#N/A</v>
      </c>
    </row>
    <row r="2229" spans="1:12">
      <c r="A2229" s="332"/>
      <c r="B2229" s="306" t="e">
        <f>VLOOKUP(A2229,EMPRESAS!$A$1:$B$342,2,0)</f>
        <v>#N/A</v>
      </c>
      <c r="C2229" s="306" t="e">
        <f>VLOOKUP(A2229,EMPRESAS!$A$1:$C$342,3,0)</f>
        <v>#N/A</v>
      </c>
      <c r="D2229" s="299"/>
      <c r="E2229" s="299"/>
      <c r="F2229" s="299"/>
      <c r="G2229" s="299"/>
      <c r="H2229" s="299"/>
      <c r="I2229" s="299"/>
      <c r="J2229" s="299"/>
      <c r="K2229" s="299" t="e">
        <f>VLOOKUP(A2229,EMPRESAS!$A$1:$I$342,9,0)</f>
        <v>#N/A</v>
      </c>
      <c r="L2229" s="299" t="e">
        <f>VLOOKUP(A2229,EMPRESAS!$A$1:$J$342,10,0)</f>
        <v>#N/A</v>
      </c>
    </row>
    <row r="2230" spans="1:12">
      <c r="A2230" s="332"/>
      <c r="B2230" s="306" t="e">
        <f>VLOOKUP(A2230,EMPRESAS!$A$1:$B$342,2,0)</f>
        <v>#N/A</v>
      </c>
      <c r="C2230" s="306" t="e">
        <f>VLOOKUP(A2230,EMPRESAS!$A$1:$C$342,3,0)</f>
        <v>#N/A</v>
      </c>
      <c r="D2230" s="299"/>
      <c r="E2230" s="299"/>
      <c r="F2230" s="299"/>
      <c r="G2230" s="299"/>
      <c r="H2230" s="299"/>
      <c r="I2230" s="299"/>
      <c r="J2230" s="299"/>
      <c r="K2230" s="299" t="e">
        <f>VLOOKUP(A2230,EMPRESAS!$A$1:$I$342,9,0)</f>
        <v>#N/A</v>
      </c>
      <c r="L2230" s="299" t="e">
        <f>VLOOKUP(A2230,EMPRESAS!$A$1:$J$342,10,0)</f>
        <v>#N/A</v>
      </c>
    </row>
    <row r="2231" spans="1:12">
      <c r="B2231" s="306" t="e">
        <f>VLOOKUP(A2231,EMPRESAS!$A$1:$B$342,2,0)</f>
        <v>#N/A</v>
      </c>
      <c r="C2231" s="306" t="e">
        <f>VLOOKUP(A2231,EMPRESAS!$A$1:$C$342,3,0)</f>
        <v>#N/A</v>
      </c>
      <c r="K2231" s="299" t="e">
        <f>VLOOKUP(A2231,EMPRESAS!$A$1:$I$342,9,0)</f>
        <v>#N/A</v>
      </c>
      <c r="L2231" s="299" t="e">
        <f>VLOOKUP(A2231,EMPRESAS!$A$1:$J$342,10,0)</f>
        <v>#N/A</v>
      </c>
    </row>
  </sheetData>
  <autoFilter ref="A1:L2231" xr:uid="{00000000-0009-0000-0000-000001000000}"/>
  <customSheetViews>
    <customSheetView guid="{2A1F54F6-5530-4D9D-A710-54351C18A6C3}" scale="104" fitToPage="1" topLeftCell="A652">
      <selection activeCell="D825" sqref="D825"/>
      <pageMargins left="0" right="0" top="0" bottom="0" header="0" footer="0"/>
      <pageSetup paperSize="5" scale="25" fitToHeight="0" orientation="landscape" r:id="rId1"/>
    </customSheetView>
  </customSheetViews>
  <mergeCells count="12">
    <mergeCell ref="M16:N16"/>
    <mergeCell ref="M17:N17"/>
    <mergeCell ref="M24:N24"/>
    <mergeCell ref="M3:T4"/>
    <mergeCell ref="M6:N6"/>
    <mergeCell ref="M7:N7"/>
    <mergeCell ref="M8:N8"/>
    <mergeCell ref="M9:N9"/>
    <mergeCell ref="M12:N12"/>
    <mergeCell ref="M13:N13"/>
    <mergeCell ref="M14:N14"/>
    <mergeCell ref="M15:N15"/>
  </mergeCells>
  <phoneticPr fontId="35" type="noConversion"/>
  <hyperlinks>
    <hyperlink ref="D193" r:id="rId2" display="RESOLUCIONES_PASAJEROS\TRANSAMAZONICOS\TRANSAMAZO_5685_2003.pdf" xr:uid="{00000000-0004-0000-0100-000000000000}"/>
    <hyperlink ref="D194" r:id="rId3" display="RESOLUCIONES_PASAJEROS\TRANSAMAZONICOS\TRANSAMAZO_0561_2005.pdf" xr:uid="{00000000-0004-0000-0100-000001000000}"/>
    <hyperlink ref="D195" r:id="rId4" display="RESOLUCIONES_PASAJEROS\TRANSAMAZONICOS\TRANSAMAZO_2095_2005.pdf" xr:uid="{00000000-0004-0000-0100-000002000000}"/>
    <hyperlink ref="D196" r:id="rId5" display="RESOLUCIONES_PASAJEROS\TRANSAMAZONICOS\TRANSAMAZO_2410_2006.pdf" xr:uid="{00000000-0004-0000-0100-000003000000}"/>
    <hyperlink ref="D197" r:id="rId6" display="RESOLUCIONES_PASAJEROS\TRANSAMAZONICOS\TRANSAMAZO_1082_2007.pdf" xr:uid="{00000000-0004-0000-0100-000004000000}"/>
    <hyperlink ref="D199" r:id="rId7" display="RESOLUCIONES_PASAJEROS\TRANSAMAZONICOS\TRANSAMAZO_3528_2008.pdf" xr:uid="{00000000-0004-0000-0100-000005000000}"/>
    <hyperlink ref="D200" r:id="rId8" display="RESOLUCIONES_PASAJEROS\TRANSAMAZONICOS\TRANSAMAZO_1469_2010.pdf" xr:uid="{00000000-0004-0000-0100-000006000000}"/>
    <hyperlink ref="D201" r:id="rId9" display="RESOLUCIONES_PASAJEROS\TRANSAMAZONICOS\TRANSAMAZO_4451_2011.pdf" xr:uid="{00000000-0004-0000-0100-000007000000}"/>
    <hyperlink ref="D198" r:id="rId10" display="RESOLUCIONES_PASAJEROS\TRANSAMAZONICOS\TRANSAMAZO_3981_2007.pdf" xr:uid="{00000000-0004-0000-0100-000008000000}"/>
    <hyperlink ref="D204" r:id="rId11" display="RESOLUCIONES PASAJ\COOTRAFLUVSUC\COOTRAFLUS_5253_2003.pdf" xr:uid="{00000000-0004-0000-0100-000009000000}"/>
    <hyperlink ref="D205" r:id="rId12" display="RESOLUCIONES PASAJ\COOTRAFLUVSUC\COOTRAFLUS_0607_2004.pdf" xr:uid="{00000000-0004-0000-0100-00000A000000}"/>
    <hyperlink ref="D206" r:id="rId13" display="RESOLUCIONES PASAJ\COOTRAFLUVSUC\COOTRAFLUS_3722_2006.pdf" xr:uid="{00000000-0004-0000-0100-00000B000000}"/>
    <hyperlink ref="D207" r:id="rId14" display="RESOLUCIONES PASAJ\COOTRAFLUVSUC\COOTRAFLUS_1479_2007.pdf" xr:uid="{00000000-0004-0000-0100-00000C000000}"/>
    <hyperlink ref="D208" r:id="rId15" display="RESOLUCIONES PASAJ\COOTRAFLUVSUC\COOTRAFLUS_0619_2010.pdf" xr:uid="{00000000-0004-0000-0100-00000D000000}"/>
    <hyperlink ref="D209" r:id="rId16" display="RESOLUCIONES PASAJ\COOTRAFLUVSUC\COOTRAFLUS_1626_2013.pdf" xr:uid="{00000000-0004-0000-0100-00000E000000}"/>
    <hyperlink ref="D216" r:id="rId17" display="RESOLUCIONES_PASAJEROS/COOTRANSFLUMAR/COOTRANSFL_0410_2003.pdf" xr:uid="{00000000-0004-0000-0100-00000F000000}"/>
    <hyperlink ref="D226" r:id="rId18" display="RESOLUCIONES_PASAJEROS\LINEAS AMAZONAS\LINEASAMAZ_5687_2003.pdf" xr:uid="{00000000-0004-0000-0100-000010000000}"/>
    <hyperlink ref="D227" r:id="rId19" display="RESOLUCIONES_PASAJEROS\LINEAS AMAZONAS\LINEASAMAZ_3071_2005.pdf" xr:uid="{00000000-0004-0000-0100-000011000000}"/>
    <hyperlink ref="D228" r:id="rId20" display="RESOLUCIONES_PASAJEROS\LINEAS AMAZONAS\LINEASAMAZ_2409_2006.pdf" xr:uid="{00000000-0004-0000-0100-000012000000}"/>
    <hyperlink ref="D230" r:id="rId21" display="RESOLUCIONES_PASAJEROS\LINEAS AMAZONAS\LINEASAMAZ_7018_2012.pdf" xr:uid="{00000000-0004-0000-0100-000013000000}"/>
    <hyperlink ref="D234" r:id="rId22" display="RESOLUCIONES_PASAJEROS\ASOTAXI\ASOTAXI_9924_2003.pdf" xr:uid="{00000000-0004-0000-0100-000014000000}"/>
    <hyperlink ref="D235" r:id="rId23" display="RESOLUCIONES_PASAJEROS\ASOTAXI\ASOTAXI_1810_2005.pdf" xr:uid="{00000000-0004-0000-0100-000015000000}"/>
    <hyperlink ref="D236" r:id="rId24" display="RESOLUCIONES_PASAJEROS\ASOTAXI\ASOTAXI_4762_2006.pdf" xr:uid="{00000000-0004-0000-0100-000016000000}"/>
    <hyperlink ref="D237" r:id="rId25" display="RESOLUCIONES_PASAJEROS\ASOTAXI\ASOTAXI_2981_2008.pdf" xr:uid="{00000000-0004-0000-0100-000017000000}"/>
    <hyperlink ref="D238" r:id="rId26" display="RESOLUCIONES_PASAJEROS\ASOTAXI\ASOTAXI_0872_2014.pdf" xr:uid="{00000000-0004-0000-0100-000018000000}"/>
    <hyperlink ref="D245" r:id="rId27" display="RESOLUCIONES PASAJ\COOTRAFLUCAN\COOTRAFLUC_1928_2004.pdf" xr:uid="{00000000-0004-0000-0100-000019000000}"/>
    <hyperlink ref="D246" r:id="rId28" display="..\Mis documentos\BASE UNO\RESOLUCIONES PASAJ\COOTRAFLUCAN\COOTRAFLUC_1928_2004.pdf" xr:uid="{00000000-0004-0000-0100-00001A000000}"/>
    <hyperlink ref="D247" r:id="rId29" display="RESOLUCIONES_PASAJEROS\COOTRAFLUCAN\COOTRAFLUC_1149_2005.pdf" xr:uid="{00000000-0004-0000-0100-00001B000000}"/>
    <hyperlink ref="D248" r:id="rId30" display="RESOLUCIONES_PASAJEROS\COOTRAFLUCAN\COOTRAFLUC_3439_2012.pdf" xr:uid="{00000000-0004-0000-0100-00001C000000}"/>
    <hyperlink ref="D251" r:id="rId31" display="RESOLUCIONES PASAJ\EXPRESO FELIZ\EXPRESOFE_11185_2003.pdf" xr:uid="{00000000-0004-0000-0100-00001D000000}"/>
    <hyperlink ref="D252" r:id="rId32" display="RESOLUCIONES PASAJ\EXPRESO FELIZ\EXPRESOFEL_659_2004.pdf" xr:uid="{00000000-0004-0000-0100-00001E000000}"/>
    <hyperlink ref="D253" r:id="rId33" display="RESOLUCIONES PASAJ\EXPRESO FELIZ\EXPRESOFEL_1950_2007.pdf" xr:uid="{00000000-0004-0000-0100-00001F000000}"/>
    <hyperlink ref="D255" r:id="rId34" display="RESOLUCIONES_PASAJEROS\TRANSFLUREG\TRANSFLURE_2901_2004.pdf" xr:uid="{00000000-0004-0000-0100-000021000000}"/>
    <hyperlink ref="D260" r:id="rId35" display="RESOLUCIONES PASAJ\COOLANCHEROS\COOLANCHER_3023_2004.pdf" xr:uid="{00000000-0004-0000-0100-000022000000}"/>
    <hyperlink ref="D261" r:id="rId36" display="RESOLUCIONES PASAJ\COOLANCHEROS\COOLANCHER_3023_2004.pdf" xr:uid="{00000000-0004-0000-0100-000023000000}"/>
    <hyperlink ref="D262" r:id="rId37" display="RESOLUCIONES_PASAJEROS\COOLANCHEROS\COOLANCHER_991_2008.pdf" xr:uid="{00000000-0004-0000-0100-000024000000}"/>
    <hyperlink ref="D263" r:id="rId38" display="RESOLUCIONES_PASAJEROS\COOLANCHEROS\COOLANCHER_1393_2011.pdf" xr:uid="{00000000-0004-0000-0100-000025000000}"/>
    <hyperlink ref="D265" r:id="rId39" display="RESOLUCIONES_PASAJEROS\COOLANCHEROS\COOLANCHER_1221_2014.pdf" xr:uid="{00000000-0004-0000-0100-000026000000}"/>
    <hyperlink ref="D280" r:id="rId40" display="RESOLUCIONES_PASAJEROS\COOTRAFLUCAP\COOTRAFLUC_0905_2005.pdf" xr:uid="{00000000-0004-0000-0100-000027000000}"/>
    <hyperlink ref="D281" r:id="rId41" display="RESOLUCIONES_PASAJEROS\COOTRAFLUCAP\COOTRAFLUC_4437_2007.pdf" xr:uid="{00000000-0004-0000-0100-000028000000}"/>
    <hyperlink ref="D282" r:id="rId42" display="RESOLUCIONES_PASAJEROS\COOTRAFLUCAP\COOTRAFLUC_4456_2011.pdf" xr:uid="{00000000-0004-0000-0100-000029000000}"/>
    <hyperlink ref="D297" r:id="rId43" display="RESOLUCIONES_PASAJEROS\ZAMBRANO_LTDA\ZAMBRANO_5139_2009.pdf" xr:uid="{00000000-0004-0000-0100-00002A000000}"/>
    <hyperlink ref="D298" r:id="rId44" display="RESOLUCIONES_PASAJEROS\ZAMBRANO_LTDA\ZAMBRANO_0121_2013.pdf" xr:uid="{00000000-0004-0000-0100-00002B000000}"/>
    <hyperlink ref="D286" r:id="rId45" display="..\Mis documentos\BASE UNO\RESOLUCIONES PASAJ\COOMOTURAM\COOMOTURAM_1812_2005.pdf" xr:uid="{00000000-0004-0000-0100-00002C000000}"/>
    <hyperlink ref="D287" r:id="rId46" display="..\Mis documentos\BASE UNO\RESOLUCIONES PASAJ\COOMOTURAM\COOMOTURAM_1812_2005.pdf" xr:uid="{00000000-0004-0000-0100-00002D000000}"/>
    <hyperlink ref="D289" r:id="rId47" display="RESOLUCIONES_PASAJEROS\COOMOTURAM\COOMOTURAM_0627_2007.pdf" xr:uid="{00000000-0004-0000-0100-00002E000000}"/>
    <hyperlink ref="D290" r:id="rId48" display="RESOLUCIONES_PASAJEROS\COOMOTURAM\COOMOTURAM_4458_2008.pdf" xr:uid="{00000000-0004-0000-0100-00002F000000}"/>
    <hyperlink ref="D291" r:id="rId49" display="RESOLUCIONES_PASAJEROS\COOMOTURAM\COOMOTURAM_4878_2011.pdf" xr:uid="{00000000-0004-0000-0100-000030000000}"/>
    <hyperlink ref="D303" r:id="rId50" display="..\Mis documentos\BASE UNO\RESOLUCIONES PASAJ\COMFAMHUILA\COMFAMILIA_2473_2005.pdf" xr:uid="{00000000-0004-0000-0100-000031000000}"/>
    <hyperlink ref="D304" r:id="rId51" display="..\Mis documentos\BASE UNO\RESOLUCIONES PASAJ\COMFAMHUILA\COMFAMILIA_2473_2005.pdf" xr:uid="{00000000-0004-0000-0100-000032000000}"/>
    <hyperlink ref="D305" r:id="rId52" display="RESOLUCIONES PASAJ\COMFAMHUILA\COMFAMILIA_1731_2009.pdf" xr:uid="{00000000-0004-0000-0100-000033000000}"/>
    <hyperlink ref="D306" r:id="rId53" display="RESOLUCIONES PASAJ\COMFAMHUILA\COMFAMILIA_7222_2012.pdf" xr:uid="{00000000-0004-0000-0100-000034000000}"/>
    <hyperlink ref="D308" r:id="rId54" display="RESOLUCIONES PASAJ\EMASTRINCONSAR\EMASTRINCON_864_2006.pdf" xr:uid="{00000000-0004-0000-0100-000035000000}"/>
    <hyperlink ref="D309" r:id="rId55" display="RESOLUCIONES_PASAJEROS/EMASTRINCONSAR/EMASTRINCON_864_2006.pdf" xr:uid="{00000000-0004-0000-0100-000036000000}"/>
    <hyperlink ref="D310" r:id="rId56" display="RESOLUCIONES PASAJ\TRES_FRONTERAS_S.A.S\TRESFRONTE_3066_2005.pdf" xr:uid="{00000000-0004-0000-0100-000037000000}"/>
    <hyperlink ref="D312" r:id="rId57" display="RESOLUCIONES PASAJ\TRES_FRONTERAS_S.A.S\TRESFRONTE_2738_2009.pdf" xr:uid="{00000000-0004-0000-0100-000038000000}"/>
    <hyperlink ref="D313" r:id="rId58" display="RESOLUCIONES PASAJ\TRES_FRONTERAS_S.A.S\TRESFRONTE_7019_2012.pdf" xr:uid="{00000000-0004-0000-0100-000039000000}"/>
    <hyperlink ref="D319" r:id="rId59" display="RESOLUCIONES PASAJ\CALIMARINA\CALIMARINA_4504_2005.pdf" xr:uid="{00000000-0004-0000-0100-00003A000000}"/>
    <hyperlink ref="D320" r:id="rId60" display="..\Mis documentos\BASE UNO\RESOLUCIONES PASAJ\CALIMARINA\CALIMARINA_4504_2005.pdf" xr:uid="{00000000-0004-0000-0100-00003B000000}"/>
    <hyperlink ref="D322" r:id="rId61" display="RESOLUCIONES PASAJ\CALIMARINA\CALIMARINA_9121_2012.pdf" xr:uid="{00000000-0004-0000-0100-00003C000000}"/>
    <hyperlink ref="D324" r:id="rId62" display="..\Mis documentos\BASE UNO\RESOLUCIONES PASAJ\LA LLOVISNA\LA_LLOVISN_197_2006.pdf" xr:uid="{00000000-0004-0000-0100-00003D000000}"/>
    <hyperlink ref="D325" r:id="rId63" display="..\Mis documentos\BASE UNO\RESOLUCIONES PASAJ\LA LLOVISNA\LA_LLOVISN_197_2006.pdf" xr:uid="{00000000-0004-0000-0100-00003E000000}"/>
    <hyperlink ref="D326" r:id="rId64" display="RESOLUCIONES PASAJ\ASONAGUA\ASONAGU_803_2006.pdf" xr:uid="{00000000-0004-0000-0100-00003F000000}"/>
    <hyperlink ref="D327" r:id="rId65" display="..\Mis documentos\BASE UNO\RESOLUCIONES PASAJ\ASONAGUA\ASONAGU_803_2006.pdf" xr:uid="{00000000-0004-0000-0100-000040000000}"/>
    <hyperlink ref="D328" r:id="rId66" display="RESOLUCIONES PASAJ\ASONAGUA\ASONAGU_3450_2009.pdf" xr:uid="{00000000-0004-0000-0100-000041000000}"/>
    <hyperlink ref="D329" r:id="rId67" display="RESOLUCIONES PASAJ\ASONAGUA\ASONAGU_4061_2011.pdf" xr:uid="{00000000-0004-0000-0100-000042000000}"/>
    <hyperlink ref="D330" r:id="rId68" display="RESOLUCIONES PASAJ\ASONAGUA\ASONAGU_6889_2012.pdf" xr:uid="{00000000-0004-0000-0100-000043000000}"/>
    <hyperlink ref="D331" r:id="rId69" display="RESOLUCIONES PASAJ\ASONAGUA\ASONAGU_2588_2013.pdf" xr:uid="{00000000-0004-0000-0100-000044000000}"/>
    <hyperlink ref="D339" r:id="rId70" display="RESOLUCIONES PASAJ\EMP_FPUTUMAYO\PUTUMAYLTD_966_2006.pdf" xr:uid="{00000000-0004-0000-0100-000045000000}"/>
    <hyperlink ref="D340" r:id="rId71" display="..\Mis documentos\BASE UNO\RESOLUCIONES PASAJ\EMP_FPUTUMAYO\PUTUMAYLTD_966_2006.pdf" xr:uid="{00000000-0004-0000-0100-000046000000}"/>
    <hyperlink ref="D341" r:id="rId72" display="RESOLUCIONES PASAJ\DEL_PUTUMAYO_LTDA\PUTUMAYO_LTDA_0744_2011.pdf" xr:uid="{00000000-0004-0000-0100-000047000000}"/>
    <hyperlink ref="D343" r:id="rId73" display="RESOLUCIONES PASAJ\TRANSFPUERTO\EL_PUERTO_1010_2006.pdf" xr:uid="{00000000-0004-0000-0100-000048000000}"/>
    <hyperlink ref="D344" r:id="rId74" display="..\Mis documentos\BASE UNO\RESOLUCIONES PASAJ\TRANSFPUERTO\EL_PUERTO_1010_2006.pdf" xr:uid="{00000000-0004-0000-0100-000049000000}"/>
    <hyperlink ref="D345" r:id="rId75" display="RESOLUCIONES_PASAJEROS\TRANSFPUERTO\EL_PUERTO_1613_2009.pdf" xr:uid="{00000000-0004-0000-0100-00004A000000}"/>
    <hyperlink ref="D351" r:id="rId76" display="RESOLUCIONES_PASAJEROS\MAGDALENA_TOURS_EU\MAGDTOURS_3980_2005.pdf" xr:uid="{00000000-0004-0000-0100-00004B000000}"/>
    <hyperlink ref="D352" r:id="rId77" display="..\Mis documentos\BASE UNO\RESOLUCIONES PASAJ\MAGDALENATOURS\MAGDTOURS_1541_2006.pdf" xr:uid="{00000000-0004-0000-0100-00004C000000}"/>
    <hyperlink ref="D353" r:id="rId78" display="..\Mis documentos\BASE UNO\RESOLUCIONES PASAJ\MAGDALENATOURS\MAGDTOURS_1541_2006.pdf" xr:uid="{00000000-0004-0000-0100-00004D000000}"/>
    <hyperlink ref="D354" r:id="rId79" display="RESOLUCIONES_PASAJEROS\MAGDALENA_TOURS_EU\MAGDTOURS_3234_2008.pdf" xr:uid="{00000000-0004-0000-0100-00004E000000}"/>
    <hyperlink ref="D355" r:id="rId80" display="RESOLUCIONES_PASAJEROS\MAGDALENA_TOURS_EU\MAGDTOURS_4469_2010.pdf" xr:uid="{00000000-0004-0000-0100-00004F000000}"/>
    <hyperlink ref="D356" r:id="rId81" display="RESOLUCIONES_PASAJEROS\MAGDALENA_TOURS_EU\MAGDTOURS_4567_2013.pdf" xr:uid="{00000000-0004-0000-0100-000050000000}"/>
    <hyperlink ref="D361" r:id="rId82" display="RESOLUCIONES_PASAJEROS\ABOGUA\ABOGUA_3462_2009.pdf" xr:uid="{00000000-0004-0000-0100-000051000000}"/>
    <hyperlink ref="D362" r:id="rId83" display="RESOLUCIONES_PASAJEROS\ABOGUA\ABOGUA_3218_2012.pdf" xr:uid="{00000000-0004-0000-0100-000052000000}"/>
    <hyperlink ref="D369" r:id="rId84" display="..\Mis documentos\BASE UNO\RESOLUCIONES PASAJ\TRANSFLUVSUR\TRANSFLSUR_1017_2006.pdf" xr:uid="{00000000-0004-0000-0100-000053000000}"/>
    <hyperlink ref="D370" r:id="rId85" display="..\Mis documentos\BASE UNO\RESOLUCIONES PASAJ\TRANSFLUVSUR\TRANSFLSUR_1017_2006.pdf" xr:uid="{00000000-0004-0000-0100-000054000000}"/>
    <hyperlink ref="D372" r:id="rId86" display="RESOLUCIONES_PASAJEROS\TRANSFLUVSUR_LTDA\TRANSFLSUR_0544_2014.pdf" xr:uid="{00000000-0004-0000-0100-000055000000}"/>
    <hyperlink ref="D387" r:id="rId87" display="..\Mis documentos\BASE UNO\RESOLUCIONES PASAJ\TRANS-ORIENTE\TRANSORIEN_2518_2006.pdf" xr:uid="{00000000-0004-0000-0100-000056000000}"/>
    <hyperlink ref="D388" r:id="rId88" display="..\Mis documentos\BASE UNO\RESOLUCIONES PASAJ\TRANS-ORIENTE\TRANSORIEN_2518_2006.pdf" xr:uid="{00000000-0004-0000-0100-000057000000}"/>
    <hyperlink ref="D389" r:id="rId89" display="RESOLUCIONES_PASAJEROS\TRANS-ORIENTE\TRANSORIEN_4412_2006.pdf" xr:uid="{00000000-0004-0000-0100-000058000000}"/>
    <hyperlink ref="D390" r:id="rId90" display="RESOLUCIONES_PASAJEROS\TRANS-ORIENTE\TRANSORIEN_2975_2010.pdf" xr:uid="{00000000-0004-0000-0100-000059000000}"/>
    <hyperlink ref="D391" r:id="rId91" display="RESOLUCIONES_PASAJEROS\TRANS-ORIENTE\TRANSORIEN_5441_2013.pdf" xr:uid="{00000000-0004-0000-0100-00005A000000}"/>
    <hyperlink ref="D394" r:id="rId92" display="..\Mis documentos\BASE UNO\RESOLUCIONES PASAJ\COOTRANSFLUSI\COOTRANSFL_2407_2006.pdf" xr:uid="{00000000-0004-0000-0100-00005B000000}"/>
    <hyperlink ref="D395" r:id="rId93" display="..\Mis documentos\BASE UNO\RESOLUCIONES PASAJ\COOTRANSFLUSI\COOTRANSFL_2407_2006.pdf" xr:uid="{00000000-0004-0000-0100-00005C000000}"/>
    <hyperlink ref="D396" r:id="rId94" display="RESOLUCIONES_PASAJEROS\COOTRANSFLUSI\COOTRANSFL_4435_2009.pdf" xr:uid="{00000000-0004-0000-0100-00005D000000}"/>
    <hyperlink ref="D397" r:id="rId95" display="RESOLUCIONES_PASAJEROS\COOTRANSFLUSI\COOTRANSFL_2867_2013.pdf" xr:uid="{00000000-0004-0000-0100-00005E000000}"/>
    <hyperlink ref="D382" r:id="rId96" display="..\Mis documentos\BASE UNO\RESOLUCIONES PASAJ\COOTRAFLURMAG\COOTRAFLUR_4410_2006.pdf" xr:uid="{00000000-0004-0000-0100-00005F000000}"/>
    <hyperlink ref="D383" r:id="rId97" display="..\Mis documentos\BASE UNO\RESOLUCIONES PASAJ\COOTRAFLURMAG\COOTRAFLUR_4410_2006.pdf" xr:uid="{00000000-0004-0000-0100-000060000000}"/>
    <hyperlink ref="D384" r:id="rId98" display="RESOLUCIONES PASAJ\COOTRAFLURMAG\COOTRAFLUR_2161_2010.pdf" xr:uid="{00000000-0004-0000-0100-000061000000}"/>
    <hyperlink ref="D400" r:id="rId99" display="..\Mis documentos\BASE UNO\RESOLUCIONES PASAJ\LAS MERCEDES\TRMERCEDES_5034_2006.pdf" xr:uid="{00000000-0004-0000-0100-000062000000}"/>
    <hyperlink ref="D401" r:id="rId100" display="RESOLUCIONES_PASAJEROS\LAS_MERCEDES_S.A.S\TRMERCEDES_5034_2006.pdf" xr:uid="{00000000-0004-0000-0100-000063000000}"/>
    <hyperlink ref="D403" r:id="rId101" display="..\Mis documentos\BASE UNO\RESOLUCIONES PASAJ\LAS MERCEDES\TRMERCEDES_559_2014.pdf" xr:uid="{00000000-0004-0000-0100-000064000000}"/>
    <hyperlink ref="D409" r:id="rId102" display="..\Mis documentos\BASE UNO\RESOLUCIONES PASAJ\TRANS_MARY\TRANSMARY_4924_2006.pdf" xr:uid="{00000000-0004-0000-0100-000065000000}"/>
    <hyperlink ref="D410" r:id="rId103" display="..\Mis documentos\BASE UNO\RESOLUCIONES PASAJ\TRANS_MARY\TRANSMARY_4924_2006.pdf" xr:uid="{00000000-0004-0000-0100-000066000000}"/>
    <hyperlink ref="D411" r:id="rId104" display="..\Mis documentos\BASE UNO\RESOLUCIONES PASAJ\TRANSMARINOS\TRANSMARAN_5143_2006.pdf" xr:uid="{00000000-0004-0000-0100-000067000000}"/>
    <hyperlink ref="D412" r:id="rId105" display="..\Mis documentos\BASE UNO\RESOLUCIONES PASAJ\TRANSMARINOS\TRANSMARAN_5143_2006.pdf" xr:uid="{00000000-0004-0000-0100-000068000000}"/>
    <hyperlink ref="D413" r:id="rId106" display="RESOLUCIONES_PASAJEROS\TRANSMARINOS_S.A.S\TRANSMARIN_3982_2007.pdf" xr:uid="{00000000-0004-0000-0100-000069000000}"/>
    <hyperlink ref="D414" r:id="rId107" display="RESOLUCIONES_PASAJEROS\TRANSMARINOS_S.A.S\TRANSMARIN_1115_2010.pdf" xr:uid="{00000000-0004-0000-0100-00006A000000}"/>
    <hyperlink ref="D415" r:id="rId108" display="RESOLUCIONES_PASAJEROS\TRANSMARINOS_S.A.S\TRANSMARIN_9217_2012.pdf" xr:uid="{00000000-0004-0000-0100-00006B000000}"/>
    <hyperlink ref="D416" r:id="rId109" display="..\Mis documentos\BASE UNO\RESOLUCIONES PASAJ\TRANSMARINOS\TRANSMARAN_3293_2013.pdf" xr:uid="{00000000-0004-0000-0100-00006C000000}"/>
    <hyperlink ref="D417" r:id="rId110" display="..\Documents\BASE UNO\RESOLUCIONES PASAJ\TRANSMARINOS\TRANSMARAN_3293_2013.pdf" xr:uid="{00000000-0004-0000-0100-00006D000000}"/>
    <hyperlink ref="D423" r:id="rId111" display="..\Mis documentos\BASE UNO\RESOLUCIONES PASAJ\ROJAS_MUÑOZ\ROJASMUÑOZ_5388_2006.pdf" xr:uid="{00000000-0004-0000-0100-00006E000000}"/>
    <hyperlink ref="D425" r:id="rId112" display="RESOLUCIONES_PASAJEROS\ROJAS_MUÑOZ\ROJASMUÑOZ_2160_2010.pdf" xr:uid="{00000000-0004-0000-0100-00006F000000}"/>
    <hyperlink ref="D426" r:id="rId113" display="..\Mis documentos\BASE UNO\RESOLUCIONES PASAJ\EXPRESOSANJ\EXPSANJUAN_280_2007.pdf" xr:uid="{00000000-0004-0000-0100-000070000000}"/>
    <hyperlink ref="D427" r:id="rId114" display="..\Mis documentos\BASE UNO\RESOLUCIONES PASAJ\EXPRESOSANJ\EXPSANJUAN_280_2007.pdf" xr:uid="{00000000-0004-0000-0100-000071000000}"/>
    <hyperlink ref="D428" r:id="rId115" display="RESOLUCIONES PASAJ\EXPRESO_SAN_JUAN_LTDA\EXPSANJUAN_1335_2010.pdf" xr:uid="{00000000-0004-0000-0100-000072000000}"/>
    <hyperlink ref="D429" r:id="rId116" display="RESOLUCIONES PASAJ\EXPRESO_SAN_JUAN_LTDA\EXPSANJUAN_3160_2013.pdf" xr:uid="{00000000-0004-0000-0100-000073000000}"/>
    <hyperlink ref="D436" r:id="rId117" display="RESOLUCIONES_PASAJEROS\NAVITUR\NAVITUR_3883_2011.pdf" xr:uid="{00000000-0004-0000-0100-000074000000}"/>
    <hyperlink ref="D437" r:id="rId118" display="RESOLUCIONES_PASAJEROS\NAVITUR\NAVITUR_1663_2012.pdf" xr:uid="{00000000-0004-0000-0100-000075000000}"/>
    <hyperlink ref="D447" r:id="rId119" display="..\Mis documentos\BASE UNO\RESOLUCIONES PASAJ\COOTRANSFLUREMO\COOTRANSFL_1199_2007.pdf" xr:uid="{00000000-0004-0000-0100-000076000000}"/>
    <hyperlink ref="D448" r:id="rId120" display="..\Mis documentos\BASE UNO\RESOLUCIONES PASAJ\COOTRANSFLUREMO\COOTRANSFL_1199_2007.pdf" xr:uid="{00000000-0004-0000-0100-000077000000}"/>
    <hyperlink ref="D449" r:id="rId121" display="RESOLUCIONES_PASAJEROS/COOTRANSFLUREMO/COOTRANSFL_2503_2011.pdf" xr:uid="{00000000-0004-0000-0100-000078000000}"/>
    <hyperlink ref="D450" r:id="rId122" display="RESOLUCIONES PASAJ\TRANSFLUV_SANJUAN\TRANSFSANJ_1947_2007.pdf" xr:uid="{00000000-0004-0000-0100-000079000000}"/>
    <hyperlink ref="D451" r:id="rId123" display="..\Mis documentos\BASE UNO\RESOLUCIONES PASAJ\TRANSFLUV_SANJUAN\TRANSFSANJ_1947_2007.pdf" xr:uid="{00000000-0004-0000-0100-00007A000000}"/>
    <hyperlink ref="D452" r:id="rId124" display="RESOLUCIONES_PASAJEROS\TF_SAN_JUAN_LTDA\TRANSFSANJ_4659_2009.pdf" xr:uid="{00000000-0004-0000-0100-00007B000000}"/>
    <hyperlink ref="D453" r:id="rId125" display="RESOLUCIONES PASAJ\TFLUV_SAN_JUAN_LTDA\TRANSFSANJ_3197_2010.pdf" xr:uid="{00000000-0004-0000-0100-00007C000000}"/>
    <hyperlink ref="D454" r:id="rId126" display="RESOLUCIONES PASAJ\TFLUV_SAN_JUAN_LTDA\TRANSFSANJ_0004_2014.pdf" xr:uid="{00000000-0004-0000-0100-00007D000000}"/>
    <hyperlink ref="D464" r:id="rId127" display="..\Mis documentos\BASE UNO\RESOLUCIONES PASAJ\EMTURPE_LTDA\EMTURPELTD_3710_2007.pdf" xr:uid="{00000000-0004-0000-0100-00007E000000}"/>
    <hyperlink ref="D465" r:id="rId128" display="..\Mis documentos\BASE UNO\RESOLUCIONES PASAJ\EMTURPE_LTDA\EMTURPELTD_3710_2007.pdf" xr:uid="{00000000-0004-0000-0100-00007F000000}"/>
    <hyperlink ref="D471" r:id="rId129" display="..\Mis documentos\BASE UNO\RESOLUCIONES PASAJ\COOTRANSFLUCAN\COOTRANSFL_2816_2007.pdf" xr:uid="{00000000-0004-0000-0100-000080000000}"/>
    <hyperlink ref="D472" r:id="rId130" display="..\Mis documentos\BASE UNO\RESOLUCIONES PASAJ\COOTRANSFLUCAN\COOTRANSFL_2816_2007.pdf" xr:uid="{00000000-0004-0000-0100-000081000000}"/>
    <hyperlink ref="D473" r:id="rId131" display="RESOLUCIONES_PASAJEROS\COOTRANSFLUCAN\COOTRANSFL_3652_2011.pdf" xr:uid="{00000000-0004-0000-0100-000082000000}"/>
    <hyperlink ref="D482" r:id="rId132" display="..\Mis documentos\BASE UNO\RESOLUCIONES PASAJ\VIASOTRAN\VIASOTRAN_1480_2007.pdf" xr:uid="{00000000-0004-0000-0100-000083000000}"/>
    <hyperlink ref="D483" r:id="rId133" display="..\Mis documentos\BASE UNO\RESOLUCIONES PASAJ\VIASOTRAN\VIASOTRAN_1480_2007.pdf" xr:uid="{00000000-0004-0000-0100-000084000000}"/>
    <hyperlink ref="D484" r:id="rId134" display="..\Mis documentos\BASE UNO\RESOLUCIONES PASAJ\VIASOTRAN\VIASOTRAN_2180_2011.pdf" xr:uid="{00000000-0004-0000-0100-000085000000}"/>
    <hyperlink ref="D485" r:id="rId135" display="..\Mis documentos\BASE UNO\RESOLUCIONES PASAJ\VIASOTRAN\VIASOTRAN_2180_2011.pdf" xr:uid="{00000000-0004-0000-0100-000086000000}"/>
    <hyperlink ref="D495" r:id="rId136" display="..\Mis documentos\BASE UNO\RESOLUCIONES PASAJ\LIBERTADOR\LIBERTADOR_3690_2007.pdf" xr:uid="{00000000-0004-0000-0100-000087000000}"/>
    <hyperlink ref="D496" r:id="rId137" display="..\Mis documentos\BASE UNO\RESOLUCIONES PASAJ\LIBERTADOR\LIBERTADOR_3690_2007.pdf" xr:uid="{00000000-0004-0000-0100-000088000000}"/>
    <hyperlink ref="D497" r:id="rId138" display="RESOLUCIONES_PASAJEROS\LIBERTADOR\LIBERTADOR_0640_2012.pdf" xr:uid="{00000000-0004-0000-0100-000089000000}"/>
    <hyperlink ref="D504" r:id="rId139" display="..\Mis documentos\BASE UNO\RESOLUCIONES PASAJ\TRANSF_NARE\TRANSF_NAR_5026_2007.pdf" xr:uid="{00000000-0004-0000-0100-00008A000000}"/>
    <hyperlink ref="D505" r:id="rId140" display="..\Mis documentos\BASE UNO\RESOLUCIONES PASAJ\TRANSF_NARE\TRANSF_NAR_5026_2007.pdf" xr:uid="{00000000-0004-0000-0100-00008B000000}"/>
    <hyperlink ref="D506" r:id="rId141" display="RESOLUCIONES_PASAJEROS\TRANSFLUVIAL_NARE_LTDA\NARE_LTDA_1394_2011.pdf" xr:uid="{00000000-0004-0000-0100-00008C000000}"/>
    <hyperlink ref="D509" r:id="rId142" display="RESOLUCIONES PASAJ\ECOTURPE\ECOTURPE_5737_2007.pdf" xr:uid="{00000000-0004-0000-0100-00008D000000}"/>
    <hyperlink ref="D510" r:id="rId143" display="..\Mis documentos\BASE UNO\RESOLUCIONES PASAJ\ECOTURPE\ECOTURPE_5737_2007.pdf" xr:uid="{00000000-0004-0000-0100-00008E000000}"/>
    <hyperlink ref="D516" r:id="rId144" display="..\Mis documentos\BASE UNO\RESOLUCIONES PASAJ\ARISTIZABAL\ARISTIZABA_5736_2007.pdf" xr:uid="{00000000-0004-0000-0100-00008F000000}"/>
    <hyperlink ref="D517" r:id="rId145" display="..\Mis documentos\BASE UNO\RESOLUCIONES PASAJ\ARISTIZABAL\ARISTIZABA_5736_2007.pdf" xr:uid="{00000000-0004-0000-0100-000090000000}"/>
    <hyperlink ref="D518" r:id="rId146" display="RESOLUCIONES PASAJ\ARISTIZABAL\ARISTIZABA_0683_2012.pdf" xr:uid="{00000000-0004-0000-0100-000091000000}"/>
    <hyperlink ref="D535" r:id="rId147" display="..\Mis documentos\BASE UNO\RESOLUCIONES PASAJ\PTO_BERRIO\PUERTO_BER_353_2008.pdf" xr:uid="{00000000-0004-0000-0100-000092000000}"/>
    <hyperlink ref="D536" r:id="rId148" display="..\Mis documentos\BASE UNO\RESOLUCIONES PASAJ\PTO_BERRIO\PUERTO_BER_353_2008.pdf" xr:uid="{00000000-0004-0000-0100-000093000000}"/>
    <hyperlink ref="D537" r:id="rId149" display="..\Mis documentos\BASE UNO\RESOLUCIONES PASAJ\TRANS_ATRATO\TRANSATRAT_352_2008.pdf" xr:uid="{00000000-0004-0000-0100-000094000000}"/>
    <hyperlink ref="D538" r:id="rId150" display="..\Mis documentos\BASE UNO\RESOLUCIONES PASAJ\TRANS_ATRATO\TRANSATRAT_352_2008.pdf" xr:uid="{00000000-0004-0000-0100-000095000000}"/>
    <hyperlink ref="D539" r:id="rId151" display="RESOLUCIONES_PASAJEROS\TRANS_ATRATO\TRANSATRAT_1195_2011.pdf" xr:uid="{00000000-0004-0000-0100-000096000000}"/>
    <hyperlink ref="D540" r:id="rId152" display="RESOLUCIONES_PASAJEROS\TRANS_ATRATO\TRANSATRAT_2867_2011.pdf" xr:uid="{00000000-0004-0000-0100-000097000000}"/>
    <hyperlink ref="D541" r:id="rId153" display="RESOLUCIONES_PASAJEROS\TRANS_ATRATO\TRANSATRAT_6448_2011.pdf" xr:uid="{00000000-0004-0000-0100-000098000000}"/>
    <hyperlink ref="D542" r:id="rId154" display="RESOLUCIONES_PASAJEROS\TRANS_ATRATO\TRANSATRAT_0005_2014.pdf" xr:uid="{00000000-0004-0000-0100-000099000000}"/>
    <hyperlink ref="D543" r:id="rId155" display="RESOLUCIONES_PASAJEROS\TRANS_ATRATO\TRANSATRAT_1158_2014.pdf" xr:uid="{00000000-0004-0000-0100-00009A000000}"/>
    <hyperlink ref="D550" r:id="rId156" display="..\Mis documentos\BASE UNO\RESOLUCIONES PASAJ\CHIVATERA\CHIVATERA_870_2008.pdf" xr:uid="{00000000-0004-0000-0100-00009B000000}"/>
    <hyperlink ref="D551" r:id="rId157" display="..\Mis documentos\BASE UNO\RESOLUCIONES PASAJ\CHIVATERA\CHIVATERA_870_2008.pdf" xr:uid="{00000000-0004-0000-0100-00009C000000}"/>
    <hyperlink ref="D552" r:id="rId158" display="RESOLUCIONES PASAJ\CHIVATERA\CHIVATERA_1512_2011.pdf" xr:uid="{00000000-0004-0000-0100-00009D000000}"/>
    <hyperlink ref="D553" r:id="rId159" display="..\Mis documentos\BASE UNO\RESOLUCIONES PASAJ\ATRATO_CARIBE\ATRATOCARI_1250_2008.pdf" xr:uid="{00000000-0004-0000-0100-00009E000000}"/>
    <hyperlink ref="D554" r:id="rId160" display="..\Mis documentos\BASE UNO\RESOLUCIONES PASAJ\ATRATO_CARIBE\ATRATOCARI_1250_2008.pdf" xr:uid="{00000000-0004-0000-0100-00009F000000}"/>
    <hyperlink ref="D555" r:id="rId161" display="RESOLUCIONES PASAJ\ATRATO_CARIBE\ATRATOCARI_1439_2009.pdf" xr:uid="{00000000-0004-0000-0100-0000A0000000}"/>
    <hyperlink ref="D556" r:id="rId162" display="RESOLUCIONES PASAJ\ATRATO_CARIBE\ATRATOCARI_1180_2011.pdf" xr:uid="{00000000-0004-0000-0100-0000A1000000}"/>
    <hyperlink ref="D557" r:id="rId163" display="RESOLUCIONES PASAJ\ATRATO_CARIBE\ATRATOCARI_1260_2012.pdf" xr:uid="{00000000-0004-0000-0100-0000A2000000}"/>
    <hyperlink ref="D563" r:id="rId164" display="RESOLUCIONES PASAJ\ASOJHONVAL\ASOJHONVAL_5078_2008.pdf" xr:uid="{00000000-0004-0000-0100-0000A3000000}"/>
    <hyperlink ref="D564" r:id="rId165" display="RESOLUCIONES PASAJ\ASOJHONVAL\ASOJHONVAL_4551_2013.pdf" xr:uid="{00000000-0004-0000-0100-0000A4000000}"/>
    <hyperlink ref="D565" r:id="rId166" display="RESOLUCIONES PASAJ\ASOJHONVAL\ASOJHONVAL_0518_2014.pdf" xr:uid="{00000000-0004-0000-0100-0000A5000000}"/>
    <hyperlink ref="D567" r:id="rId167" display="RESOLUCIONES PASAJ\HINCAPIE\HINCAPIE_1997_2008.pdf" xr:uid="{00000000-0004-0000-0100-0000A6000000}"/>
    <hyperlink ref="D568" r:id="rId168" display="..\Mis documentos\BASE UNO\RESOLUCIONES PASAJ\HINCAPIE\HINCAPIE_1997_2008.pdf" xr:uid="{00000000-0004-0000-0100-0000A7000000}"/>
    <hyperlink ref="D569" r:id="rId169" display="RESOLUCIONES_PASAJEROS\HINCAPIE\HINCAPIE_1264_2012.pdf" xr:uid="{00000000-0004-0000-0100-0000A8000000}"/>
    <hyperlink ref="D575" r:id="rId170" display="..\Mis documentos\BASE UNO\RESOLUCIONES PASAJ\SERVIFLUPRADO\SSERVIFLUP-3256_2008.pdf" xr:uid="{00000000-0004-0000-0100-0000A9000000}"/>
    <hyperlink ref="D576" r:id="rId171" display="..\Mis documentos\BASE UNO\RESOLUCIONES PASAJ\SERVIFLUPRADO\SSERVIFLUP-3256_2008.pdf" xr:uid="{00000000-0004-0000-0100-0000AA000000}"/>
    <hyperlink ref="D577" r:id="rId172" display="RESOLUCIONES_PASAJEROS\SERVIFLUPRADO_S.A\SSERVIFLUP-3519_2010.pdf" xr:uid="{00000000-0004-0000-0100-0000AB000000}"/>
    <hyperlink ref="D578" r:id="rId173" display="RESOLUCIONES_PASAJEROS\SERVIFLUPRADO_S.A\SSERVIFLUP_0939_2012.pdf" xr:uid="{00000000-0004-0000-0100-0000AC000000}"/>
    <hyperlink ref="D579" r:id="rId174" display="RESOLUCIONES_PASAJEROS\SERVIFLUPRADO_S.A\SSERVIFLUP-1220_2014.pdf" xr:uid="{00000000-0004-0000-0100-0000AD000000}"/>
    <hyperlink ref="D586" r:id="rId175" display="..\Mis documentos\BASE UNO\RESOLUCIONES PASAJ\LOS_DELFINES\DELFINES_4768_2008.pdf" xr:uid="{00000000-0004-0000-0100-0000AE000000}"/>
    <hyperlink ref="D595" r:id="rId176" display="..\Mis documentos\BASE UNO\RESOLUCIONES PASAJ\CORPROTUR\CORPROTUR_5043_2008.pdf" xr:uid="{00000000-0004-0000-0100-0000AF000000}"/>
    <hyperlink ref="D596" r:id="rId177" display="..\Mis documentos\BASE UNO\RESOLUCIONES PASAJ\CORPROTUR\CORPROTUR_5043_2008.pdf" xr:uid="{00000000-0004-0000-0100-0000B0000000}"/>
    <hyperlink ref="D599" r:id="rId178" display="..\Mis documentos\BASE UNO\RESOLUCIONES PASAJ\STRIVERAS\RIVERAS_347_2009.pdf" xr:uid="{00000000-0004-0000-0100-0000B1000000}"/>
    <hyperlink ref="D601" r:id="rId179" display="..\Mis documentos\BASE UNO\RESOLUCIONES PASAJ\STRIVERAS\RIVERAS_347_2009.pdf" xr:uid="{00000000-0004-0000-0100-0000B2000000}"/>
    <hyperlink ref="D602" r:id="rId180" display="..\Mis documentos\BASE UNO\RESOLUCIONES PASAJ\STRIVERAS\RIVERAS_347_2009.pdf" xr:uid="{00000000-0004-0000-0100-0000B3000000}"/>
    <hyperlink ref="D603" r:id="rId181" display="RESOLUCIONES PASAJ\STRIVERAS\RIVERAS_10006_2012.pdf" xr:uid="{00000000-0004-0000-0100-0000B4000000}"/>
    <hyperlink ref="D604" r:id="rId182" display="..\Mis documentos\BASE UNO\RESOLUCIONES PASAJ\STRIVERAS\RIVERAS_10006_2012.pdf" xr:uid="{00000000-0004-0000-0100-0000B5000000}"/>
    <hyperlink ref="D600" r:id="rId183" display="..\Mis documentos\BASE UNO\RESOLUCIONES PASAJ\ALDINEBER\ALDINEBER_346_2009.pdf" xr:uid="{00000000-0004-0000-0100-0000B6000000}"/>
    <hyperlink ref="D605" r:id="rId184" display="RESOLUCIONES PASAJ\RIO&amp;MAR_LTDA\RIO&amp;MARLT_3530_2009.pdf" xr:uid="{00000000-0004-0000-0100-0000B7000000}"/>
    <hyperlink ref="D606" r:id="rId185" display="RESOLUCIONES PASAJ\RIO&amp;MAR_LTDA\RIO&amp;MARLT_3797_2009.pdf" xr:uid="{00000000-0004-0000-0100-0000B8000000}"/>
    <hyperlink ref="D607" r:id="rId186" display="RESOLUCIONES PASAJ\RIO&amp;MAR_LTDA\RIO&amp;MARLT_4726_2009.pdf" xr:uid="{00000000-0004-0000-0100-0000B9000000}"/>
    <hyperlink ref="D608" r:id="rId187" display="RESOLUCIONES PASAJ\RIO&amp;MAR_LTDA\RIO&amp;MARLT_10951_2012.pdf" xr:uid="{00000000-0004-0000-0100-0000BA000000}"/>
    <hyperlink ref="D611" r:id="rId188" display="RESOLUCIONES_PASAJEROS\EXPRESO_BAGADO_LTDA\BAGADOLTDA_3456_2009.pdf" xr:uid="{00000000-0004-0000-0100-0000BB000000}"/>
    <hyperlink ref="D613" r:id="rId189" display="RESOLUCIONES_PASAJEROS\COOTRANSCA\COOTRANSCA_3529_2009.pdf" xr:uid="{00000000-0004-0000-0100-0000BC000000}"/>
    <hyperlink ref="D614" r:id="rId190" display="RESOLUCIONES_PASAJEROS\COOTRANSCA\COOTRANSCA_4290_2010.pdf" xr:uid="{00000000-0004-0000-0100-0000BD000000}"/>
    <hyperlink ref="D615" r:id="rId191" display="RESOLUCIONES_PASAJEROS\COOTRANSCA\COOTRANSCA_1604_2013.pdf" xr:uid="{00000000-0004-0000-0100-0000BE000000}"/>
    <hyperlink ref="D616" r:id="rId192" display="RESOLUCIONES_PASAJEROS\COOTRANSCA\COOTRANSCA_3019_2013.pdf" xr:uid="{00000000-0004-0000-0100-0000BF000000}"/>
    <hyperlink ref="D619" r:id="rId193" display="RESOLUCIONES PASAJ\H.J._VALLEJO\VALLEJ&amp;CIA_7102_2009.pdf" xr:uid="{00000000-0004-0000-0100-0000C0000000}"/>
    <hyperlink ref="D620" r:id="rId194" display="RESOLUCIONES PASAJ\H.J._VALLEJO\VALLEJ&amp;CIA_4209_2010.pdf" xr:uid="{00000000-0004-0000-0100-0000C1000000}"/>
    <hyperlink ref="D629" r:id="rId195" display="RESOLUCIONES_PASAJEROS\AVIATUR_S.A\AVIATUR_SA_7330_2009.pdf" xr:uid="{00000000-0004-0000-0100-0000C2000000}"/>
    <hyperlink ref="D630" r:id="rId196" display="RESOLUCIONES_PASAJEROS\OSORIO_OCAMPO\OSORIO_2246_2010.pdf" xr:uid="{00000000-0004-0000-0100-0000C3000000}"/>
    <hyperlink ref="D632" r:id="rId197" display="RESOLUCIONES PASAJ\RIVERSIDE\RIVERSIDE_3451_2009.pdf" xr:uid="{00000000-0004-0000-0100-0000C4000000}"/>
    <hyperlink ref="D633" r:id="rId198" display="RESOLUCIONES_PASAJEROS\RIVERSIDE\RIVERSIDE_5958_2009.pdf" xr:uid="{00000000-0004-0000-0100-0000C5000000}"/>
    <hyperlink ref="D634" r:id="rId199" display="RESOLUCIONES_PASAJEROS\GIGANTEÑA\GIGANTEÑA_3880_2011.pdf" xr:uid="{00000000-0004-0000-0100-0000C6000000}"/>
    <hyperlink ref="D635" r:id="rId200" display="RESOLUCIONES PASAJ\NUEVO_LLORO\NUEVOLLORO_1807_2012.pdf" xr:uid="{00000000-0004-0000-0100-0000C7000000}"/>
    <hyperlink ref="D636" r:id="rId201" display="RESOLUCIONES_PASAJEROS\NUEVO_LLORO\NUEVOLLORO_6977_2012.pdf" xr:uid="{00000000-0004-0000-0100-0000C8000000}"/>
    <hyperlink ref="D637" r:id="rId202" display="RESOLUCIONES_PASAJEROS\ASOTRANSFLUVIAL\ASOTRANSFL_3440_2012.pdf" xr:uid="{00000000-0004-0000-0100-0000C9000000}"/>
    <hyperlink ref="D640" r:id="rId203" display="RESOLUCIONES_PASAJEROS\COOTRANSFLUALSINU\COOFLSINU_10950_2012.pdf" xr:uid="{00000000-0004-0000-0100-0000CA000000}"/>
    <hyperlink ref="D645" r:id="rId204" display="RESOLUCIONES PASAJ\EMTRAFLUSUR\EMTRAFLUS_10351_2012.pdf" xr:uid="{00000000-0004-0000-0100-0000CB000000}"/>
    <hyperlink ref="D646" r:id="rId205" display="RESOLUCIONES_PASAJEROS\EMTRAFLUSUR\EMTRAFLUS_2587_2013.pdf" xr:uid="{00000000-0004-0000-0100-0000CC000000}"/>
    <hyperlink ref="D647" r:id="rId206" display="RESOLUCIONES PASAJ\ZAMORENA\ZAMORENA_0541_2013.pdf" xr:uid="{00000000-0004-0000-0100-0000CD000000}"/>
    <hyperlink ref="D648" r:id="rId207" display="RESOLUCIONES PASAJ\ZAMORENA\ZAMORENA_2321_2013.pdf" xr:uid="{00000000-0004-0000-0100-0000CE000000}"/>
    <hyperlink ref="D650" r:id="rId208" display="RESOLUCIONES_PASAJEROS\GUAINIA_TOUR\GUAINIATOU_2093_2013.pdf" xr:uid="{00000000-0004-0000-0100-0000CF000000}"/>
    <hyperlink ref="D651" r:id="rId209" display="RESOLUCIONES_PASAJEROS\GUAINIA_TOUR\GUAINIATOU_2586_2013.pdf" xr:uid="{00000000-0004-0000-0100-0000D0000000}"/>
    <hyperlink ref="D655" r:id="rId210" display="RESOLUCIONES PASAJ\TRANS_ARVICAZ\ARVICAZ_4605_2012.pdf" xr:uid="{00000000-0004-0000-0100-0000D1000000}"/>
    <hyperlink ref="D656" r:id="rId211" display="RESOLUCIONES_PASAJEROS\ARVICAZ\ARVICAZ_249_2013.pdf" xr:uid="{00000000-0004-0000-0100-0000D2000000}"/>
    <hyperlink ref="D657" r:id="rId212" display="RESOLUCIONES_PASAJEROS\TRANSPRADOMAR\TRANSPRAD_0360_2013.pdf" xr:uid="{00000000-0004-0000-0100-0000D3000000}"/>
    <hyperlink ref="D658" r:id="rId213" display="RESOLUCIONES_PASAJEROS\TRANSPRADOMAR\TRANSPRAD_1026_2013.pdf" xr:uid="{00000000-0004-0000-0100-0000D4000000}"/>
    <hyperlink ref="D659" r:id="rId214" display="RESOLUCIONES_PASAJEROS\TRANSPRADOMAR\TRANSPRAD_4553_2013.pdf" xr:uid="{00000000-0004-0000-0100-0000D5000000}"/>
    <hyperlink ref="D664" r:id="rId215" display="RESOLUCIONES PASAJ\RODRIGUEZ_ROJAS\RODRIGUEZR_5813_2013.pdf" xr:uid="{00000000-0004-0000-0100-0000D6000000}"/>
    <hyperlink ref="D672" r:id="rId216" display="RESOLUCIONES_PASAJEROS\TURES_PLAYA\TURESPLAYA_0008_2014.pdf" xr:uid="{00000000-0004-0000-0100-0000D7000000}"/>
    <hyperlink ref="D673" r:id="rId217" display="RESOLUCIONES_PASAJEROS\TURES_PLAYA\TURESPLAYA_1187_2014.pdf" xr:uid="{00000000-0004-0000-0100-0000D8000000}"/>
    <hyperlink ref="D680" r:id="rId218" display="RESOLUCIONES_PASAJEROS\CORDOBA_ANGEL\CORDOBABAL_3848_2013.pdf" xr:uid="{00000000-0004-0000-0100-0000D9000000}"/>
    <hyperlink ref="D681" r:id="rId219" display="RESOLUCIONES_PASAJEROS\CORDOBA_ANGEL\CORDOBABAL_4869_2013.pdf" xr:uid="{00000000-0004-0000-0100-0000DA000000}"/>
    <hyperlink ref="D682" r:id="rId220" display="RESOLUCIONES_PASAJEROS/COOTRANSFLUTER/COOTRANSFL_4865_2013.pdf" xr:uid="{00000000-0004-0000-0100-0000DB000000}"/>
    <hyperlink ref="D694" r:id="rId221" display="RESOLUCIONES PASAJ\LA_CABERA\LACABERA_3800_2013  .pdf" xr:uid="{00000000-0004-0000-0100-0000DC000000}"/>
    <hyperlink ref="D695" r:id="rId222" display="RESOLUCIONES PASAJ\LA_CABERA\LACABERA_4868_2013  .pdf" xr:uid="{00000000-0004-0000-0100-0000DD000000}"/>
    <hyperlink ref="D697" r:id="rId223" display="RESOLUCIONES PASAJ\AQUALAGO\AQUALAGO_4552_2013  .pdf" xr:uid="{00000000-0004-0000-0100-0000DE000000}"/>
    <hyperlink ref="D698" r:id="rId224" display="RESOLUCIONES_PASAJEROS\AQUALAGO\AQUALAGO_5814_2013  .pdf" xr:uid="{00000000-0004-0000-0100-0000DF000000}"/>
    <hyperlink ref="D703" r:id="rId225" display="RESOLUCIONES_PASAJEROS\RIO LA MIEL\RIO_MIEL_1185_2014.pdf" xr:uid="{00000000-0004-0000-0100-0000E0000000}"/>
    <hyperlink ref="D456" r:id="rId226" display="..\Mis documentos\BASE UNO\RESOLUCIONES PASAJ\MICROEMPRESA\PROPCANOAS_2308_2007.pdf" xr:uid="{00000000-0004-0000-0100-0000E1000000}"/>
    <hyperlink ref="D457" r:id="rId227" display="RESOLUCIONES_PASAJEROS\ASOCANOAS\ASOCANOAS_2308_2007.pdf" xr:uid="{00000000-0004-0000-0100-0000E2000000}"/>
    <hyperlink ref="D709" r:id="rId228" display="RESOLUCIONES_PASAJEROS\TRANSO\TRANSO_3968_2009.pdf" xr:uid="{00000000-0004-0000-0100-0000E3000000}"/>
    <hyperlink ref="D716" r:id="rId229" display="RESOLUCIONES_PASAJEROS\COOPETRANSFLUVIAL\PTOBOYACA_9923_2003.pdf" xr:uid="{00000000-0004-0000-0100-0000E4000000}"/>
    <hyperlink ref="D717" r:id="rId230" display="RESOLUCIONES_PASAJEROS\COOPETRANSFLUVIAL\PTOBOYACA_3069_2004.pdf" xr:uid="{00000000-0004-0000-0100-0000E5000000}"/>
    <hyperlink ref="D718" r:id="rId231" display="RESOLUCIONES_PASAJEROS\COOPETRANSFLUVIAL\PTOBOYACA_3550_2006.pdf" xr:uid="{00000000-0004-0000-0100-0000E6000000}"/>
    <hyperlink ref="D720" r:id="rId232" display="RESOLUCIONES_PASAJEROS\COOPETRANSFLUVIAL\PTOBOYACA_1509_2011.pdf" xr:uid="{00000000-0004-0000-0100-0000E7000000}"/>
    <hyperlink ref="D4" r:id="rId233" display="RESOLUCIONES PASAJ\LFLUVICHADA\LINEASFLUV_2143_2007.pdf" xr:uid="{00000000-0004-0000-0100-0000E8000000}"/>
    <hyperlink ref="D5" r:id="rId234" display="RESOLUCIONES PASAJ\LFLUVICHADA\LINEASFLUV_2143_2007.pdf" xr:uid="{00000000-0004-0000-0100-0000E9000000}"/>
    <hyperlink ref="D6" r:id="rId235" display="RESOLUCIONES_PASAJEROS/LF_VICHADAS_S.A.S/LINEASFLUV_4721_2007.pdf" xr:uid="{00000000-0004-0000-0100-0000EA000000}"/>
    <hyperlink ref="D7" r:id="rId236" display="RESOLUCIONES PASAJ\LFLUVICHADA" xr:uid="{00000000-0004-0000-0100-0000EB000000}"/>
    <hyperlink ref="D8" r:id="rId237" display="..\Mis documentos\BASE UNO\RESOLUCIONES PASAJ\LFLUVICHADA\LINEASFLUV_2974_2010.pdf" xr:uid="{00000000-0004-0000-0100-0000EC000000}"/>
    <hyperlink ref="D25" r:id="rId238" display="RESOLUCIONES_PASAJEROS\NAVGUAVIO\NAVIERAGUA_2970_2000.pdf" xr:uid="{00000000-0004-0000-0100-0000ED000000}"/>
    <hyperlink ref="D29" r:id="rId239" display="RESOLUCIONES PASAJ\NAVGUAVIO\NAVIERAGUA_720_2008.pdf" xr:uid="{00000000-0004-0000-0100-0000EE000000}"/>
    <hyperlink ref="D31" r:id="rId240" display="RESOLUCIONES PASAJ\NAVGUAVIO\NAVIERAGUA_163_2011.pdf" xr:uid="{00000000-0004-0000-0100-0000EF000000}"/>
    <hyperlink ref="D32" r:id="rId241" display="..\Mis documentos\BASE UNO\RESOLUCIONES PASAJ\NAVGUAVIO\NAVIERAGUA_163_2011.pdf" xr:uid="{00000000-0004-0000-0100-0000F0000000}"/>
    <hyperlink ref="D33" r:id="rId242" display="RESOLUCIONES_PASAJEROS/NAVGUAVIO/NAVIERAGUA_3371_2012.pdf" xr:uid="{00000000-0004-0000-0100-0000F1000000}"/>
    <hyperlink ref="D34" r:id="rId243" display="RESOLUCIONES_PASAJEROS/NAVGUAVIO/NAVIERAGUA_1027_2014.pdf" xr:uid="{00000000-0004-0000-0100-0000F2000000}"/>
    <hyperlink ref="D61" r:id="rId244" display="RESOLUCIONES_PASAJEROS\COOMUTRAVI\COOMUTRAVI_3110_1999.pdf" xr:uid="{00000000-0004-0000-0100-0000F3000000}"/>
    <hyperlink ref="D63" r:id="rId245" display="RESOLUCIONES_PASAJEROS\COOMUTRAVI\COOMUTRAVI_5949_2006.pdf" xr:uid="{00000000-0004-0000-0100-0000F4000000}"/>
    <hyperlink ref="D64" r:id="rId246" display="RESOLUCIONES_PASAJEROS\COOMUTRAVI\COOMUTRAVI_4638_2010.pdf" xr:uid="{00000000-0004-0000-0100-0000F5000000}"/>
    <hyperlink ref="D65" r:id="rId247" display="RESOLUCIONES_PASAJEROS\COOMUTRAVI\COOMUTRAVI_1495_2014.pdf" xr:uid="{00000000-0004-0000-0100-0000F6000000}"/>
    <hyperlink ref="D70" r:id="rId248" display="RESOLUCIONES_PASAJEROS\SAN_PABLO_LTDA\SANPABLOLT_3380_2000.pdf" xr:uid="{00000000-0004-0000-0100-0000F7000000}"/>
    <hyperlink ref="D71" r:id="rId249" display="RESOLUCIONES_PASAJEROS\SAN_PABLO_LTDA\SANPABLOLT_2307_2007.pdf" xr:uid="{00000000-0004-0000-0100-0000F8000000}"/>
    <hyperlink ref="D72" r:id="rId250" display="RESOLUCIONES_PASAJEROS\SAN_PABLO_LTDA\SANPABLOLT_5841_2007.pdf" xr:uid="{00000000-0004-0000-0100-0000F9000000}"/>
    <hyperlink ref="D73" r:id="rId251" display="RESOLUCIONES_PASAJEROS\SAN_PABLO_LTDA\SANPABLOLT_0270_2011.pdf" xr:uid="{00000000-0004-0000-0100-0000FA000000}"/>
    <hyperlink ref="D74" r:id="rId252" display="RESOLUCIONES_PASAJEROS\SAN_PABLO_LTDA\SANPABLOLT_0728_2011.pdf" xr:uid="{00000000-0004-0000-0100-0000FB000000}"/>
    <hyperlink ref="D75" r:id="rId253" display="RESOLUCIONES_PASAJEROS\SAN_PABLO_LTDA\SANPABLOLT_1494_2014.pdf" xr:uid="{00000000-0004-0000-0100-0000FC000000}"/>
    <hyperlink ref="D86" r:id="rId254" display="RESOLUCIONES_PASAJEROS\COOMULTRAMAG\COOMULTRAM_1689_2011.pdf" xr:uid="{00000000-0004-0000-0100-0000FD000000}"/>
    <hyperlink ref="D103" r:id="rId255" display="RESOLUCIONES_PASAJEROS\COOTRANSFLUVIALES\CTRANSFLUV_4727_2009.pdf" xr:uid="{00000000-0004-0000-0100-0000FE000000}"/>
    <hyperlink ref="D104" r:id="rId256" display="RESOLUCIONES_PASAJEROS\COOTRANSFLUVIALES\CTRANSFLUV_1156_2013.pdf" xr:uid="{00000000-0004-0000-0100-0000FF000000}"/>
    <hyperlink ref="D113" r:id="rId257" display="RESOLUCIONES_PASAJEROS\COOTRAGAM\COOTRAGAM_3483_2000.pdf" xr:uid="{00000000-0004-0000-0100-000000010000}"/>
    <hyperlink ref="D114" r:id="rId258" display="RESOLUCIONES_PASAJEROS\COOTRAGAM\COOTRAGAM_0561_2003.pdf" xr:uid="{00000000-0004-0000-0100-000001010000}"/>
    <hyperlink ref="D115" r:id="rId259" display="RESOLUCIONES_PASAJEROS\COOTRAGAM\COOTRAGAM_1223_2007.pdf" xr:uid="{00000000-0004-0000-0100-000002010000}"/>
    <hyperlink ref="D116" r:id="rId260" display="RESOLUCIONES_PASAJEROS\COOTRAGAM\COOTRAGAM_2082_2010.pdf" xr:uid="{00000000-0004-0000-0100-000003010000}"/>
    <hyperlink ref="D117" r:id="rId261" display="RESOLUCIONES_PASAJEROS\COOTRAGAM\COOTRAGAM_4867_2013.pdf" xr:uid="{00000000-0004-0000-0100-000004010000}"/>
    <hyperlink ref="D130" r:id="rId262" display="RESOLUCIONES_PASAJEROS\COOTRANSPIÑUÑA\CTRANPIÑUÑ_1657_2002.pdf" xr:uid="{00000000-0004-0000-0100-000005010000}"/>
    <hyperlink ref="D131" r:id="rId263" display="RESOLUCIONES_PASAJEROS\COOTRANSPIÑUÑA\CTRANPIÑUÑ_1018_2006.pdf" xr:uid="{00000000-0004-0000-0100-000006010000}"/>
    <hyperlink ref="D132" r:id="rId264" display="RESOLUCIONES_PASAJEROS\COOTRANSPIÑUÑA\CTRANPIÑUÑ_4023_2006.pdf" xr:uid="{00000000-0004-0000-0100-000007010000}"/>
    <hyperlink ref="D133" r:id="rId265" display="RESOLUCIONES_PASAJEROS\COOTRANSPIÑUÑA\CTRANPIÑUÑ_0106_2008.pdf" xr:uid="{00000000-0004-0000-0100-000008010000}"/>
    <hyperlink ref="D134" r:id="rId266" display="RESOLUCIONES_PASAJEROS\COOTRANSPIÑUÑA\CTRANPIÑUÑ_0268_2008.pdf" xr:uid="{00000000-0004-0000-0100-000009010000}"/>
    <hyperlink ref="D135" r:id="rId267" display="RESOLUCIONES_PASAJEROS\COOTRANSPIÑUÑA\CTRANPIÑUÑ_1515_2011.pdf" xr:uid="{00000000-0004-0000-0100-00000A010000}"/>
    <hyperlink ref="D148" r:id="rId268" display="RESOLUCIONES_PASAJEROS\LA_PIRAGUA_EAT\LA_PIRAGUA_9526_2002.pdf" xr:uid="{00000000-0004-0000-0100-00000B010000}"/>
    <hyperlink ref="D149" r:id="rId269" display="RESOLUCIONES_PASAJEROS\LA_PIRAGUA_EAT\LA_PIRAGUA_0423_2003.pdf" xr:uid="{00000000-0004-0000-0100-00000C010000}"/>
    <hyperlink ref="D150" r:id="rId270" display="RESOLUCIONES_PASAJEROS\LA_PIRAGUA_EAT\LA_PIRAGUA_4479_2007.pdf" xr:uid="{00000000-0004-0000-0100-00000D010000}"/>
    <hyperlink ref="D151" r:id="rId271" display="RESOLUCIONES_PASAJEROS\LA_PIRAGUA_EAT\LA_PIRAGUA_0742_2011.pdf" xr:uid="{00000000-0004-0000-0100-00000E010000}"/>
    <hyperlink ref="D152" r:id="rId272" display="RESOLUCIONES_PASAJEROS\LA_PIRAGUA_EAT\LA_PIRAGUA_1710_2011.pdf" xr:uid="{00000000-0004-0000-0100-00000F010000}"/>
    <hyperlink ref="D156" r:id="rId273" display="17820" xr:uid="{00000000-0004-0000-0100-000010010000}"/>
    <hyperlink ref="D157" r:id="rId274" display="RESOLUCIONES_PASAJEROS\COOTRAIMAG\COOTRAIMA_07173_2003.pdf" xr:uid="{00000000-0004-0000-0100-000011010000}"/>
    <hyperlink ref="D158" r:id="rId275" display="RESOLUCIONES_PASAJEROS\COOTRAIMAG\COOTRAIMA_04865_2006.pdf" xr:uid="{00000000-0004-0000-0100-000012010000}"/>
    <hyperlink ref="D159" r:id="rId276" display="RESOLUCIONES_PASAJEROS\COOTRAIMAG\COOTRAIMA_01481_2008.pdf" xr:uid="{00000000-0004-0000-0100-000013010000}"/>
    <hyperlink ref="D160" r:id="rId277" display="RESOLUCIONES_PASAJEROS\COOTRAIMAG\COOTRAIMA_05006_2009.pdf" xr:uid="{00000000-0004-0000-0100-000014010000}"/>
    <hyperlink ref="D161" r:id="rId278" display="RESOLUCIONES_PASAJEROS\COOTRAIMAG\COOTRAIMA_05988_2009.pdf" xr:uid="{00000000-0004-0000-0100-000015010000}"/>
    <hyperlink ref="D163" r:id="rId279" display="RESOLUCIONES_PASAJEROS\COOTRAIMAG\COOTRAIMA_03353_2011.pdf" xr:uid="{00000000-0004-0000-0100-000016010000}"/>
    <hyperlink ref="D164" r:id="rId280" display="RESOLUCIONES_PASAJEROS\COOTRAIMAG\COOTRAIMA_07274_2012.pdf" xr:uid="{00000000-0004-0000-0100-000017010000}"/>
    <hyperlink ref="D165" r:id="rId281" display="RESOLUCIONES_PASAJEROS\COOTRAIMAG\COOTRAIMA_01158_2013.pdf" xr:uid="{00000000-0004-0000-0100-000018010000}"/>
    <hyperlink ref="D166" r:id="rId282" display="RESOLUCIONES_PASAJEROS\COOTRAIMAG\COOTRAIMA_05149_2013.pdf" xr:uid="{00000000-0004-0000-0100-000019010000}"/>
    <hyperlink ref="D179" r:id="rId283" display="RESOLUCIONES_PASAJEROS/TRANSUNION/TRANSUNION_0069_2003.pdf" xr:uid="{00000000-0004-0000-0100-00001A010000}"/>
    <hyperlink ref="D180" r:id="rId284" display="RESOLUCIONES_PASAJEROS/TRANSUNION/TRANSUNION_1936_2004.pdf" xr:uid="{00000000-0004-0000-0100-00001B010000}"/>
    <hyperlink ref="D181" r:id="rId285" display="RESOLUCIONES_PASAJEROS/TRANSUNION/TRANSUNION_2594_2005.pdf" xr:uid="{00000000-0004-0000-0100-00001C010000}"/>
    <hyperlink ref="D182" r:id="rId286" display="RESOLUCIONES_PASAJEROS/TRANSUNION/TRANSUNION_4280_2005.pdf" xr:uid="{00000000-0004-0000-0100-00001D010000}"/>
    <hyperlink ref="D183" r:id="rId287" display="RESOLUCIONES_PASAJEROS/TRANSUNION/TRANSUNION_5948_2006.pdf" xr:uid="{00000000-0004-0000-0100-00001E010000}"/>
    <hyperlink ref="D184" r:id="rId288" display="RESOLUCIONES_PASAJEROS/TRANSUNION/TRANSUNION_3851_2007.pdf" xr:uid="{00000000-0004-0000-0100-00001F010000}"/>
    <hyperlink ref="D185" r:id="rId289" display="RESOLUCIONES PASAJ\TRANSUNION\TRANSUNION_2504_2011.pdf" xr:uid="{00000000-0004-0000-0100-000020010000}"/>
    <hyperlink ref="D186" r:id="rId290" display="RESOLUCIONES PASAJ\TRANSUNION\TRANSUNION_1152_2012.pdf" xr:uid="{00000000-0004-0000-0100-000021010000}"/>
    <hyperlink ref="D120" r:id="rId291" display="RESOLUCIONES PASAJ\SANPABLO_S.A\SANPABLOSA_339_2002.pdf" xr:uid="{00000000-0004-0000-0100-000022010000}"/>
    <hyperlink ref="D121" r:id="rId292" display="RESOLUCIONES PASAJ\SANPABLO_S.A\SANPABLOSA_339_2002.pdf" xr:uid="{00000000-0004-0000-0100-000023010000}"/>
    <hyperlink ref="D122" r:id="rId293" display="RESOLUCIONES_PASAJEROS\SAN_PABLO_S.A\SANPABLOSA_2028_2004.pdf" xr:uid="{00000000-0004-0000-0100-000024010000}"/>
    <hyperlink ref="D123" r:id="rId294" display="RESOLUCIONES_PASAJEROS\SAN_PABLO_S.A\SANPABLOSA_4910_2006.pdf" xr:uid="{00000000-0004-0000-0100-000025010000}"/>
    <hyperlink ref="D124" r:id="rId295" display="RESOLUCIONES_PASAJEROS\SAN_PABLO_S.A\SANPABLOSA_2737_2009.pdf" xr:uid="{00000000-0004-0000-0100-000026010000}"/>
    <hyperlink ref="D125" r:id="rId296" display="RESOLUCIONES_PASAJEROS\SAN_PABLO_S.A\SANPABLOSA_1723_2010.pdf" xr:uid="{00000000-0004-0000-0100-000027010000}"/>
    <hyperlink ref="D126" r:id="rId297" display="RESOLUCIONES_PASAJEROS\SAN_PABLO_S.A\SANPABLOSA_2770_2013.pdf" xr:uid="{00000000-0004-0000-0100-000028010000}"/>
    <hyperlink ref="D274" r:id="rId298" display="RESOLUCIONES PASAJ\COOTRANECHI\COOTRANECH_308_2005.pdf" xr:uid="{00000000-0004-0000-0100-000029010000}"/>
    <hyperlink ref="D276" r:id="rId299" display="RESOLUCIONES PASAJ\COOTRANECHI\COOTRANECH_1724_2010.pdf" xr:uid="{00000000-0004-0000-0100-00002A010000}"/>
    <hyperlink ref="D701" r:id="rId300" display="RESOLUCIONES_PASAJEROS\TRIUNFO_S.A.S\TRIUNFO_1627_2014.pdf" xr:uid="{00000000-0004-0000-0100-00002B010000}"/>
    <hyperlink ref="D660" r:id="rId301" display="RESOLUCIONES_PASAJEROS\TRANSPRADOMAR\TRANSPRAD_2135_2014 .pdf" xr:uid="{00000000-0004-0000-0100-00002C010000}"/>
    <hyperlink ref="D711" r:id="rId302" display="RESOLUCIONES_PASAJEROS\TRANSO\TRANSO_2217_2014.pdf" xr:uid="{00000000-0004-0000-0100-00002D010000}"/>
    <hyperlink ref="D49" r:id="rId303" display="RESOLUCIONES_PASAJEROS/COROMOTO_S.A.S/CARMONATUL_0130_1999.pdf" xr:uid="{00000000-0004-0000-0100-00002E010000}"/>
    <hyperlink ref="D51" r:id="rId304" display="..\Mis documentos\BASE UNO\RESOLUCIONES PASAJ\TULIOCARMONA\CARMONATUL_1948_2007.pdf" xr:uid="{00000000-0004-0000-0100-00002F010000}"/>
    <hyperlink ref="D53" r:id="rId305" display="RESOLUCIONES_PASAJEROS/COROMOTO_S.A.S/CARMONATUL_0740_2014.pdf" xr:uid="{00000000-0004-0000-0100-000030010000}"/>
    <hyperlink ref="D584" r:id="rId306" display="RESOLUCIONES_PASAJEROS\ASTRAPACAPE\ASTRAPACAP_3260_2010.pdf" xr:uid="{00000000-0004-0000-0100-000031010000}"/>
    <hyperlink ref="D487" r:id="rId307" display="..\Mis documentos\BASE UNO\RESOLUCIONES PASAJ\GAVIOTAS\GAVIOTAS_3689_2007.pdf" xr:uid="{00000000-0004-0000-0100-000032010000}"/>
    <hyperlink ref="D488" r:id="rId308" display="..\Mis documentos\BASE UNO\RESOLUCIONES PASAJ\GAVIOTAS\GAVIOTAS_3689_2007.pdf" xr:uid="{00000000-0004-0000-0100-000033010000}"/>
    <hyperlink ref="D489" r:id="rId309" display="RESOLUCIONES_PASAJEROS\GAVIOTAS\GAVIOTAS_4884_2009.pdf" xr:uid="{00000000-0004-0000-0100-000034010000}"/>
    <hyperlink ref="D490" r:id="rId310" display="RESOLUCIONES_PASAJEROS\GAVIOTAS\GAVIOTAS_3825_2010.pdf" xr:uid="{00000000-0004-0000-0100-000035010000}"/>
    <hyperlink ref="D491" r:id="rId311" display="RESOLUCIONES_PASAJEROS\GAVIOTAS\GAVIOTAS_4706_2011.pdf" xr:uid="{00000000-0004-0000-0100-000036010000}"/>
    <hyperlink ref="D666" r:id="rId312" display="RESOLUCIONES PASAJ\EL_ BORAL\EL_BORAL_3336_2013.pdf" xr:uid="{00000000-0004-0000-0100-000037010000}"/>
    <hyperlink ref="D667" r:id="rId313" display="RESOLUCIONES PASAJ\EL_ BORAL\EL_BORAL_2190_2014.pdf" xr:uid="{00000000-0004-0000-0100-000038010000}"/>
    <hyperlink ref="D458" r:id="rId314" display="RESOLUCIONES_PASAJEROS\ASOCANOAS\ASOCANOAS_1496_2014.pdf" xr:uid="{00000000-0004-0000-0100-000039010000}"/>
    <hyperlink ref="D492" r:id="rId315" display="RESOLUCIONES_PASAJEROS\GAVIOTAS\GAVIOTAS_1995_2014  .pdf" xr:uid="{00000000-0004-0000-0100-00003A010000}"/>
    <hyperlink ref="D723" r:id="rId316" display="RESOLUCIONES_PASAJEROS\ASOTRANSCHAIRA\ASOTRANSCH_4870_2013.pdf" xr:uid="{00000000-0004-0000-0100-00003B010000}"/>
    <hyperlink ref="D587" r:id="rId317" display="..\Mis documentos\BASE UNO\RESOLUCIONES PASAJ\LOS_DELFINES\DELFINES_4768_2008.pdf" xr:uid="{00000000-0004-0000-0100-00003C010000}"/>
    <hyperlink ref="D589" r:id="rId318" display="RESOLUCIONES_PASAJEROS\LOS_DELFINES\DELFINES_0821_2012.pdf" xr:uid="{00000000-0004-0000-0100-00003D010000}"/>
    <hyperlink ref="D9" r:id="rId319" display="RESOLUCIONES_PASAJEROS/LF_VICHADAS_S.A.S/LINEASFLUV_5437_2013.pdf" xr:uid="{00000000-0004-0000-0100-00003E010000}"/>
    <hyperlink ref="D730" r:id="rId320" display="RESOLUCIONES_PASAJEROS\TRANSPORMAR\TRANSPORMA_2134_2014.pdf" xr:uid="{00000000-0004-0000-0100-00003F010000}"/>
    <hyperlink ref="D733" r:id="rId321" display="RESOLUCIONES_PASAJEROS\TRANSBORDAMOS_SINU_S.A.S\TRANSBORDA_1993_2014.pdf" xr:uid="{00000000-0004-0000-0100-000040010000}"/>
    <hyperlink ref="D738" r:id="rId322" display="RESOLUCIONES PASAJ\EXP_SOLANO\EXPSOLANO_1092_2006.pdf" xr:uid="{00000000-0004-0000-0100-000041010000}"/>
    <hyperlink ref="D739" r:id="rId323" display="..\Mis documentos\BASE UNO\RESOLUCIONES PASAJ\EXP_SOLANO\EXPSOLANO_1092_2006.pdf" xr:uid="{00000000-0004-0000-0100-000042010000}"/>
    <hyperlink ref="D684" r:id="rId324" display="RESOLUCIONES_PASAJEROS\SOSTRAF_LTDA\SOSTRAF_1638_2014.pdf" xr:uid="{00000000-0004-0000-0100-000043010000}"/>
    <hyperlink ref="D2" r:id="rId325" display="RESOLUCIONES_PASAJEROS/LF_VICHADAS_S.A.S/LINEASFLUV_0129_1999.pdf" xr:uid="{00000000-0004-0000-0100-000044010000}"/>
    <hyperlink ref="D4:D5" r:id="rId326" display="RESOLUCIONES_PASAJEROS/LF_VICHADAS_S.A.S/LINEASFLUV_2143_2007.pdf" xr:uid="{00000000-0004-0000-0100-000045010000}"/>
    <hyperlink ref="D7:D8" r:id="rId327" display="RESOLUCIONES_PASAJEROS/LF_VICHADAS_S.A.S/LINEASFLUV_2974_2010.pdf" xr:uid="{00000000-0004-0000-0100-000046010000}"/>
    <hyperlink ref="D31:D32" r:id="rId328" display="RESOLUCIONES_PASAJEROS/NAVGUAVIO/NAVIERAGUA_0163_2011.pdf" xr:uid="{00000000-0004-0000-0100-000047010000}"/>
    <hyperlink ref="D50:D51" r:id="rId329" display="RESOLUCIONES_PASAJEROS/COROMOTO_S.A.S/CARMONATUL_1948_2007.pdf" xr:uid="{00000000-0004-0000-0100-000048010000}"/>
    <hyperlink ref="D120:D121" r:id="rId330" display="RESOLUCIONES_PASAJEROS\SAN_PABLO_S.A\SANPABLOSA_0339_2002.pdf" xr:uid="{00000000-0004-0000-0100-000049010000}"/>
    <hyperlink ref="D245:D246" r:id="rId331" display="RESOLUCIONES_PASAJEROS\COOTRAFLUCAN\COOTRAFLUC_1928_2004.pdf" xr:uid="{00000000-0004-0000-0100-00004A010000}"/>
    <hyperlink ref="D275" r:id="rId332" display="..\Mis documentos\BASE UNO\RESOLUCIONES PASAJ\COOTRANECHI\COOTRANECH_308_2005.pdf" xr:uid="{00000000-0004-0000-0100-00004B010000}"/>
    <hyperlink ref="D286:D287" r:id="rId333" display="RESOLUCIONES_PASAJEROS\COOMOTURAM\COOMOTURAM_1812_2005.pdf" xr:uid="{00000000-0004-0000-0100-00004C010000}"/>
    <hyperlink ref="D303:D304" r:id="rId334" display="RESOLUCIONES PASAJ\COMFAMHUILA\COMFAMILIA_2473_2005.pdf" xr:uid="{00000000-0004-0000-0100-00004D010000}"/>
    <hyperlink ref="D308:D309" r:id="rId335" display="RESOLUCIONES_PASAJEROS/EMASTRINCONSAR/EMASTRINCON_864_2006.pdf" xr:uid="{00000000-0004-0000-0100-00004E010000}"/>
    <hyperlink ref="D319:D320" r:id="rId336" display="RESOLUCIONES PASAJ\CALIMARINA\CALIMARINA_4504_2005.pdf" xr:uid="{00000000-0004-0000-0100-00004F010000}"/>
    <hyperlink ref="D324:D325" r:id="rId337" display="RESOLUCIONES_PASAJEROS\LA LLOVISNA\LA_LLOVISN_197_2006.pdf" xr:uid="{00000000-0004-0000-0100-000050010000}"/>
    <hyperlink ref="D326:D327" r:id="rId338" display="RESOLUCIONES PASAJ\ASONAGUA\ASONAGU_0803_2006.pdf" xr:uid="{00000000-0004-0000-0100-000051010000}"/>
    <hyperlink ref="D339:D340" r:id="rId339" display="RESOLUCIONES PASAJ\EMP_FPUTUMAYO\PUTUMAYLTD_966_2006.pdf" xr:uid="{00000000-0004-0000-0100-000052010000}"/>
    <hyperlink ref="D343:D344" r:id="rId340" display="RESOLUCIONES_PASAJEROS\TRANSFPUERTO\EL_PUERTO_1010_2006.pdf" xr:uid="{00000000-0004-0000-0100-000053010000}"/>
    <hyperlink ref="D599:D600" r:id="rId341" display="RESOLUCIONES_PASAJEROS/ALDINEBER/ALDINEBER_346_2009.pdf" xr:uid="{00000000-0004-0000-0100-000054010000}"/>
    <hyperlink ref="D516:D517" r:id="rId342" display="RESOLUCIONES PASAJ\ARISTIZABAL\ARISTIZABA_5736_2007.pdf" xr:uid="{00000000-0004-0000-0100-000055010000}"/>
    <hyperlink ref="D567:D568" r:id="rId343" display="RESOLUCIONES_PASAJEROS\HINCAPIE\HINCAPIE_1997_2008.pdf" xr:uid="{00000000-0004-0000-0100-000056010000}"/>
    <hyperlink ref="D394:D395" r:id="rId344" display="RESOLUCIONES_PASAJEROS\COOTRANSFLUSI\COOTRANSFL_2407_2006.pdf" xr:uid="{00000000-0004-0000-0100-000057010000}"/>
    <hyperlink ref="D382:D383" r:id="rId345" display="RESOLUCIONES PASAJ\COOTRAFLURMAG\COOTRAFLUR_4410_2006.pdf" xr:uid="{00000000-0004-0000-0100-000058010000}"/>
    <hyperlink ref="D471:D472" r:id="rId346" display="RESOLUCIONES_PASAJEROS\COOTRANSFLUCAN\COOTRANSFL_2816_2007.pdf" xr:uid="{00000000-0004-0000-0100-000059010000}"/>
    <hyperlink ref="D509:D510" r:id="rId347" display="RESOLUCIONES_PASAJEROS\ECOTURPE\ECOTURPE_5737_2007.pdf" xr:uid="{00000000-0004-0000-0100-00005A010000}"/>
    <hyperlink ref="D586:D587" r:id="rId348" display="RESOLUCIONES_PASAJEROS\LOS_DELFINES\DELFINES_4768_2008.pdf" xr:uid="{00000000-0004-0000-0100-00005B010000}"/>
    <hyperlink ref="D495:D496" r:id="rId349" display="RESOLUCIONES_PASAJEROS\LIBERTADOR\LIBERTADOR_3690_2007.pdf" xr:uid="{00000000-0004-0000-0100-00005C010000}"/>
    <hyperlink ref="D426:D427" r:id="rId350" display="RESOLUCIONES PASAJ\EXPRESO_SAN_JUAN_LTDA\EXPSANJUAN_0280_2007.pdf" xr:uid="{00000000-0004-0000-0100-00005D010000}"/>
    <hyperlink ref="D738:D739" r:id="rId351" display="RESOLUCIONES PASAJ\EXPRESO_SOLANO_LTDA\EXPSOLANO_1092_2006.pdf" xr:uid="{00000000-0004-0000-0100-00005E010000}"/>
    <hyperlink ref="D487:D488" r:id="rId352" display="RESOLUCIONES_PASAJEROS\GAVIOTAS\GAVIOTAS_3689_2007.pdf" xr:uid="{00000000-0004-0000-0100-00005F010000}"/>
    <hyperlink ref="D352:D353" r:id="rId353" display="RESOLUCIONES_PASAJEROS\MAGDALENA_TOURS_EU\MAGDTOURS_1541_2006.pdf" xr:uid="{00000000-0004-0000-0100-000060010000}"/>
    <hyperlink ref="D575:D576" r:id="rId354" display="RESOLUCIONES_PASAJEROS\SERVIFLUPRADO_S.A\SSERVIFLUP-3256_2008.pdf" xr:uid="{00000000-0004-0000-0100-000061010000}"/>
    <hyperlink ref="D601:D602" r:id="rId355" display="RESOLUCIONES PASAJ\STRIVERAS\RIVERAS_347_2009.pdf" xr:uid="{00000000-0004-0000-0100-000062010000}"/>
    <hyperlink ref="D603:D604" r:id="rId356" display="RESOLUCIONES_PASAJEROS\STRIVERAS\RIVERAS_10006_2012.pdf" xr:uid="{00000000-0004-0000-0100-000063010000}"/>
    <hyperlink ref="D369:D370" r:id="rId357" display="RESOLUCIONES_PASAJEROS\TRANSFLUVSUR_LTDA\TRANSFLSUR_1017_2006.pdf" xr:uid="{00000000-0004-0000-0100-000064010000}"/>
    <hyperlink ref="D450:D451" r:id="rId358" display="RESOLUCIONES PASAJ\TFLUV_SAN_JUAN_LTDA\TRANSFSANJ_1947_2007.pdf" xr:uid="{00000000-0004-0000-0100-000065010000}"/>
    <hyperlink ref="D411:D412" r:id="rId359" display="RESOLUCIONES_PASAJEROS\TRANSMARINOS_S.A.S\TRANSMARIN_5143_2006.pdf" xr:uid="{00000000-0004-0000-0100-000066010000}"/>
    <hyperlink ref="D416:D417" r:id="rId360" display="RESOLUCIONES_PASAJEROS\TRANSMARINOS_S.A.S\TRANSMARIN_3293_2013.pdf" xr:uid="{00000000-0004-0000-0100-000067010000}"/>
    <hyperlink ref="D387:D388" r:id="rId361" display="RESOLUCIONES_PASAJEROS\TRANS-ORIENTE\TRANSORIEN_2518_2006.pdf" xr:uid="{00000000-0004-0000-0100-000068010000}"/>
    <hyperlink ref="D504:D505" r:id="rId362" display="RESOLUCIONES_PASAJEROS\TRANSFLUVIAL_NARE_LTDA\NARE_LTDA_5026_2007.pdf" xr:uid="{00000000-0004-0000-0100-000069010000}"/>
    <hyperlink ref="D553:D554" r:id="rId363" display="RESOLUCIONES PASAJ\ATRATO_CARIBE\ATRATOCARI_1250_2008.pdf" xr:uid="{00000000-0004-0000-0100-00006A010000}"/>
    <hyperlink ref="D537:D538" r:id="rId364" display="RESOLUCIONES_PASAJEROS\TRANS_ATRATO\TRANSATRAT_0352_2008.pdf" xr:uid="{00000000-0004-0000-0100-00006B010000}"/>
    <hyperlink ref="D550:D551" r:id="rId365" display="RESOLUCIONES PASAJ\CHIVATERA\CHIVATERA_870_2008.pdf" xr:uid="{00000000-0004-0000-0100-00006C010000}"/>
    <hyperlink ref="D620:D621" r:id="rId366" display="RESOLUCIONES PASAJ\H.J._VALLEJO\VALLEJ&amp;CIA_4209_2010.pdf" xr:uid="{00000000-0004-0000-0100-00006D010000}"/>
    <hyperlink ref="D400:D401" r:id="rId367" display="RESOLUCIONES_PASAJEROS\LAS_MERCEDES_S.A.S\TRMERCEDES_5034_2006.pdf" xr:uid="{00000000-0004-0000-0100-00006E010000}"/>
    <hyperlink ref="D402:D403" r:id="rId368" display="RESOLUCIONES_PASAJEROS\LAS_MERCEDES_S.A.S\TRMERCEDES_0559_2014.pdf" xr:uid="{00000000-0004-0000-0100-00006F010000}"/>
    <hyperlink ref="D409:D410" r:id="rId369" display="RESOLUCIONES_PASAJEROS\TRANS_MARY\TRANSMARY_4924_2006.pdf" xr:uid="{00000000-0004-0000-0100-000070010000}"/>
    <hyperlink ref="D447:D448" r:id="rId370" display="RESOLUCIONES_PASAJEROS\COOTRANSFLUREMO\COOTRANSFL_1199_2007.pdf" xr:uid="{00000000-0004-0000-0100-000071010000}"/>
    <hyperlink ref="D456:D457" r:id="rId371" display="RESOLUCIONES_PASAJEROS\ASOCANOAS\ASOCANOAS_2308_2007.pdf" xr:uid="{00000000-0004-0000-0100-000072010000}"/>
    <hyperlink ref="D464:D465" r:id="rId372" display="RESOLUCIONES_PASAJEROS\EMTURPE_LTDA\EMTURPELTD_3710_2007.pdf" xr:uid="{00000000-0004-0000-0100-000073010000}"/>
    <hyperlink ref="D482:D483" r:id="rId373" display="RESOLUCIONES_PASAJEROS\VIASOTRAN\VIASOTRAN_1480_2007.pdf" xr:uid="{00000000-0004-0000-0100-000074010000}"/>
    <hyperlink ref="D484:D485" r:id="rId374" display="RESOLUCIONES_PASAJEROS\VIASOTRAN\VIASOTRAN_2180_2011.pdf" xr:uid="{00000000-0004-0000-0100-000075010000}"/>
    <hyperlink ref="D535:D536" r:id="rId375" display="353" xr:uid="{00000000-0004-0000-0100-000076010000}"/>
    <hyperlink ref="D595:D596" r:id="rId376" display="RESOLUCIONES_PASAJEROS\CORPROTUR\CORPROTUR_5043_2008.pdf" xr:uid="{00000000-0004-0000-0100-000077010000}"/>
    <hyperlink ref="D87" r:id="rId377" display="RESOLUCIONES_PASAJEROS\COOMULTRAMAG\COOMULTRAM_0558_2014.pdf" xr:uid="{00000000-0004-0000-0100-000078010000}"/>
    <hyperlink ref="D299" r:id="rId378" display="RESOLUCIONES_PASAJEROS\ZAMBRANO_LTDA\ZAMBRANO_0560_2014.pdf" xr:uid="{00000000-0004-0000-0100-000079010000}"/>
    <hyperlink ref="D153" r:id="rId379" display="RESOLUCIONES_PASAJEROS\LA_PIRAGUA_EAT\LA_PIRAGUA_2265_2014.pdf" xr:uid="{00000000-0004-0000-0100-00007A010000}"/>
    <hyperlink ref="D519" r:id="rId380" display="RESOLUCIONES PASAJ\ARISTIZABAL\ARISTIZABA_1994_2014.pdf" xr:uid="{00000000-0004-0000-0100-00007B010000}"/>
    <hyperlink ref="D558" r:id="rId381" display="RESOLUCIONES PASAJ\ATRATO_CARIBE\ATRATOCARI_2857_2014.pdf" xr:uid="{00000000-0004-0000-0100-00007C010000}"/>
    <hyperlink ref="D418" r:id="rId382" display="RESOLUCIONES_PASAJEROS\TRANSMARINOS_S.A.S\TRANSMARIN_2151_2014.pdf" xr:uid="{00000000-0004-0000-0100-00007D010000}"/>
    <hyperlink ref="D704" r:id="rId383" display="RESOLUCIONES_PASAJEROS\RIO LA MIEL\RIO_MIEL_2738_2014.pdf" xr:uid="{00000000-0004-0000-0100-00007E010000}"/>
    <hyperlink ref="D685" r:id="rId384" display="RESOLUCIONES_PASAJEROS\SOSTRAF_LTDA\SOSTRAF_2755_2014.pdf" xr:uid="{00000000-0004-0000-0100-00007F010000}"/>
    <hyperlink ref="D712" r:id="rId385" display="RESOLUCIONES_PASAJEROS\TRANSO\TRANSO_2937_2014.pdf" xr:uid="{00000000-0004-0000-0100-000080010000}"/>
    <hyperlink ref="D559" r:id="rId386" display="RESOLUCIONES PASAJ\ATRATO_CARIBE\ATRATOCARI_3315_2014.pdf" xr:uid="{00000000-0004-0000-0100-000081010000}"/>
    <hyperlink ref="D731" r:id="rId387" display="RESOLUCIONES_PASAJEROS\TRANSPORMAR\TRANSPORMA_2754_2014.pdf" xr:uid="{00000000-0004-0000-0100-000082010000}"/>
    <hyperlink ref="D745:D746" r:id="rId388" display="RESOLUCIONES_PASAJEROS\ASOPASEROS\ASOPASEROS_5175_2007.pdf" xr:uid="{00000000-0004-0000-0100-000083010000}"/>
    <hyperlink ref="D404" r:id="rId389" display="RESOLUCIONES_PASAJEROS\LAS_MERCEDES_S.A.S\TRMERCEDES_3328_2014.pdf" xr:uid="{00000000-0004-0000-0100-000084010000}"/>
    <hyperlink ref="D721" r:id="rId390" display="RESOLUCIONES_PASAJEROS\COOPETRANSFLUVIAL\PTOBOYACA_2939_2014.pdf" xr:uid="{00000000-0004-0000-0100-000085010000}"/>
    <hyperlink ref="D277" r:id="rId391" display="RESOLUCIONES PASAJ\COOTRANECHI\COOTRANECH_3169_2014.pdf" xr:uid="{00000000-0004-0000-0100-000086010000}"/>
    <hyperlink ref="D292" r:id="rId392" display="RESOLUCIONES_PASAJEROS\COOMOTURAM\COOMOTURAM_3521_2014.pdf" xr:uid="{00000000-0004-0000-0100-000087010000}"/>
    <hyperlink ref="D724" r:id="rId393" display="RESOLUCIONES_PASAJEROS\ASOTRANSCHAIRA\ASOTRANSCH_3210_2014.pdf" xr:uid="{00000000-0004-0000-0100-000088010000}"/>
    <hyperlink ref="D321" r:id="rId394" display="RESOLUCIONES PASAJ\CALIMARINA\CALIMARINA_5830_2009.pdf" xr:uid="{00000000-0004-0000-0100-000089010000}"/>
    <hyperlink ref="D89" r:id="rId395" display="RESOLUCIONES PASAJ\COOMULTRAMAG\COOMULTRAM_3525_2014.pdf" xr:uid="{00000000-0004-0000-0100-00008A010000}"/>
    <hyperlink ref="D346" r:id="rId396" display="RESOLUCIONES_PASAJEROS\TRANSFPUERTO\EL_PUERTO_12266_2012.pdf" xr:uid="{00000000-0004-0000-0100-00008B010000}"/>
    <hyperlink ref="D347" r:id="rId397" display="RESOLUCIONES_PASAJEROS\TRANSFPUERTO\EL_PUERTO_3292_2014.pdf" xr:uid="{00000000-0004-0000-0100-00008C010000}"/>
    <hyperlink ref="D90" r:id="rId398" display="RESOLUCIONES_PASAJEROS\COOMULTRAMAG\COOMULTRAM_3604_2014.pdf" xr:uid="{00000000-0004-0000-0100-00008D010000}"/>
    <hyperlink ref="D54" r:id="rId399" display="RESOLUCIONES_PASAJEROS/COROMOTO_S.A.S/CARMONATUL_4301_2014.pdf" xr:uid="{00000000-0004-0000-0100-00008E010000}"/>
    <hyperlink ref="D661" r:id="rId400" display="RESOLUCIONES_PASAJEROS\TRANSPRADOMAR\TRANSPRAD_0088_2015.pdf" xr:uid="{00000000-0004-0000-0100-00008F010000}"/>
    <hyperlink ref="D260:D261" r:id="rId401" display="RESOLUCIONES_PASAJEROS\COOLANCHEROS\COOLANCHER_3023_2004.pdf" xr:uid="{00000000-0004-0000-0100-000090010000}"/>
    <hyperlink ref="D652" r:id="rId402" display="RESOLUCIONES_PASAJEROS\GUAINIA_TOUR\GUAINIATOU_0033_2015.pdf" xr:uid="{00000000-0004-0000-0100-000091010000}"/>
    <hyperlink ref="D405" r:id="rId403" display="RESOLUCIONES_PASAJEROS\LAS_MERCEDES_S.A.S\TRMERCEDES_0025_2015.pdf" xr:uid="{00000000-0004-0000-0100-000092010000}"/>
    <hyperlink ref="D725" r:id="rId404" display="RESOLUCIONES_PASAJEROS\ASOTRANSCHAIRA\ASOTRANSCH_4371_2014.pdf" xr:uid="{00000000-0004-0000-0100-000093010000}"/>
    <hyperlink ref="D699" r:id="rId405" display="RESOLUCIONES PASAJ\AQUALAGO\AQUALAGO_0452_2015.pdf" xr:uid="{00000000-0004-0000-0100-000094010000}"/>
    <hyperlink ref="D217" r:id="rId406" display="RESOLUCIONES PASAJ\COOTRANSFLUMAR\COOTRANSFL_1107_2005.pdf" xr:uid="{00000000-0004-0000-0100-000095010000}"/>
    <hyperlink ref="D218" r:id="rId407" display="RESOLUCIONES PASAJ\COOTRANSFLUMAR\COOTRANSFL_5969_2006.pdf" xr:uid="{00000000-0004-0000-0100-000096010000}"/>
    <hyperlink ref="D219" r:id="rId408" display="RESOLUCIONES PASAJ\COOTRANSFLUMAR\COOTRANSFL_1947_2008.pdf" xr:uid="{00000000-0004-0000-0100-000097010000}"/>
    <hyperlink ref="D220" r:id="rId409" display="RESOLUCIONES PASAJ\COOTRANSFLUMAR\COOTRANSFL_7099_2009.pdf" xr:uid="{00000000-0004-0000-0100-000098010000}"/>
    <hyperlink ref="D221" r:id="rId410" display="RESOLUCIONES PASAJ\COOTRANSFLUMAR\COOTRANSFL_215_2012.pdf" xr:uid="{00000000-0004-0000-0100-000099010000}"/>
    <hyperlink ref="D222" r:id="rId411" display="RESOLUCIONES PASAJ\COOTRANSFLUMAR\COOTRANSFL_4604_2012.pdf" xr:uid="{00000000-0004-0000-0100-00009A010000}"/>
    <hyperlink ref="D750:D751" r:id="rId412" display="RESOLUCIONES PASAJ\SELVATOUR\SELVATOUR_4372_2014.pdf" xr:uid="{00000000-0004-0000-0100-00009B010000}"/>
    <hyperlink ref="D223" r:id="rId413" display="RESOLUCIONES_PASAJEROS/COOTRANSFLUMAR/COOTRANSFL_0249_2015.pdf" xr:uid="{00000000-0004-0000-0100-00009C010000}"/>
    <hyperlink ref="D749" r:id="rId414" display="..\Documents\BASE UNO\RESOLUCIONES PASAJ\NAVIERA_AGROMINERA\NAV_AGROM_162_2015.pdf" xr:uid="{00000000-0004-0000-0100-00009D010000}"/>
    <hyperlink ref="D748" r:id="rId415" display="..\Documents\BASE UNO\RESOLUCIONES PASAJ\NAVIERA_AGROMINERA\NAV_AGROM_162_2015.pdf" xr:uid="{00000000-0004-0000-0100-00009E010000}"/>
    <hyperlink ref="D757:D758" r:id="rId416" display="RESOLUCIONES_PASAJEROS\TURISROCA\TURISROCA_1534_2015.pdf" xr:uid="{00000000-0004-0000-0100-00009F010000}"/>
    <hyperlink ref="D760:D761" r:id="rId417" display="RESOLUCIONES_PASAJEROS\AQUAVIARIOS\AQUAVIARIO_1531_2015.pdf" xr:uid="{00000000-0004-0000-0100-0000A0010000}"/>
    <hyperlink ref="D348" r:id="rId418" display="RESOLUCIONES_PASAJEROS\TRANSFPUERTO\EL_PUERTO_1535_2015.pdf" xr:uid="{00000000-0004-0000-0100-0000A1010000}"/>
    <hyperlink ref="D476" r:id="rId419" display="RESOLUCIONES_PASAJEROS\COOTRANSFLUCAN\COOTRANSFL_1743_2015.pdf" xr:uid="{00000000-0004-0000-0100-0000A2010000}"/>
    <hyperlink ref="D256" r:id="rId420" display="RESOLUCIONES_PASAJEROS\TRANSFLUREG\TRANSFLURE_1084_2005.pdf" xr:uid="{00000000-0004-0000-0100-0000A3010000}"/>
    <hyperlink ref="D778" r:id="rId421" display="RESOLUCIONES_PASAJEROS\COOTRANSUNIDOS\CTRANSUNID_2851_2015.pdf" xr:uid="{00000000-0004-0000-0100-0000A4010000}"/>
    <hyperlink ref="D266" r:id="rId422" display="RESOLUCIONES_PASAJEROS\COOLANCHEROS\COOLANCHER_1688_2015.pdf" xr:uid="{00000000-0004-0000-0100-0000A5010000}"/>
    <hyperlink ref="D781:D782" r:id="rId423" display="RESOLUCIONES_PASAJEROS\COMFANDI\COMFANDI_2142_2015.pdf" xr:uid="{00000000-0004-0000-0100-0000A6010000}"/>
    <hyperlink ref="D274:D275" r:id="rId424" display="RESOLUCIONES PASAJ\COOTRANECHI\COOTRANECH_0308_2005.pdf" xr:uid="{00000000-0004-0000-0100-0000A7010000}"/>
    <hyperlink ref="D278" r:id="rId425" display="RESOLUCIONES_PASAJEROS\COOTRANECHI\COOTRANECH_2320_2015.pdf" xr:uid="{00000000-0004-0000-0100-0000A8010000}"/>
    <hyperlink ref="D239" r:id="rId426" display="RESOLUCIONES_PASAJEROS\ASOTAXI\ASOTAXI_0422_2015.pdf" xr:uid="{00000000-0004-0000-0100-0000A9010000}"/>
    <hyperlink ref="D784:D785" r:id="rId427" display="RESOLUCIONES PASAJ\ESPECIALES_FSG_S.A.S\FSG_E.U._2955_2015.pdf" xr:uid="{00000000-0004-0000-0100-0000AA010000}"/>
    <hyperlink ref="D789:D790" r:id="rId428" display="RESOLUCIONES PASAJ\ASOFLUTOTA\ASOFLUTOTA_2959_2015.pdf" xr:uid="{00000000-0004-0000-0100-0000AB010000}"/>
    <hyperlink ref="D807" r:id="rId429" display="RESOLUCIONES_PASAJEROS\COOTRANAR\COOTRANAR_629_2015.pdf" xr:uid="{00000000-0004-0000-0100-0000AC010000}"/>
    <hyperlink ref="D762:D763" r:id="rId430" display="RESOLUCIONES_PASAJEROS\AQUAVIARIOS\AQUAVIARIO_2958_2015.pdf" xr:uid="{00000000-0004-0000-0100-0000AD010000}"/>
    <hyperlink ref="D810:D811" r:id="rId431" display="RESOLUCIONES PASAJ\ASOLAGO_TOTA\ASOLAGO_4080_2015.pdf" xr:uid="{00000000-0004-0000-0100-0000AE010000}"/>
    <hyperlink ref="D507" r:id="rId432" display="RESOLUCIONES_PASAJEROS\TRANSFLUVIAL_NARE_LTDA\NARE_LTDA_3503_2015.pdf" xr:uid="{00000000-0004-0000-0100-0000AF010000}"/>
    <hyperlink ref="D662" r:id="rId433" display="RESOLUCIONES_PASAJEROS\TRANSPRADOMAR\TRANSPRAD_1085_2015.pdf" xr:uid="{00000000-0004-0000-0100-0000B0010000}"/>
    <hyperlink ref="D26" r:id="rId434" display="RESOLUCIONES_PASAJEROS\NAVGUAVIO\NAVIERAGUA_3075_2000.pdf" xr:uid="{00000000-0004-0000-0100-0000B1010000}"/>
    <hyperlink ref="D167" r:id="rId435" display="RESOLUCIONES_PASAJEROS\COOTRAIMAG\COOTRAIMA_03539_2015.pdf" xr:uid="{00000000-0004-0000-0100-0000B2010000}"/>
    <hyperlink ref="D373" r:id="rId436" display="RESOLUCIONES_PASAJEROS\TRANSFLUVSUR_LTDA\TRANSFLSUR_3538_2015.pdf" xr:uid="{00000000-0004-0000-0100-0000B3010000}"/>
    <hyperlink ref="D740" r:id="rId437" display="RESOLUCIONES_PASAJEROS\EXPRESO_SOLANO_LTDA\EXPSOLANO_3533_2015.pdf" xr:uid="{00000000-0004-0000-0100-0000B4010000}"/>
    <hyperlink ref="D363" r:id="rId438" display="RESOLUCIONES_PASAJEROS\ABOGUA\ABOGUA_3602_2015.pdf" xr:uid="{00000000-0004-0000-0100-0000B5010000}"/>
    <hyperlink ref="D815:D816" r:id="rId439" display="RESOLUCIONES_PASAJEROS\LLANORINOQUIA\LLANORINOQ_3763_2015.pdf" xr:uid="{00000000-0004-0000-0100-0000B6010000}"/>
    <hyperlink ref="D66" r:id="rId440" display="RESOLUCIONES_PASAJEROS\COOMUTRAVI\COOMUTRAVI_4423_2015.pdf" xr:uid="{00000000-0004-0000-0100-0000B7010000}"/>
    <hyperlink ref="D779" r:id="rId441" display="RESOLUCIONES_PASAJEROS\COOTRANSUNIDOS\CTRANSUNID_3534_2015.pdf" xr:uid="{00000000-0004-0000-0100-0000B8010000}"/>
    <hyperlink ref="D818:D819" r:id="rId442" display="RESOLUCIONES_PASAJEROS\TRANSPORTAMOS_AH\TRANSPO_AH_3761_2015.pdf" xr:uid="{00000000-0004-0000-0100-0000B9010000}"/>
    <hyperlink ref="D822:D823" r:id="rId443" display="RESOLUCIONES_PASAJEROS\TRANSCOMUNITARIA\TRANSCOMUN_160_2015.pdf" xr:uid="{00000000-0004-0000-0100-0000BA010000}"/>
    <hyperlink ref="D35" r:id="rId444" display="RESOLUCIONES_PASAJEROS/NAVGUAVIO/NAVIERAGUA_5512_2015.pdf" xr:uid="{00000000-0004-0000-0100-0000BB010000}"/>
    <hyperlink ref="D288" r:id="rId445" display="RESOLUCIONES_PASAJEROS\COOMOTURAM\COOMOTURAM_4207_2006.pdf" xr:uid="{00000000-0004-0000-0100-0000BC010000}"/>
    <hyperlink ref="D438" r:id="rId446" display="RESOLUCIONES_PASAJEROS\NAVITUR\NAVITUR_0976_2015.pdf" xr:uid="{00000000-0004-0000-0100-0000BD010000}"/>
    <hyperlink ref="D748:D749" r:id="rId447" display="RESOLUCIONES_PASAJEROS\NAVIERA_AGROMINERA\NAV_AGROM_162_2015.pdf" xr:uid="{00000000-0004-0000-0100-0000BE010000}"/>
    <hyperlink ref="D702" r:id="rId448" display="RESOLUCIONES_PASAJEROS\TRIUNFO_S.A.S\TRIUNFO_5329_2015.pdf" xr:uid="{00000000-0004-0000-0100-0000BF010000}"/>
    <hyperlink ref="D799" r:id="rId449" display="RESOLUCIONES PASAJ\TRAVEL_S.A.S\TRAVEL_5961_2015.pdf" xr:uid="{00000000-0004-0000-0100-0000C0010000}"/>
    <hyperlink ref="D168" r:id="rId450" display="RESOLUCIONES_PASAJEROS\COOTRAIMAG\COOTRAIMA_05935_2015.pdf" xr:uid="{00000000-0004-0000-0100-0000C1010000}"/>
    <hyperlink ref="D824" r:id="rId451" display="RESOLUCIONES_PASAJEROS\FAITUR_S.A.S\FAITUR_5930_2015.pdf" xr:uid="{00000000-0004-0000-0100-0000C2010000}"/>
    <hyperlink ref="D332" r:id="rId452" display="RESOLUCIONES PASAJ\ASONAGUA\ASONAGU_1099_2015.pdf" xr:uid="{00000000-0004-0000-0100-0000C3010000}"/>
    <hyperlink ref="D804:D805" r:id="rId453" display="RESOLUCIONES_PASAJEROS\EL_DORADO\EL_DORADO_4370_2014.pdf" xr:uid="{00000000-0004-0000-0100-0000C4010000}"/>
    <hyperlink ref="D136" r:id="rId454" display="RESOLUCIONES_PASAJEROS\COOTRANSPIÑUÑA\CTRANPIÑUÑ_3100_2015.pdf" xr:uid="{00000000-0004-0000-0100-0000C5010000}"/>
    <hyperlink ref="D267" r:id="rId455" display="RESOLUCIONES_PASAJEROS\COOLANCHEROS\COOLANCHER_3535_2015.pdf" xr:uid="{00000000-0004-0000-0100-0000C6010000}"/>
    <hyperlink ref="D590" r:id="rId456" display="RESOLUCIONES_PASAJEROS\LOS_DELFINES\DELFINES_0640_2016.pdf" xr:uid="{00000000-0004-0000-0100-0000C7010000}"/>
    <hyperlink ref="D349" r:id="rId457" display="RESOLUCIONES_PASAJEROS/TRANSFPUERTO/EL_PUERTO_1533_2015.pdf" xr:uid="{00000000-0004-0000-0100-0000C8010000}"/>
    <hyperlink ref="D350" r:id="rId458" display="RESOLUCIONES_PASAJEROS\TRANSFPUERTO\EL_PUERTO_2599_2015.pdf" xr:uid="{00000000-0004-0000-0100-0000C9010000}"/>
    <hyperlink ref="D609" r:id="rId459" display="RESOLUCIONES PASAJ\RIO&amp;MAR_LTDA\RIO&amp;MARLT_638_2016.pdf" xr:uid="{00000000-0004-0000-0100-0000CA010000}"/>
    <hyperlink ref="D498" r:id="rId460" display="RESOLUCIONES_PASAJEROS\LIBERTADOR\LIBERTADOR_1256_2016.pdf" xr:uid="{00000000-0004-0000-0100-0000CB010000}"/>
    <hyperlink ref="D638" r:id="rId461" display="RESOLUCIONES_PASAJEROS\ASOTRANSFLUVIAL\ASOTRANSFL_0743_2016.pdf" xr:uid="{00000000-0004-0000-0100-0000CC010000}"/>
    <hyperlink ref="D385" r:id="rId462" display="RESOLUCIONES PASAJ\COOTRAFLURMAG\COOTRAFLUR_0742_2016.pdf" xr:uid="{00000000-0004-0000-0100-0000CD010000}"/>
    <hyperlink ref="D36" r:id="rId463" display="RESOLUCIONES_PASAJEROS/NAVGUAVIO/NAVIERAGUA_1243_2016.pdf" xr:uid="{00000000-0004-0000-0100-0000CE010000}"/>
    <hyperlink ref="D439" r:id="rId464" display="RESOLUCIONES_PASAJEROS\NAVITUR\NAVITUR_1257_2016.pdf" xr:uid="{00000000-0004-0000-0100-0000CF010000}"/>
    <hyperlink ref="D419" r:id="rId465" display="RESOLUCIONES_PASAJEROS\TRANSMARINOS_S.A.S\TRANSMARIN_0945_2016.pdf" xr:uid="{00000000-0004-0000-0100-0000D0010000}"/>
    <hyperlink ref="D188" r:id="rId466" display="RESOLUCIONES_PASAJEROS\TRANSUNION\TRANSUNION_1246_2016.pdf" xr:uid="{00000000-0004-0000-0100-0000D1010000}"/>
    <hyperlink ref="D686" r:id="rId467" display="RESOLUCIONES_PASAJEROS\SOSTRAF_LTDA\SOSTRAF_1240_2016.pdf" xr:uid="{00000000-0004-0000-0100-0000D2010000}"/>
    <hyperlink ref="D830" r:id="rId468" display="RESOLUCIONES PASAJ\EL_PANSEGUITA\PANSEGUITA_1254_2016.pdf" xr:uid="{00000000-0004-0000-0100-0000D3010000}"/>
    <hyperlink ref="D57" r:id="rId469" display="RESOLUCIONES_PASAJEROS/COROMOTO_S.A.S/COROMOTO_1175_2016.pdf" xr:uid="{00000000-0004-0000-0100-0000D4010000}"/>
    <hyperlink ref="D833" r:id="rId470" display="RESOLUCIONES_PASAJEROS\DIANA_S.A.S\EXP_DIANA_1825_2016.pdf" xr:uid="{00000000-0004-0000-0100-0000D5010000}"/>
    <hyperlink ref="D825" r:id="rId471" display="RESOLUCIONES_PASAJEROS\FAITUR_S.A.S\FAITUR_1255_2016.pdf" xr:uid="{00000000-0004-0000-0100-0000D6010000}"/>
    <hyperlink ref="D169" r:id="rId472" display="RESOLUCIONES_PASAJEROS\COOTRAIMAG\COOTRAIMA_01818_2016.pdf" xr:uid="{00000000-0004-0000-0100-0000D7010000}"/>
    <hyperlink ref="D838" r:id="rId473" display="RESOLUCIONES_PASAJEROS\RIO_CHICAGUA_S.A.S\CHICAGUA_1843_2016.pdf" xr:uid="{00000000-0004-0000-0100-0000D8010000}"/>
    <hyperlink ref="D562:D563" r:id="rId474" display="RESOLUCIONES PASAJ\ASOJHONVAL\ASOJHONVAL_5078_2008.pdf" xr:uid="{00000000-0004-0000-0100-0000D9010000}"/>
    <hyperlink ref="D137" r:id="rId475" display="RESOLUCIONES_PASAJEROS\COOTRANSPIÑUÑA\CTRANPIÑUÑ_0947_2016.pdf" xr:uid="{00000000-0004-0000-0100-0000DA010000}"/>
    <hyperlink ref="D845" r:id="rId476" display="RESOLUCIONES_PASAJEROS\SERVIEZ\SERVIEZ_1792_2016.pdf" xr:uid="{00000000-0004-0000-0100-0000DB010000}"/>
    <hyperlink ref="D300:D301" r:id="rId477" display="RESOLUCIONES_PASAJEROS\ZAMBRANO_LTDA\ZAMBRANO_1844_2016.pdf" xr:uid="{00000000-0004-0000-0100-0000DC010000}"/>
    <hyperlink ref="D102" r:id="rId478" display="RESOLUCIONES PASAJ\COOTRANSFLUVIALES\CTRANSFLUV_2431_2006.pdf" xr:uid="{00000000-0004-0000-0100-0000DD010000}"/>
    <hyperlink ref="D100" r:id="rId479" display="RESOLUCIONES_PASAJEROS\COOTRANSFLUVIALES\CTRANSFLUV_0128_2001.pdf" xr:uid="{00000000-0004-0000-0100-0000DE010000}"/>
    <hyperlink ref="D475" r:id="rId480" display="RESOLUCIONES PASAJ\COOTRANSFLUCAN\COOTRANSFL_3294_2014.pdf" xr:uid="{00000000-0004-0000-0100-0000DF010000}"/>
    <hyperlink ref="D710" r:id="rId481" display="RESOLUCIONES_PASAJEROS\TRANSO\TRANSO_6132_2009.pdf" xr:uid="{00000000-0004-0000-0100-0000E0010000}"/>
    <hyperlink ref="D796:D797" r:id="rId482" display="RESOLUCIONES PASAJ\TRAVEL_S.A.S\TRAVEL_2960_2015.pdf" xr:uid="{00000000-0004-0000-0100-0000E1010000}"/>
    <hyperlink ref="D364" r:id="rId483" display="RESOLUCIONES_PASAJEROS\ABOGUA\ABOGUA_1789_2016.pdf" xr:uid="{00000000-0004-0000-0100-0000E2010000}"/>
    <hyperlink ref="D268" r:id="rId484" display="RESOLUCIONES_PASAJEROS\COOLANCHEROS\COOLANCHER_1790_2016.pdf" xr:uid="{00000000-0004-0000-0100-0000E3010000}"/>
    <hyperlink ref="D848:D849" r:id="rId485" display="RESOLUCIONES_PASAJEROS\COOTRANSTAME_LTDA\COOTRANSTA_2853_2016.pdf" xr:uid="{00000000-0004-0000-0100-0000E4010000}"/>
    <hyperlink ref="D210" r:id="rId486" display="RESOLUCIONES_PASAJEROS\COOTRAFLUVSUC\COOTRAFLUS_2395_2016.pdf" xr:uid="{00000000-0004-0000-0100-0000E5010000}"/>
    <hyperlink ref="D249" r:id="rId487" display="RESOLUCIONES_PASAJEROS\COOTRAFLUCAN\COOTRAFLUC_2746_2016.pdf" xr:uid="{00000000-0004-0000-0100-0000E6010000}"/>
    <hyperlink ref="D187" r:id="rId488" display="RESOLUCIONES PASAJ\TRANSUNION\TRANSUNION_376_2016.pdf" xr:uid="{00000000-0004-0000-0100-0000E7010000}"/>
    <hyperlink ref="D831" r:id="rId489" display="RESOLUCIONES PASAJ\EL_PANSEGUITA\PANSEGUITA_376_2016.pdf" xr:uid="{00000000-0004-0000-0100-0000E8010000}"/>
    <hyperlink ref="D839" r:id="rId490" display="RESOLUCIONES_PASAJEROS\RIO_CHICAGUA_S.A.S\CHICAGUA_3434_2016.pdf" xr:uid="{00000000-0004-0000-0100-0000E9010000}"/>
    <hyperlink ref="D560" r:id="rId491" display="RESOLUCIONES PASAJ\ATRATO_CARIBE\ATRATOCARI_2744_2016.pdf" xr:uid="{00000000-0004-0000-0100-0000EA010000}"/>
    <hyperlink ref="D571" r:id="rId492" display="RESOLUCIONES_PASAJEROS\HINCAPIE\HINCAPIE_3213_2016.pdf" xr:uid="{00000000-0004-0000-0100-0000EB010000}"/>
    <hyperlink ref="D585" r:id="rId493" display="RESOLUCIONES_PASAJEROS\ASTRAPACAPE\ASTRAPACAP_2386_2016.pdf" xr:uid="{00000000-0004-0000-0100-0000EC010000}"/>
    <hyperlink ref="D742:D743" r:id="rId494" display="RESOLUCIONES PASAJ\PTO_BARRANQUILLA\PTO_BARRAN_2188_2014.pdf" xr:uid="{00000000-0004-0000-0100-0000ED010000}"/>
    <hyperlink ref="D832" r:id="rId495" display="RESOLUCIONES_PASAJEROS/EL_PANSEGUITA/PANSEGUITA_3492_2016.pdf" xr:uid="{00000000-0004-0000-0100-0000EE010000}"/>
    <hyperlink ref="D846" r:id="rId496" display="RESOLUCIONES_PASAJEROS\SERVIEZ\SERVIEZ_3495_2016.pdf" xr:uid="{00000000-0004-0000-0100-0000EF010000}"/>
    <hyperlink ref="D856:D857" r:id="rId497" display="RESOLUCIONES_PASAJEROS/EMTRAFLUJAIMAR/JAIMAR_4221_2016.pdf" xr:uid="{00000000-0004-0000-0100-0000F0010000}"/>
    <hyperlink ref="D88" r:id="rId498" display="RESOLUCIONES PASAJ\COOMULTRAMAG\COOMULTRAM_3525_2014.pdf" xr:uid="{00000000-0004-0000-0100-0000F1010000}"/>
    <hyperlink ref="D91" r:id="rId499" display="RESOLUCIONES_PASAJEROS\COOMULTRAMAG\COOMULTRAM_4025_2016.pdf" xr:uid="{00000000-0004-0000-0100-0000F2010000}"/>
    <hyperlink ref="D791" r:id="rId500" display="RESOLUCIONES PASAJ\ASOFLUTOTA\ASOFLUTOTA_3489_2016.pdf" xr:uid="{00000000-0004-0000-0100-0000F3010000}"/>
    <hyperlink ref="D520" r:id="rId501" display="RESOLUCIONES_PASAJEROS\ARISTIZABAL\ARISTIZABA_3493_2016.pdf" xr:uid="{00000000-0004-0000-0100-0000F4010000}"/>
    <hyperlink ref="D687" r:id="rId502" display="RESOLUCIONES_PASAJEROS\SOSTRAF_LTDA\SOSTRAF_3491_2016.pdf" xr:uid="{00000000-0004-0000-0100-0000F5010000}"/>
    <hyperlink ref="D786" r:id="rId503" display="RESOLUCIONES PASAJ\ESPECIALES_FSG_S.A.S\FSG_SAS_2788_2016.pdf" xr:uid="{00000000-0004-0000-0100-0000F6010000}"/>
    <hyperlink ref="D834" r:id="rId504" display="RESOLUCIONES_PASAJEROS\DIANA_S.A.S\EXP_DIANA_2443_2016.pdf" xr:uid="{00000000-0004-0000-0100-0000F7010000}"/>
    <hyperlink ref="D812" r:id="rId505" display="RESOLUCIONES_PASAJEROS/ASOLAGO_TOTA/ASOLAGO_2743_2016.pdf" xr:uid="{00000000-0004-0000-0100-0000F8010000}"/>
    <hyperlink ref="D170" r:id="rId506" display="RESOLUCIONES_PASAJEROS\COOTRAIMAG\COOTRAIMA_03490_2016.pdf" xr:uid="{00000000-0004-0000-0100-0000F9010000}"/>
    <hyperlink ref="D863:D864" r:id="rId507" display="RESOLUCIONES_PASAJEROS\AVIAJAR_S.A\AVIAJAR_4219_2016.pdf" xr:uid="{00000000-0004-0000-0100-0000FA010000}"/>
    <hyperlink ref="D127" r:id="rId508" display="RESOLUCIONES_PASAJEROS\SAN_PABLO_S.A\SANPABLOSA_4262_2016.pdf" xr:uid="{00000000-0004-0000-0100-0000FB010000}"/>
    <hyperlink ref="D398" r:id="rId509" display="RESOLUCIONES_PASAJEROS\COOTRANSFLUSI\COOTRANSFL_4718_2016.pdf" xr:uid="{00000000-0004-0000-0100-0000FC010000}"/>
    <hyperlink ref="D257" r:id="rId510" display="RESOLUCIONES_PASAJEROS\TRANSFLUREG\TRANSFLURE_4782_2016.pdf" xr:uid="{00000000-0004-0000-0100-0000FD010000}"/>
    <hyperlink ref="D674" r:id="rId511" display="RESOLUCIONES_PASAJEROS\TURES_PLAYA\TURESPLAYA_4783_2016.pdf" xr:uid="{00000000-0004-0000-0100-0000FE010000}"/>
    <hyperlink ref="D374" r:id="rId512" display="RESOLUCIONES_PASAJEROS\TRANSFLUVSUR_LTDA\TRANSFLSUR_4817_2016.pdf" xr:uid="{00000000-0004-0000-0100-0000FF010000}"/>
    <hyperlink ref="D792" r:id="rId513" display="RESOLUCIONES PASAJ\ASOFLUTOTA\ASOFLUTOTA_4818_2016.pdf" xr:uid="{00000000-0004-0000-0100-000000020000}"/>
    <hyperlink ref="D787" r:id="rId514" display="RESOLUCIONES PASAJ\ESPECIALES_FSG_S.A.S\FSG_SAS_5050_2016.pdf" xr:uid="{00000000-0004-0000-0100-000001020000}"/>
    <hyperlink ref="D420" r:id="rId515" display="RESOLUCIONES_PASAJEROS\TRANSMARINOS_S.A.S\TRANSMARIN_5051_2016.pdf" xr:uid="{00000000-0004-0000-0100-000002020000}"/>
    <hyperlink ref="D800" r:id="rId516" display="RESOLUCIONES PASAJ\TRAVEL_S.A.S\TRAVEL_5195_2016.pdf" xr:uid="{00000000-0004-0000-0100-000003020000}"/>
    <hyperlink ref="D94" r:id="rId517" display="RESOLUCIONES_PASAJEROS\COOMULTRAMAG\COOMULTRAM_5408_2016.pdf" xr:uid="{00000000-0004-0000-0100-000004020000}"/>
    <hyperlink ref="D430" r:id="rId518" display="RESOLUCIONES PASAJ\EXPRESO_SAN_JUAN_LTDA\EXPSANJUAN_4816_2016.pdf" xr:uid="{00000000-0004-0000-0100-000005020000}"/>
    <hyperlink ref="D617" r:id="rId519" display="RESOLUCIONES_PASAJEROS\COOTRANSCA\COOTRANSCA_5752_2016.pdf" xr:uid="{00000000-0004-0000-0100-000006020000}"/>
    <hyperlink ref="D459" r:id="rId520" display="RESOLUCIONES PASAJ\MICROEMPRESA\PROPCANOAS_5772_2016.pdf" xr:uid="{00000000-0004-0000-0100-000007020000}"/>
    <hyperlink ref="D460" r:id="rId521" display="RESOLUCIONES PASAJ\MICROEMPRESA\PROPCANOAS_5772_2016.pdf" xr:uid="{00000000-0004-0000-0100-000008020000}"/>
    <hyperlink ref="D105" r:id="rId522" display="RESOLUCIONES_PASAJEROS\COOTRANSFLUVIALES\CTRANSFLUV_5406_2016.pdf" xr:uid="{00000000-0004-0000-0100-000009020000}"/>
    <hyperlink ref="D106" r:id="rId523" display="RESOLUCIONES_PASAJEROS\COOTRANSFLUVIALES\CTRANSFLUV_5407_2016.pdf" xr:uid="{00000000-0004-0000-0100-00000A020000}"/>
    <hyperlink ref="D357" r:id="rId524" display="RESOLUCIONES_PASAJEROS\MAGDALENA_TOURS_EU\MAGDTOURS_5194_2016.pdf" xr:uid="{00000000-0004-0000-0100-00000B020000}"/>
    <hyperlink ref="D93" r:id="rId525" display="RESOLUCIONES_PASAJEROS\COOMULTRAMAG\COOMULTRAM_5138_2016.pdf" xr:uid="{00000000-0004-0000-0100-00000C020000}"/>
    <hyperlink ref="D211" r:id="rId526" display="RESOLUCIONES_PASAJEROS\COOTRAFLUVSUC\COOTRAFLUS_0145_2017.pdf" xr:uid="{00000000-0004-0000-0100-00000D020000}"/>
    <hyperlink ref="D869:D870" r:id="rId527" display="RESOLUCIONES_PASAJEROS\COPETRAN\COPETRAN_109_2017.pdf" xr:uid="{00000000-0004-0000-0100-00000E020000}"/>
    <hyperlink ref="D566" r:id="rId528" display="RESOLUCIONES_PASAJEROS/ASOJHONVAL/ASOJHONVAL_0175_2017.pdf" xr:uid="{00000000-0004-0000-0100-00000F020000}"/>
    <hyperlink ref="D597" r:id="rId529" display="RESOLUCIONES_PASAJEROS\CORPROTUR\CORPROTUR_0122_2017.pdf" xr:uid="{00000000-0004-0000-0100-000010020000}"/>
    <hyperlink ref="D765" r:id="rId530" display="RESOLUCIONES_PASAJEROS\AQUAVIARIOS\AQUAVIARIO_0108_2017.pdf" xr:uid="{00000000-0004-0000-0100-000011020000}"/>
    <hyperlink ref="D688" r:id="rId531" display="RESOLUCIONES_PASAJEROS\SOSTRAF_LTDA\SOSTRAF_0399_2017.pdf" xr:uid="{00000000-0004-0000-0100-000012020000}"/>
    <hyperlink ref="D392" r:id="rId532" display="RESOLUCIONES_PASAJEROS\TRANS-ORIENTE\TRANSORIEN_0434_2017.pdf" xr:uid="{00000000-0004-0000-0100-000013020000}"/>
    <hyperlink ref="D28" r:id="rId533" display="RESOLUCIONES_PASAJEROS/NAVGUAVIO/NAVIERAGUA_3070_2004.pdf" xr:uid="{00000000-0004-0000-0100-000014020000}"/>
    <hyperlink ref="D872:D873" r:id="rId534" display="RESOLUCIONES_PASAJEROS\TRANS_RENACER\TRANSRENACE_174_2017.pdf" xr:uid="{00000000-0004-0000-0100-000015020000}"/>
    <hyperlink ref="D224" r:id="rId535" display="RESOLUCIONES_PASAJEROS/COOTRANSFLUMAR/COOTRANSFL_0780_2017.pdf" xr:uid="{00000000-0004-0000-0100-000016020000}"/>
    <hyperlink ref="D875" r:id="rId536" display="RESOLUCIONES_PASAJEROS\PROSERVIS_S.A.S\PROSERVIS_0728_2017.pdf" xr:uid="{00000000-0004-0000-0100-000017020000}"/>
    <hyperlink ref="D665" r:id="rId537" display="RESOLUCIONES_PASAJEROS\RODRIGUEZ_ROJAS\RODRIGUEZR_220_2017.pdf" xr:uid="{00000000-0004-0000-0100-000018020000}"/>
    <hyperlink ref="D544" r:id="rId538" display="RESOLUCIONES_PASAJEROS\TRANS_ATRATO\TRANSATRAT_0401_2017.pdf" xr:uid="{00000000-0004-0000-0100-000019020000}"/>
    <hyperlink ref="D696" r:id="rId539" display="RESOLUCIONES_PASAJEROS/LA_CABERA/LACABERA_0430_2017.pdf" xr:uid="{00000000-0004-0000-0100-00001A020000}"/>
    <hyperlink ref="D610" r:id="rId540" display="RESOLUCIONES_PASAJEROS\RIO&amp;MAR_LTDA\RIO&amp;MARLT_432_2017.pdf" xr:uid="{00000000-0004-0000-0100-00001B020000}"/>
    <hyperlink ref="D269" r:id="rId541" display="RESOLUCIONES_PASAJEROS\COOLANCHEROS\COOLANCHER_0534_2017.pdf" xr:uid="{00000000-0004-0000-0100-00001C020000}"/>
    <hyperlink ref="D879:D880" r:id="rId542" display="RESOLUCIONES_PASAJEROS\HOSTERIA_MARINA\HOSTERIA_0536_2017.pdf" xr:uid="{00000000-0004-0000-0100-00001D020000}"/>
    <hyperlink ref="D37" r:id="rId543" display="RESOLUCIONES_PASAJEROS/NAVGUAVIO/NAVIERAGUA_0538_2017.pdf" xr:uid="{00000000-0004-0000-0100-00001E020000}"/>
    <hyperlink ref="D653" r:id="rId544" display="RESOLUCIONES_PASAJEROS\GUAINIA_TOUR\GUAINIATOU_4300_2016.pdf" xr:uid="{00000000-0004-0000-0100-00001F020000}"/>
    <hyperlink ref="D10" r:id="rId545" display="RESOLUCIONES_PASAJEROS/LF_VICHADAS_S.A.S/LINEASFLUV_0166_2017.pdf" xr:uid="{00000000-0004-0000-0100-000020020000}"/>
    <hyperlink ref="D663" r:id="rId546" display="RESOLUCIONES_PASAJEROS/TRANSPRADOMAR/TRANSPRAD_403_2017.pdf" xr:uid="{00000000-0004-0000-0100-000021020000}"/>
    <hyperlink ref="D333" r:id="rId547" display="RESOLUCIONES PASAJ\ASONAGUA\ASONAGU_0433_2017.pdf" xr:uid="{00000000-0004-0000-0100-000022020000}"/>
    <hyperlink ref="D887" r:id="rId548" display="RESOLUCIONES_PASAJEROS\TRANSPORCOL\TRANSPORCOL_646_2017.pdf" xr:uid="{00000000-0004-0000-0100-000023020000}"/>
    <hyperlink ref="D406" r:id="rId549" display="RESOLUCIONES_PASAJEROS\LAS_MERCEDES_S.A.S\TRMERCEDES_0795_2017.pdf" xr:uid="{00000000-0004-0000-0100-000024020000}"/>
    <hyperlink ref="D95" r:id="rId550" display="RESOLUCIONES_PASAJEROS\COOMULTRAMAG\COOMULTRAM_0796_2017.pdf" xr:uid="{00000000-0004-0000-0100-000025020000}"/>
    <hyperlink ref="D889:D890" r:id="rId551" display="RESOLUCIONES_PASAJEROS\TF_RIO_SOGAMOSO\TFRIOSOGAMO_0858_2017.pdf" xr:uid="{00000000-0004-0000-0100-000026020000}"/>
    <hyperlink ref="D892:D893" r:id="rId552" display="RESOLUCIONES_PASAJEROS\TRANSFLUVIAL_GLR\TRANSFLUVI_0982_2017.pdf" xr:uid="{00000000-0004-0000-0100-000027020000}"/>
    <hyperlink ref="D58" r:id="rId553" display="RESOLUCIONES_PASAJEROS/COROMOTO_S.A.S/COROMOTO_1531_2017.pdf" xr:uid="{00000000-0004-0000-0100-000028020000}"/>
    <hyperlink ref="D118" r:id="rId554" display="RESOLUCIONES_PASAJEROS\COOTRAGAM\COOTRAGAM_0398_2017.pdf" xr:uid="{00000000-0004-0000-0100-000029020000}"/>
    <hyperlink ref="D764" r:id="rId555" display="RESOLUCIONES_PASAJEROS\AQUAVIARIOS\AQUAVIARIO_4032_2016.pdf" xr:uid="{00000000-0004-0000-0100-00002A020000}"/>
    <hyperlink ref="D38" r:id="rId556" display="RESOLUCIONES_PASAJEROS/NAVGUAVIO/NAVIERAGUA_1009_2017.pdf" xr:uid="{00000000-0004-0000-0100-00002B020000}"/>
    <hyperlink ref="D55" r:id="rId557" display="RESOLUCIONES_PASAJEROS/COROMOTO_S.A.S/COROMOTO_0093_2015.pdf" xr:uid="{00000000-0004-0000-0100-00002C020000}"/>
    <hyperlink ref="D88:D89" r:id="rId558" display="RESOLUCIONES_PASAJEROS\COOMULTRAMAG\COOMULTRAM_3525_2014.pdf" xr:uid="{00000000-0004-0000-0100-00002D020000}"/>
    <hyperlink ref="D359:D360" r:id="rId559" display="RESOLUCIONES_PASAJEROS\ABOGUA\ABOGUA_1540_2006.pdf" xr:uid="{00000000-0004-0000-0100-00002E020000}"/>
    <hyperlink ref="D459:D460" r:id="rId560" display="RESOLUCIONES_PASAJEROS\ASOCANOAS\ASOCANOAS_5772_2016.pdf" xr:uid="{00000000-0004-0000-0100-00002F020000}"/>
    <hyperlink ref="D746" r:id="rId561" display="RESOLUCIONES PASAJ\ASOPASEROS\ASOPASEROS_5175_2007.pdf" xr:uid="{00000000-0004-0000-0100-000030020000}"/>
    <hyperlink ref="D92" r:id="rId562" display="RESOLUCIONES_PASAJEROS\COOMULTRAMAG\COOMULTRAM_4028_2016.pdf" xr:uid="{00000000-0004-0000-0100-000031020000}"/>
    <hyperlink ref="D580" r:id="rId563" display="RESOLUCIONES_PASAJEROS/SERVIFLUPRADO_S.A/SSERVIFLUP_1976_2017.pdf" xr:uid="{00000000-0004-0000-0100-000032020000}"/>
    <hyperlink ref="D766" r:id="rId564" display="RESOLUCIONES_PASAJEROS\AQUAVIARIOS\AQUAVIARIO_3159_2017.pdf" xr:uid="{00000000-0004-0000-0100-000033020000}"/>
    <hyperlink ref="D835" r:id="rId565" display="RESOLUCIONES_PASAJEROS\DIANA_S.A.S\EXP_DIANA_2181_2017.pdf" xr:uid="{00000000-0004-0000-0100-000034020000}"/>
    <hyperlink ref="D545" r:id="rId566" display="RESOLUCIONES_PASAJEROS\TRANS_ATRATO\TRANSATRAT_2396_2017.pdf" xr:uid="{00000000-0004-0000-0100-000035020000}"/>
    <hyperlink ref="D455" r:id="rId567" display="RESOLUCIONES_PASAJEROS/TF_SAN_JUAN_LTDA/TRANSFSANJ_2883_2017.pdf" xr:uid="{00000000-0004-0000-0100-000036020000}"/>
    <hyperlink ref="D668" r:id="rId568" display="RESOLUCIONES_PASAJEROS\EL_ BORAL\EL_BORAL_3498_2017.pdf" xr:uid="{00000000-0004-0000-0100-000037020000}"/>
    <hyperlink ref="D466" r:id="rId569" display="RESOLUCIONES_PASAJEROS\EMTURPE_LTDA\EMTURPELTD_3521_2017.pdf" xr:uid="{00000000-0004-0000-0100-000038020000}"/>
    <hyperlink ref="D375" r:id="rId570" display="RESOLUCIONES_PASAJEROS\TRANSFLUVSUR_LTDA\TRANSFLSUR_1628_2017.pdf" xr:uid="{00000000-0004-0000-0100-000039020000}"/>
    <hyperlink ref="D649" r:id="rId571" display="RESOLUCIONES PASAJ\ZAMORENA\ZAMORENA_3160_2017.pdf" xr:uid="{00000000-0004-0000-0100-00003A020000}"/>
    <hyperlink ref="D910:D911" r:id="rId572" display="RESOLUCIONES_PASAJEROS\TRANSRIOMAGDALENA\TRANSRIOMA_3309_2017.pdf" xr:uid="{00000000-0004-0000-0100-00003B020000}"/>
    <hyperlink ref="D493" r:id="rId573" display="RESOLUCIONES_PASAJEROS/GAVIOTAS/GAVIOTAS_3497_2017.pdf" xr:uid="{00000000-0004-0000-0100-00003C020000}"/>
    <hyperlink ref="D912:D913" r:id="rId574" display="RESOLUCIONES PASAJ\AQUAPARK_GUATAPE_S.A.S\AQUAPARK_3033_2017.pdf" xr:uid="{00000000-0004-0000-0100-00003D020000}"/>
    <hyperlink ref="D917:D918" r:id="rId575" display="RESOLUCIONES_PASAJEROS/INVERSIONES_DE_LA_OSSA/INVER_OSSA_1333_2017.pdf" xr:uid="{00000000-0004-0000-0100-00003E020000}"/>
    <hyperlink ref="D885" r:id="rId576" display="RESOLUCIONES_PASAJEROS\HYDROPARKE_II\HYDROPARKE_1794_2017.pdf" xr:uid="{00000000-0004-0000-0100-00003F020000}"/>
    <hyperlink ref="D323" r:id="rId577" display="RESOLUCIONES PASAJ\CALIMARINA\CALIMARINA_3603_2017.pdf" xr:uid="{00000000-0004-0000-0100-000040020000}"/>
    <hyperlink ref="D240" r:id="rId578" display="RESOLUCIONES_PASAJEROS\ASOTAXI\ASOTAXI_3640_2017.pdf" xr:uid="{00000000-0004-0000-0100-000041020000}"/>
    <hyperlink ref="D920" r:id="rId579" display="RESOLUCIONES_PASAJEROS\POSADA_LONDOÑO\POSADA_LON_4154_2017.pdf" xr:uid="{00000000-0004-0000-0100-000042020000}"/>
    <hyperlink ref="D376" r:id="rId580" display="RESOLUCIONES_PASAJEROS\TRANSFLUVSUR_LTDA\TRANSFLSUR_3642_2017.pdf" xr:uid="{00000000-0004-0000-0100-000043020000}"/>
    <hyperlink ref="D675" r:id="rId581" display="RESOLUCIONES_PASAJEROS\TURES_PLAYA\TURESPLAYA_2180_2017.pdf" xr:uid="{00000000-0004-0000-0100-000044020000}"/>
    <hyperlink ref="D888" r:id="rId582" display="RESOLUCIONES_PASAJEROS\TRANSPORCOL\TRANSPORCO_1342_2017.pdf" xr:uid="{00000000-0004-0000-0100-000045020000}"/>
    <hyperlink ref="D225" r:id="rId583" display="RESOLUCIONES_PASAJEROS/COOTRANSFLUMAR/COOTRANSFL_2292_2017.pdf" xr:uid="{00000000-0004-0000-0100-000046020000}"/>
    <hyperlink ref="D107" r:id="rId584" display="RESOLUCIONES_PASAJEROS\COOTRANSFLUVIALES\CTRANSFLUV_4070_2017.pdf" xr:uid="{00000000-0004-0000-0100-000047020000}"/>
    <hyperlink ref="D923:D924" r:id="rId585" display="RESOLUCIONES_PASAJEROS\TAXIS_RIO_SAS\TAXIS_RIO_3161_2017.pdf" xr:uid="{00000000-0004-0000-0100-000048020000}"/>
    <hyperlink ref="D927:D930" r:id="rId586" display="RESOLUCIONES_PASAJEROS\ESPECIALIZADOS_JR_S.A.S\ESPEC_JR_4886_2017.pdf" xr:uid="{00000000-0004-0000-0100-000049020000}"/>
    <hyperlink ref="D932:D933" r:id="rId587" display="RESOLUCIONES_PASAJEROS\TRANSFLUVIAM\TRANSFLUVI_4884_2017.pdf" xr:uid="{00000000-0004-0000-0100-00004A020000}"/>
    <hyperlink ref="D931" r:id="rId588" display="RESOLUCIONES_PASAJEROS\TRANSFLUVIAM\TRANSFLUVI_4883_2017.pdf" xr:uid="{00000000-0004-0000-0100-00004B020000}"/>
    <hyperlink ref="D801" r:id="rId589" display="RESOLUCIONES PASAJ\TRAVEL_S.A.S\TRAVEL_4688_2017.pdf" xr:uid="{00000000-0004-0000-0100-00004C020000}"/>
    <hyperlink ref="D826" r:id="rId590" display="RESOLUCIONES_PASAJEROS\FAITUR_S.A.S\FAITUR_5312_2017.pdf" xr:uid="{00000000-0004-0000-0100-00004D020000}"/>
    <hyperlink ref="D793" r:id="rId591" display="RESOLUCIONES PASAJ\ASOFLUTOTA\ASOFLUTOTA_4766_2017.pdf" xr:uid="{00000000-0004-0000-0100-00004E020000}"/>
    <hyperlink ref="D581" r:id="rId592" display="RESOLUCIONES_PASAJEROS\SERVIFLUPRADO_S.A\SSERVIFLUP_4887_2017.pdf" xr:uid="{00000000-0004-0000-0100-00004F020000}"/>
    <hyperlink ref="D820" r:id="rId593" display="RESOLUCIONES_PASAJEROS\TRANSPORTAMOS_AH\TRANSPO_AH_4201_2017.pdf" xr:uid="{00000000-0004-0000-0100-000050020000}"/>
    <hyperlink ref="D937:D938" r:id="rId594" display="RESOLUCIONES_PASAJEROS\TRANSPORTUR_S.A.S\TRANSPORTU_4765_2017.pdf" xr:uid="{00000000-0004-0000-0100-000051020000}"/>
    <hyperlink ref="D561" r:id="rId595" display="RESOLUCIONES_PASAJEROS/ATRATO_CARIBE/ATRATOCARI_4147_2017.pdf" xr:uid="{00000000-0004-0000-0100-000052020000}"/>
    <hyperlink ref="D676" r:id="rId596" display="RESOLUCIONES_PASAJEROS\TURES_PLAYA\TURESPLAYA_5508-2017.pdf" xr:uid="{00000000-0004-0000-0100-000053020000}"/>
    <hyperlink ref="D722" r:id="rId597" display="RESOLUCIONES_PASAJEROS/COOPETRANSFLUVIAL/PTOBOYACA_5763_2017.pdf" xr:uid="{00000000-0004-0000-0100-000054020000}"/>
    <hyperlink ref="D572" r:id="rId598" display="RESOLUCIONES_PASAJEROS\HINCAPIE\HINCAPIE_5832_2017.pdf" xr:uid="{00000000-0004-0000-0100-000055020000}"/>
    <hyperlink ref="D794" r:id="rId599" display="RESOLUCIONES PASAJ\ASOFLUTOTA\ASOFLUTOTA_6073_2017.pdf" xr:uid="{00000000-0004-0000-0100-000056020000}"/>
    <hyperlink ref="D939:D940" r:id="rId600" display="RESOLUCIONES PASAJ\PRONTICOURIER\PRONTICOUR_2283_2017.pdf" xr:uid="{00000000-0004-0000-0100-000057020000}"/>
    <hyperlink ref="D942" r:id="rId601" display="RESOLUCIONES_PASAJEROS\PRONTICOURIER\PRONTICOUR_6237_2017.pdf" xr:uid="{00000000-0004-0000-0100-000058020000}"/>
    <hyperlink ref="D67" r:id="rId602" display="RESOLUCIONES_PASAJEROS\COOMUTRAVI\COOMUTRAVI_0098_2018.pdf" xr:uid="{00000000-0004-0000-0100-000059020000}"/>
    <hyperlink ref="D943" r:id="rId603" display="RESOLUCIONES_PASAJEROS/LA_RIVEREÑA_M R/RIVEREÑA_MR_348_2018.pdf" xr:uid="{00000000-0004-0000-0100-00005A020000}"/>
    <hyperlink ref="D860" r:id="rId604" display="RESOLUCIONES_PASAJEROS\SANJUANEÑA_S.A.S\SANJUANEÑA_3386_2017.pdf" xr:uid="{00000000-0004-0000-0100-00005B020000}"/>
    <hyperlink ref="D945:D946" r:id="rId605" display="RESOLUCIONES_PASAJEROS\GUADUACOL\GUADUACOL_6238_2017.pdf" xr:uid="{00000000-0004-0000-0100-00005C020000}"/>
    <hyperlink ref="D934" r:id="rId606" display="RESOLUCIONES_PASAJEROS\TRANSFLUVIAM\TRANSFLUVI_5684_2017.pdf" xr:uid="{00000000-0004-0000-0100-00005D020000}"/>
    <hyperlink ref="D478" r:id="rId607" display="RESOLUCIONES_PASAJEROS\COOTRANSFLUCAN\COOTRANSFL_6079_2017.pdf" xr:uid="{00000000-0004-0000-0100-00005E020000}"/>
    <hyperlink ref="D689" r:id="rId608" display="RESOLUCIONES_PASAJEROS\SOSTRAF_LTDA\SOSTRAF_0349_2018.pdf" xr:uid="{00000000-0004-0000-0100-00005F020000}"/>
    <hyperlink ref="D365" r:id="rId609" display="796" xr:uid="{00000000-0004-0000-0100-000060020000}"/>
    <hyperlink ref="D752" r:id="rId610" display="RESOLUCIONES_PASAJEROS/SELVATOUR/SELVATOUR_0449_2018.pdf" xr:uid="{00000000-0004-0000-0100-000061020000}"/>
    <hyperlink ref="D626" r:id="rId611" display="RESOLUCIONES_PASAJEROS\H.J._VALLEJO\VALLEJ&amp;CIA_0447_2018.pdf" xr:uid="{00000000-0004-0000-0100-000062020000}"/>
    <hyperlink ref="D948:D949" r:id="rId612" display="RESOLUCIONES_PASAJEROS\LUXURY_YATES\LUXURY_1701_2018.pdf" xr:uid="{00000000-0004-0000-0100-000063020000}"/>
    <hyperlink ref="D293" r:id="rId613" display="RESOLUCIONES_PASAJEROS\COOMOTURAM\COOMOTURAM_0505_2018.pdf" xr:uid="{00000000-0004-0000-0100-000064020000}"/>
    <hyperlink ref="D808" r:id="rId614" display="RESOLUCIONES_PASAJEROS\COOTRANAR\COOTRANAR_898_2017.pdf" xr:uid="{00000000-0004-0000-0100-000065020000}"/>
    <hyperlink ref="D40" r:id="rId615" display="RESOLUCIONES_PASAJEROS/NAVGUAVIO/NAVIERAGUA_1897_2018.pdf" xr:uid="{00000000-0004-0000-0100-000066020000}"/>
    <hyperlink ref="D39" r:id="rId616" display="RESOLUCIONES_PASAJEROS/NAVGUAVIO/NAVIERAGUA_1743_2018.pdf" xr:uid="{00000000-0004-0000-0100-000067020000}"/>
    <hyperlink ref="D813" r:id="rId617" display="RESOLUCIONES_PASAJEROS/ASOLAGO_TOTA/ASOLAGO_1823_2018.pdf" xr:uid="{00000000-0004-0000-0100-000068020000}"/>
    <hyperlink ref="D972" r:id="rId618" display="RESOLUCIONES PASAJ\TRANSPORTES_LEBRIJA\LEBRIJA_1863_2018.pdf" xr:uid="{00000000-0004-0000-0100-000069020000}"/>
    <hyperlink ref="D974" r:id="rId619" display="RESOLUCIONES_PASAJEROS/TRANSMARYRIO_S.A.S/TRANSMARYR_2725_2018.pdf" xr:uid="{00000000-0004-0000-0100-00006A020000}"/>
    <hyperlink ref="D42" r:id="rId620" display="RESOLUCIONES_PASAJEROS/NAVGUAVIO/NAVIERAGUA_3294_2018.pdf" xr:uid="{00000000-0004-0000-0100-00006B020000}"/>
    <hyperlink ref="D769" r:id="rId621" display="RESOLUCIONES_PASAJEROS\AQUAVIARIOS\AQUAVIARIO_3303_2018.pdf" xr:uid="{00000000-0004-0000-0100-00006C020000}"/>
    <hyperlink ref="D547" r:id="rId622" display="RESOLUCIONES PASAJ\TRANS_ATRATO\TRANSATRAT_0812_2018.pdf" xr:uid="{00000000-0004-0000-0100-00006D020000}"/>
    <hyperlink ref="D975" r:id="rId623" display="RESOLUCIONES_PASAJEROS\TRANSMARYRIO_S.A.S\TRANSMARYR_3794_2018.pdf" xr:uid="{00000000-0004-0000-0100-00006E020000}"/>
    <hyperlink ref="D795" r:id="rId624" display="RESOLUCIONES_PASAJEROS/ASOFLUTOTA/ASOFLUTOTA_3823_2018.pdf" xr:uid="{00000000-0004-0000-0100-00006F020000}"/>
    <hyperlink ref="D43" r:id="rId625" display="RESOLUCIONES_PASAJEROS/NAVGUAVIO/NAVIERAGUA_3922_2018.pdf" xr:uid="{00000000-0004-0000-0100-000070020000}"/>
    <hyperlink ref="D768" r:id="rId626" display="RESOLUCIONES_PASAJEROS\AQUAVIARIOS\AQUAVIARIO_2430_2018.pdf" xr:uid="{00000000-0004-0000-0100-000071020000}"/>
    <hyperlink ref="D767" r:id="rId627" display="RESOLUCIONES_PASAJEROS\AQUAVIARIOS\AQUAVIARIO_1717_2018.pdf" xr:uid="{00000000-0004-0000-0100-000072020000}"/>
    <hyperlink ref="D876" r:id="rId628" display="RESOLUCIONES_PASAJEROS\PROSERVIS_S.A.S\PROSERVIS_1975_2017.pdf" xr:uid="{00000000-0004-0000-0100-000073020000}"/>
    <hyperlink ref="D548" r:id="rId629" display="RESOLUCIONES_PASAJEROS\TRANS_ATRATO\TRANSATRAT_0812_2018.pdf" xr:uid="{00000000-0004-0000-0100-000074020000}"/>
    <hyperlink ref="D546" r:id="rId630" display="RESOLUCIONES_PASAJEROS\TRANS_ATRATO\TRANSATRAT_5814_2017.pdf" xr:uid="{00000000-0004-0000-0100-000075020000}"/>
    <hyperlink ref="D233" r:id="rId631" display="RESOLUCIONES_PASAJEROS\LINEAS AMAZONAS\LINEASAMAZ_4562_2018.pdf" xr:uid="{00000000-0004-0000-0100-000076020000}"/>
    <hyperlink ref="D316" r:id="rId632" display="RESOLUCIONES_PASAJEROS\TRES_FRONTERAS_S.A.S\TRESFRONTE_3171_2018.pdf" xr:uid="{00000000-0004-0000-0100-000077020000}"/>
    <hyperlink ref="D814" r:id="rId633" display="RESOLUCIONES_PASAJEROS/ASOLAGO_TOTA/ASOLAGO_3295_2018   .pdf" xr:uid="{00000000-0004-0000-0100-000078020000}"/>
    <hyperlink ref="D987:D988" r:id="rId634" display="RESOLUCIONES_PASAJEROS\COOTRANSMOR\COOTRANSMO_2471_2018.pdf" xr:uid="{00000000-0004-0000-0100-000079020000}"/>
    <hyperlink ref="D976:D977" r:id="rId635" display="RESOLUCIONES_PASAJEROS\GUATAPE_CRUISES_S.A.S\GUATAPE_CR_3040_2018.pdf" xr:uid="{00000000-0004-0000-0100-00007A020000}"/>
    <hyperlink ref="D700" r:id="rId636" display="RESOLUCIONES_PASAJEROS/AQUALAGO/AQUALAGO_0654_2018.pdf" xr:uid="{00000000-0004-0000-0100-00007B020000}"/>
    <hyperlink ref="D886" r:id="rId637" display="RESOLUCIONES_PASAJEROS/HYDROPARKE_II/HYDROPARKE_3641_2017.pdf" xr:uid="{00000000-0004-0000-0100-00007C020000}"/>
    <hyperlink ref="D96" r:id="rId638" display="RESOLUCIONES_PASAJEROS\COOMULTRAMAG\COOMULTRAM_0202_2018.pdf" xr:uid="{00000000-0004-0000-0100-00007D020000}"/>
    <hyperlink ref="D989:D990" r:id="rId639" display="RESOLUCIONES_PASAJEROS\SOLIS_GRUESO\SOLIS_GRUES_182_2018.pdf" xr:uid="{00000000-0004-0000-0100-00007E020000}"/>
    <hyperlink ref="D421" r:id="rId640" display="RESOLUCIONES_PASAJEROS\TRANSMARINOS_S.A.S\TRANSMARIN_0310_2018.pdf" xr:uid="{00000000-0004-0000-0100-00007F020000}"/>
    <hyperlink ref="D850" r:id="rId641" display="RESOLUCIONES_PASAJEROS\COOTRANSTAME_LTDA\COOTRANSTA_0373_2018.pdf" xr:uid="{00000000-0004-0000-0100-000080020000}"/>
    <hyperlink ref="D944" r:id="rId642" display="RESOLUCIONES_PASAJEROS/LA_RIVEREÑA_M R/RIVEREÑA_MR_592_2018.pdf" xr:uid="{00000000-0004-0000-0100-000081020000}"/>
    <hyperlink ref="D52" r:id="rId643" display="RESOLUCIONES_PASAJEROS/COROMOTO_S.A.S/CARMONATUL_2884_2010.pdf" xr:uid="{00000000-0004-0000-0100-000082020000}"/>
    <hyperlink ref="D59" r:id="rId644" display="RESOLUCIONES_PASAJEROS/COROMOTO_S.A.S/COROMOTO_0595_2018.pdf" xr:uid="{00000000-0004-0000-0100-000083020000}"/>
    <hyperlink ref="D677" r:id="rId645" display="RESOLUCIONES_PASAJEROS\TURES_PLAYA\TURESPLAYA_0627_2018.pdf" xr:uid="{00000000-0004-0000-0100-000084020000}"/>
    <hyperlink ref="D705" r:id="rId646" display="RESOLUCIONES_PASAJEROS\RIO LA MIEL\RIO_MIEL_0632_2018.pdf" xr:uid="{00000000-0004-0000-0100-000085020000}"/>
    <hyperlink ref="D258" r:id="rId647" display="RESOLUCIONES_PASAJEROS\TRANSFLUREG\TRANSFLURE_0795_2018.pdf" xr:uid="{00000000-0004-0000-0100-000086020000}"/>
    <hyperlink ref="D334" r:id="rId648" display="RESOLUCIONES_PASAJEROS\ASONAGUA\ASONAGU_0813_2018.pdf" xr:uid="{00000000-0004-0000-0100-000087020000}"/>
    <hyperlink ref="D921" r:id="rId649" display="RESOLUCIONES_PASAJEROS\POSADA_LONDOÑO\POSADA_LON_1306_2018.pdf" xr:uid="{00000000-0004-0000-0100-000088020000}"/>
    <hyperlink ref="D154" r:id="rId650" display="RESOLUCIONES_PASAJEROS\LA_PIRAGUA_EAT\LA_PIRAGUA_1307_2018.pdf" xr:uid="{00000000-0004-0000-0100-000089020000}"/>
    <hyperlink ref="D755" r:id="rId651" display="RESOLUCIONES PASAJ\ESPECIALES_GB_S.A.S\ESPECIALES_0250_2015.pdf" xr:uid="{00000000-0004-0000-0100-00008A020000}"/>
    <hyperlink ref="D756" r:id="rId652" display="RESOLUCIONES_PASAJEROS\ESPECIALES_GB_S.A.S\ESPECIALES_1305_2018.pdf" xr:uid="{00000000-0004-0000-0100-00008B020000}"/>
    <hyperlink ref="D995" r:id="rId653" display="RESOLUCIONES_PASAJEROS/FLUVIAL_GUAINIA_S.A.S/FGUAINIA_4694_2018.pdf" xr:uid="{00000000-0004-0000-0100-00008C020000}"/>
    <hyperlink ref="D627" r:id="rId654" display="RESOLUCIONES_PASAJEROS\H.J._VALLEJO\VALLEJO&amp;CI_2723_2018.pdf" xr:uid="{00000000-0004-0000-0100-00008D020000}"/>
    <hyperlink ref="D641" r:id="rId655" display="RESOLUCIONES_PASAJEROS\COOTRANSFLUALSINU\COOFLSINU_05193_2018.pdf" xr:uid="{00000000-0004-0000-0100-00008E020000}"/>
    <hyperlink ref="D914" r:id="rId656" display="RESOLUCIONES_PASAJEROS\AQUAPARK_GUATAPE_S.A.S\AQUAPARK_3041_2018.pdf" xr:uid="{00000000-0004-0000-0100-00008F020000}"/>
    <hyperlink ref="D997:D998" r:id="rId657" display="RESOLUCIONES_PASAJEROS/LUSITANIA_S.A/LUSITANIA_1441_2018.pdf" xr:uid="{00000000-0004-0000-0100-000090020000}"/>
    <hyperlink ref="D999:D1000" r:id="rId658" display="RESOLUCIONES_PASAJEROS/SOTRAMAGDALENA_S.A/SOTRAMAGDA_1505_2018.pdf" xr:uid="{00000000-0004-0000-0100-000091020000}"/>
    <hyperlink ref="D1002:D1003" r:id="rId659" display="RESOLUCIONES_PASAJEROS/LA_REPRESA_S.A.S/LA_REPRESA_1747_2018.pdf" xr:uid="{00000000-0004-0000-0100-000092020000}"/>
    <hyperlink ref="D440" r:id="rId660" display="RESOLUCIONES_PASAJEROS\NAVITUR\NAVITUR_1824_2018.pdf" xr:uid="{00000000-0004-0000-0100-000093020000}"/>
    <hyperlink ref="D366" r:id="rId661" display="RESOLUCIONES_PASAJEROS\ABOGUA\ABOGUA_1882_2018.pdf" xr:uid="{00000000-0004-0000-0100-000094020000}"/>
    <hyperlink ref="D1004:D1005" r:id="rId662" display="RESOLUCIONES_PASAJEROS/ASOMOTP/ASOMOTP_2470_2018.pdf" xr:uid="{00000000-0004-0000-0100-000095020000}"/>
    <hyperlink ref="D499" r:id="rId663" display="RESOLUCIONES_PASAJEROS\LIBERTADOR\LIBERTADOR_2480_2018.pdf" xr:uid="{00000000-0004-0000-0100-000096020000}"/>
    <hyperlink ref="D1006:D1007" r:id="rId664" display="RESOLUCIONES_PASAJEROS/HG SUMINISTROS/HG_2476_2018.pdf" xr:uid="{00000000-0004-0000-0100-000097020000}"/>
    <hyperlink ref="D919" r:id="rId665" display="RESOLUCIONES_PASAJEROS\INVERSIONES_DE_LA_OSSA\INVER_OSSA_2715_2018.pdf" xr:uid="{00000000-0004-0000-0100-000098020000}"/>
    <hyperlink ref="D896:D897" r:id="rId666" display="RESOLUCIONES_PASAJEROS\IRIS_TURS_ARCOS\IRIS_TURS_1031_2017.pdf" xr:uid="{00000000-0004-0000-0100-000099020000}"/>
    <hyperlink ref="D631" r:id="rId667" display="RESOLUCIONES_PASAJEROS\OSORIO_OCAMPO\OSORIO_2714_2018.pdf" xr:uid="{00000000-0004-0000-0100-00009A020000}"/>
    <hyperlink ref="D732" r:id="rId668" display="RESOLUCIONES_PASAJEROS\TRANSPORMAR\TRANSPORMA_2712_2018.pdf" xr:uid="{00000000-0004-0000-0100-00009B020000}"/>
    <hyperlink ref="D950" r:id="rId669" display="RESOLUCIONES_PASAJEROS\LUXURY_YATES\LUXURY_3039_2018.pdf" xr:uid="{00000000-0004-0000-0100-00009C020000}"/>
    <hyperlink ref="D951" r:id="rId670" display="RESOLUCIONES_PASAJEROS\LUXURY_YATES\LUXURY_5044_2018.pdf" xr:uid="{00000000-0004-0000-0100-00009D020000}"/>
    <hyperlink ref="D690" r:id="rId671" display="RESOLUCIONES_PASAJEROS\SOSTRAF_LTDA\SOSTRAF_3164_2018.pdf" xr:uid="{00000000-0004-0000-0100-00009E020000}"/>
    <hyperlink ref="D954" r:id="rId672" display="RESOLUCIONES_PASAJEROS\TRANSFLUVIALES_CAQUETA_S.A.S\TF_CAQUETA_1738_2018.pdf" xr:uid="{00000000-0004-0000-0100-00009F020000}"/>
    <hyperlink ref="D955" r:id="rId673" display="RESOLUCIONES_PASAJEROS\TRANSFLUVIALES_CAQUETA_S.A.S\TF_CAQUETA_2462_2018.pdf" xr:uid="{00000000-0004-0000-0100-0000A0020000}"/>
    <hyperlink ref="D956" r:id="rId674" display="RESOLUCIONES_PASAJEROS\TRANSFLUVIALES_CAQUETA_S.A.S\TF_CAQUETA_2724_2018.pdf" xr:uid="{00000000-0004-0000-0100-0000A1020000}"/>
    <hyperlink ref="D957" r:id="rId675" display="RESOLUCIONES_PASAJEROS\TRANSFLUVIALES_CAQUETA_S.A.S\TF_CAQUETA_3925_2018.pdf" xr:uid="{00000000-0004-0000-0100-0000A2020000}"/>
    <hyperlink ref="D958" r:id="rId676" display="RESOLUCIONES_PASAJEROS\TRANSFLUVIALES_CAQUETA_S.A.S\TF_CAQUETA_3933_2018.pdf" xr:uid="{00000000-0004-0000-0100-0000A3020000}"/>
    <hyperlink ref="D726" r:id="rId677" display="RESOLUCIONES_PASAJEROS\ASOTRANSCHAIRA\ASOTRANSCH_3163_2018.pdf" xr:uid="{00000000-0004-0000-0100-0000A4020000}"/>
    <hyperlink ref="D1010" r:id="rId678" display="RESOLUCIONES_PASAJEROS/ADAN_RODRIGUEZ/ADAN_R_R_4704_2018.pdf" xr:uid="{00000000-0004-0000-0100-0000A5020000}"/>
    <hyperlink ref="D570" r:id="rId679" display="RESOLUCIONES_PASAJEROS\HINCAPIE\HINCAPIE_7021_2012.pdf" xr:uid="{00000000-0004-0000-0100-0000A6020000}"/>
    <hyperlink ref="D754" r:id="rId680" display="RESOLUCIONES PASAJ\ESPECIALES_GB_S.A.S\ESPECIALES_0250_2015.pdf" xr:uid="{00000000-0004-0000-0100-0000A7020000}"/>
    <hyperlink ref="D821" r:id="rId681" display="RESOLUCIONES_PASAJEROS/TRANSPORTAMOS_AH/TRANSPO_AH_5593_2018.pdf" xr:uid="{00000000-0004-0000-0100-0000A8020000}"/>
    <hyperlink ref="D894" r:id="rId682" display="RESOLUCIONES_PASAJEROS\TRANSFLUVIAL_GLR\TRANSFLUVI_3165_2018.pdf" xr:uid="{00000000-0004-0000-0100-0000A9020000}"/>
    <hyperlink ref="D903" r:id="rId683" display="RESOLUCIONES PASAJ\TRANSGOLFO_JJ\TRANSGOLFO_2460_2017.pdf" xr:uid="{00000000-0004-0000-0100-0000AA020000}"/>
    <hyperlink ref="D904" r:id="rId684" display="RESOLUCIONES_PASAJEROS\TRANSGOLFO_JJ\TRANSGOLFO_3495_2017.pdf" xr:uid="{00000000-0004-0000-0100-0000AB020000}"/>
    <hyperlink ref="D906" r:id="rId685" display="RESOLUCIONES PASAJ\TRANSGOLFO_JJ\TRANSGOLFO_3796_2018.pdf" xr:uid="{00000000-0004-0000-0100-0000AC020000}"/>
    <hyperlink ref="D314:D315" r:id="rId686" display="RESOLUCIONES_PASAJEROS\TRES_FRONTERAS_S.A.S\TRESFRONTE_2956_2015.pdf" xr:uid="{00000000-0004-0000-0100-0000AD020000}"/>
    <hyperlink ref="D798" r:id="rId687" display="RESOLUCIONES PASAJ\TRAVEL_S.A.S\TRAVEL_2960_2015.pdf" xr:uid="{00000000-0004-0000-0100-0000AE020000}"/>
    <hyperlink ref="D1013" r:id="rId688" display="RESOLUCIONES_PASAJEROS/DEL_PACIFICO_S.A.S/DEL_PACIFI_0440_2019.pdf" xr:uid="{00000000-0004-0000-0100-0000AF020000}"/>
    <hyperlink ref="D108" r:id="rId689" display="RESOLUCIONES_PASAJEROS\COOTRANSFLUVIALES\CTRANSFLUV_3162_2018.pdf" xr:uid="{00000000-0004-0000-0100-0000B0020000}"/>
    <hyperlink ref="D294" r:id="rId690" display="RESOLUCIONES_PASAJEROS\COOMOTURAM\COOMOTURAM_3296_2018.pdf" xr:uid="{00000000-0004-0000-0100-0000B1020000}"/>
    <hyperlink ref="D985:D986" r:id="rId691" display="RESOLUCIONES_PASAJEROS/COOPAMER/COOPAMER_3494_2017.pdf" xr:uid="{00000000-0004-0000-0100-0000B2020000}"/>
    <hyperlink ref="D24" r:id="rId692" display="RESOLUCIONES_PASAJEROS\NAVGUAVIO\NAVIERAGUA_2178_1999.pdf" xr:uid="{00000000-0004-0000-0100-0000B3020000}"/>
    <hyperlink ref="D27" r:id="rId693" display="RESOLUCIONES_PASAJEROS\NAVGUAVIO\NAVIERAGUA_3015_2004.pdf" xr:uid="{00000000-0004-0000-0100-0000B4020000}"/>
    <hyperlink ref="D817" r:id="rId694" display="RESOLUCIONES_PASAJEROS/LLANORINOQUIA/LLANORINOQ_4691_2018.pdf" xr:uid="{00000000-0004-0000-0100-0000B5020000}"/>
    <hyperlink ref="D342" r:id="rId695" display="RESOLUCIONES_PASAJEROS\DEL_PUTUMAYO_LTDA\PUTUMAYO_LTDA_3795_2018.pdf" xr:uid="{00000000-0004-0000-0100-0000B6020000}"/>
    <hyperlink ref="D788" r:id="rId696" display="RESOLUCIONES_PASAJEROS/ESPECIALES_FSG_S.A.S/FSG_SAS_3793_2018.pdf" xr:uid="{00000000-0004-0000-0100-0000B7020000}"/>
    <hyperlink ref="D62" r:id="rId697" display="RESOLUCIONES_PASAJEROS\COOMUTRAVI\COOMUTRAVI_1088_2006.pdf" xr:uid="{00000000-0004-0000-0100-0000B8020000}"/>
    <hyperlink ref="D82" r:id="rId698" display="RESOLUCIONES_PASAJEROS\COOMULTRAMAG\COOMULTRAM_0010_2000.pdf" xr:uid="{00000000-0004-0000-0100-0000B9020000}"/>
    <hyperlink ref="D83" r:id="rId699" display="RESOLUCIONES_PASAJEROS\COOMULTRAMAG\COOMULTRAM_7130_2003.pdf" xr:uid="{00000000-0004-0000-0100-0000BA020000}"/>
    <hyperlink ref="D84" r:id="rId700" display="RESOLUCIONES_PASAJEROS\COOMULTRAMAG\COOMULTRAM_4520_2007.pdf" xr:uid="{00000000-0004-0000-0100-0000BB020000}"/>
    <hyperlink ref="D85" r:id="rId701" display="RESOLUCIONES_PASAJEROS\COOMULTRAMAG\COOMULTRAM_0394_2011.pdf" xr:uid="{00000000-0004-0000-0100-0000BC020000}"/>
    <hyperlink ref="D76" r:id="rId702" display="RESOLUCIONES_PASAJEROS\SAN_PABLO_LTDA\SANPABLOLT_0818_2017.pdf" xr:uid="{00000000-0004-0000-0100-0000BD020000}"/>
    <hyperlink ref="D973" r:id="rId703" display="RESOLUCIONES_PASAJEROS/TRANSPORTE_LEBRIJA_LTDA/LEBRIJA_3799_2018.pdf" xr:uid="{00000000-0004-0000-0100-0000BE020000}"/>
    <hyperlink ref="D30" r:id="rId704" display="RESOLUCIONES PASAJ\NAVGUAVIO\NAVIERAGUA_720_2008.pdf" xr:uid="{00000000-0004-0000-0100-0000BF020000}"/>
    <hyperlink ref="D29:D30" r:id="rId705" display="RESOLUCIONES_PASAJEROS/NAVGUAVIO/NAVIERAGUA_0720_2008.pdf" xr:uid="{00000000-0004-0000-0100-0000C0020000}"/>
    <hyperlink ref="D295:D296" r:id="rId706" display="RESOLUCIONES_PASAJEROS\ZAMBRANO_LTDA\ZAMBRANO_1213_2005.pdf" xr:uid="{00000000-0004-0000-0100-0000C1020000}"/>
    <hyperlink ref="D719" r:id="rId707" display="RESOLUCIONES_PASAJEROS\COOPETRANSFLUVIAL\PTOBOYACA_5693_2007.pdf" xr:uid="{00000000-0004-0000-0100-0000C2020000}"/>
    <hyperlink ref="D311" r:id="rId708" display="RESOLUCIONES PASAJ\TRES_FRONTERAS_S.A.S\TRESFRONTE_2408_2006.pdf" xr:uid="{00000000-0004-0000-0100-0000C3020000}"/>
    <hyperlink ref="D145" r:id="rId709" display="RESOLUCIONES_PASAJEROS\CTRANSPUERTOASIS\PUERTOASIS_2858_2014.pdf" xr:uid="{00000000-0004-0000-0100-0000C4020000}"/>
    <hyperlink ref="D144" r:id="rId710" display="RESOLUCIONES_PASAJEROS\CTRANSPUERTOASIS\PUERTOASIS_0003_2014.pdf" xr:uid="{00000000-0004-0000-0100-0000C5020000}"/>
    <hyperlink ref="D143" r:id="rId711" display="RESOLUCIONES_PASAJEROS\CTRANSPUERTOASIS\PUERTOASIS_5731_2010.pdf" xr:uid="{00000000-0004-0000-0100-0000C6020000}"/>
    <hyperlink ref="D142" r:id="rId712" display="RESOLUCIONES_PASAJEROS\CTRANSPUERTOASIS\PUERTOASIS_3727_2009.pdf" xr:uid="{00000000-0004-0000-0100-0000C7020000}"/>
    <hyperlink ref="D141" r:id="rId713" display="RESOLUCIONES_PASAJEROS\CTRANSPUERTOASIS\PUERTOASIS_3653_2005.pdf" xr:uid="{00000000-0004-0000-0100-0000C8020000}"/>
    <hyperlink ref="D140" r:id="rId714" display="RESOLUCIONES_PASAJEROS\CTRANSPUERTOASIS\PUERTOASIS_1658_2002.pdf" xr:uid="{00000000-0004-0000-0100-0000C9020000}"/>
    <hyperlink ref="D138" r:id="rId715" display="RESOLUCIONES_PASAJEROS\COOTRANSPIÑUÑA\CTRANPIÑUÑ_3937_2018.pdf" xr:uid="{00000000-0004-0000-0100-0000CA020000}"/>
    <hyperlink ref="D44" r:id="rId716" display="RESOLUCIONES_PASAJEROS/NAVGUAVIO/NAVIERAGUA_4707_2018.pdf" xr:uid="{00000000-0004-0000-0100-0000CB020000}"/>
    <hyperlink ref="D905" r:id="rId717" display="RESOLUCIONES PASAJ\TRANSGOLFO_JJ\TRANSGOLFO_5828_2017.pdf" xr:uid="{00000000-0004-0000-0100-0000CC020000}"/>
    <hyperlink ref="D146" r:id="rId718" display="RESOLUCIONES_PASAJEROS\CTRANSPUERTOASIS\PUERTOASIS_1010_2017.pdf" xr:uid="{00000000-0004-0000-0100-0000CD020000}"/>
    <hyperlink ref="D1024:D1025" r:id="rId719" display="RESOLUCIONES_PASAJEROS\BARCASAS_YATES\BARCASAS_0008_2019.pdf" xr:uid="{00000000-0004-0000-0100-0000CE020000}"/>
    <hyperlink ref="D978" r:id="rId720" display="RESOLUCIONES_PASAJEROS\GUATAPE_CRUISES_S.A.S\GUATAPE_CR_0135_2019.pdf" xr:uid="{00000000-0004-0000-0100-0000CF020000}"/>
    <hyperlink ref="D840" r:id="rId721" display="RESOLUCIONES_PASAJEROS\RIO_CHICAGUA_S.A.S\CHICAGUA_0083_2019.pdf" xr:uid="{00000000-0004-0000-0100-0000D0020000}"/>
    <hyperlink ref="D371" r:id="rId722" display="RESOLUCIONES_PASAJEROS\TRANSFLUVSUR_LTDA\TRANSFLSUR_1263_2012.pdf" xr:uid="{00000000-0004-0000-0100-0000D1020000}"/>
    <hyperlink ref="D802" r:id="rId723" display="RESOLUCIONES_PASAJEROS/TRAVEL_S.A.S/TRAVEL_3935_2018.pdf" xr:uid="{00000000-0004-0000-0100-0000D2020000}"/>
    <hyperlink ref="D996" r:id="rId724" display="RESOLUCIONES_PASAJEROS/FLUVIAL_GUAINIA_S.A.S/FGUAINIA_0413_2019.pdf" xr:uid="{00000000-0004-0000-0100-0000D3020000}"/>
    <hyperlink ref="D1029:D1030" r:id="rId725" display="RESOLUCIONES_PASAJEROS/POVEDA/POVEDA_0415_2019.pdf" xr:uid="{00000000-0004-0000-0100-0000D4020000}"/>
    <hyperlink ref="D591" r:id="rId726" display="RESOLUCIONES_PASAJEROS\LOS_DELFINES\DELFINES_0438_2019.pdf" xr:uid="{00000000-0004-0000-0100-0000D5020000}"/>
    <hyperlink ref="D1031:D1032" r:id="rId727" display="RESOLUCIONES_PASAJEROS/LOGISTICA_E.P/LOGISTICA_0511_2019.pdf" xr:uid="{00000000-0004-0000-0100-0000D6020000}"/>
    <hyperlink ref="D960" r:id="rId728" display="RESOLUCIONES_PASAJEROS\TRANSFLUVIALES_CAQUETA_S.A.S\TF_CAQUETA_1182_2019.pdf" xr:uid="{00000000-0004-0000-0100-0000D7020000}"/>
    <hyperlink ref="D961" r:id="rId729" display="RESOLUCIONES_PASAJEROS\TRANSFLUVIALES_CAQUETA_S.A.S\TF_CAQUETA_1189_2019.pdf" xr:uid="{00000000-0004-0000-0100-0000D8020000}"/>
    <hyperlink ref="D836" r:id="rId730" display="RESOLUCIONES_PASAJEROS\DIANA_S.A.S\EXP_DIANA_0881_2019.pdf" xr:uid="{00000000-0004-0000-0100-0000D9020000}"/>
    <hyperlink ref="D1014" r:id="rId731" display="RESOLUCIONES_PASAJEROS\DEL_PACIFICO_S.A.S\DEL_PACIFI_1162_2019.pdf" xr:uid="{00000000-0004-0000-0100-0000DA020000}"/>
    <hyperlink ref="D1033:D1034" r:id="rId732" display="RESOLUCIONES_PASAJEROS/TURIVAN/TURIVAN_0966_2019.pdf" xr:uid="{00000000-0004-0000-0100-0000DB020000}"/>
    <hyperlink ref="D377" r:id="rId733" display="RESOLUCIONES_PASAJEROS\TRANSFLUVSUR_LTDA\TRANSFLSUR_4708_2018.pdf" xr:uid="{00000000-0004-0000-0100-0000DC020000}"/>
    <hyperlink ref="D285" r:id="rId734" display="RESOLUCIONES_PASAJEROS\COOTRAFLUCAP\COOTRAFLUC_3924_2018.pdf" xr:uid="{00000000-0004-0000-0100-0000DD020000}"/>
    <hyperlink ref="D474" r:id="rId735" display="RESOLUCIONES PASAJ\COOTRANSFLUCAN\COOTRANSFL_3294_2013.pdf" xr:uid="{00000000-0004-0000-0100-0000DE020000}"/>
    <hyperlink ref="D479" r:id="rId736" display="RESOLUCIONES_PASAJEROS\COOTRANSFLUCAN\COOTRANSFL_6080_2017.pdf" xr:uid="{00000000-0004-0000-0100-0000DF020000}"/>
    <hyperlink ref="D1035:D1036" r:id="rId737" display="RESOLUCIONES_PASAJEROS/TUPLAN_GUATAPE_S.A.S/TUPLAN_1181_2019.pdf" xr:uid="{00000000-0004-0000-0100-0000E0020000}"/>
    <hyperlink ref="D203" r:id="rId738" display="RESOLUCIONES_PASAJEROS/TRANSAMAZONICOS/TRANSAMAZO_3262_2014.pdf" xr:uid="{00000000-0004-0000-0100-0000E1020000}"/>
    <hyperlink ref="D434:D435" r:id="rId739" display="RESOLUCIONES_PASAJEROS\NAVITUR\NAVITUR_1198_2007.pdf" xr:uid="{00000000-0004-0000-0100-0000E2020000}"/>
    <hyperlink ref="D229" r:id="rId740" display="RESOLUCIONES_PASAJEROS\LINEAS AMAZONAS\LINEASAMAZ_2736_2009.pdf" xr:uid="{00000000-0004-0000-0100-0000E3020000}"/>
    <hyperlink ref="D582" r:id="rId741" display="RESOLUCIONES_PASAJEROS\SERVIFLUPRADO_S.A\SSERVIFLUP_0236_2019.pdf" xr:uid="{00000000-0004-0000-0100-0000E4020000}"/>
    <hyperlink ref="D212" r:id="rId742" display="RESOLUCIONES_PASAJEROS\COOTRAFLUVSUC\COOTRAFLUS_5587_2018.pdf" xr:uid="{00000000-0004-0000-0100-0000E5020000}"/>
    <hyperlink ref="D979" r:id="rId743" display="RESOLUCIONES_PASAJEROS\GUATAPE_CRUISES_S.A.S\GUATAPE_CR_0626_2019.pdf" xr:uid="{00000000-0004-0000-0100-0000E6020000}"/>
    <hyperlink ref="D1042" r:id="rId744" display="RESOLUCIONES_PASAJEROS/DIAZ_ALBORNOZ_S.A.S/ALBORNOZ_1601_2019.pdf" xr:uid="{00000000-0004-0000-0100-0000E7020000}"/>
    <hyperlink ref="D1044:D1045" r:id="rId745" display="RESOLUCIONES_PASAJEROS\MAJESTIC_S.A.S\MAJESTIC_S.A.S_1649_2019.pdf" xr:uid="{00000000-0004-0000-0100-0000E8020000}"/>
    <hyperlink ref="D1047:D1048" r:id="rId746" display="RESOLUCIONES_PASAJEROS/AGUAS_ABIERTAS_S.A.S/AGUAS_2298_2019.pdf" xr:uid="{00000000-0004-0000-0100-0000E9020000}"/>
    <hyperlink ref="D264" r:id="rId747" display="RESOLUCIONES_PASAJEROS\COOLANCHEROS\COOLANCHER_2940_2012.pdf" xr:uid="{00000000-0004-0000-0100-0000EA020000}"/>
    <hyperlink ref="D424" r:id="rId748" display="RESOLUCIONES PASAJ\ROJAS_MUÑOZ\ROJASMUÑOZ_5388_2006.pdf" xr:uid="{00000000-0004-0000-0100-0000EB020000}"/>
    <hyperlink ref="D511" r:id="rId749" display="RESOLUCIONES_PASAJEROS\ECOTURPE\ECOTURPE_2327_2011.pdf" xr:uid="{00000000-0004-0000-0100-0000EC020000}"/>
    <hyperlink ref="D621" r:id="rId750" display="RESOLUCIONES PASAJ\H.J._VALLEJO\VALLEJ&amp;CIA_4209_2010.pdf" xr:uid="{00000000-0004-0000-0100-0000ED020000}"/>
    <hyperlink ref="D622:D623" r:id="rId751" display="RESOLUCIONES PASAJ\H.J._VALLEJO\VALLEJ&amp;CIA_0557_2014.pdf" xr:uid="{00000000-0004-0000-0100-0000EE020000}"/>
    <hyperlink ref="D624" r:id="rId752" display="RESOLUCIONES PASAJ\H.J._VALLEJO\VALLEJ&amp;CIA_3488_2016.pdf" xr:uid="{00000000-0004-0000-0100-0000EF020000}"/>
    <hyperlink ref="D625" r:id="rId753" display="RESOLUCIONES PASAJ\H.J._VALLEJO\VALLEJ&amp;CIA_5409_2016.pdf" xr:uid="{00000000-0004-0000-0100-0000F0020000}"/>
    <hyperlink ref="D851" r:id="rId754" display="RESOLUCIONES_PASAJEROS\COOTRANSTAME_LTDA\COOTRANSTA_0625_2019.pdf" xr:uid="{00000000-0004-0000-0100-0000F1020000}"/>
    <hyperlink ref="D837" r:id="rId755" display="RESOLUCIONES_PASAJEROS/DIANA_S.A.S/EXP_DIANA_3049_2019.pdf" xr:uid="{00000000-0004-0000-0100-0000F2020000}"/>
    <hyperlink ref="D1015" r:id="rId756" display="RESOLUCIONES_PASAJEROS/DEL_PACIFICO_S.A.S/DEL_PACIFI_2296_2019.pdf" xr:uid="{00000000-0004-0000-0100-0000F3020000}"/>
    <hyperlink ref="D101" r:id="rId757" display="RESOLUCIONES PASAJ\COOTRANSFLUVIALES\CTRANSFLUV_2431_2006.pdf" xr:uid="{00000000-0004-0000-0100-0000F4020000}"/>
    <hyperlink ref="D925" r:id="rId758" display="RESOLUCIONES_PASAJEROS\TAXIS_RIO_SAS\TAXIS_RIO_4762_2017.pdf" xr:uid="{00000000-0004-0000-0100-0000F5020000}"/>
    <hyperlink ref="D806" r:id="rId759" display="RESOLUCIONES PASAJ\EL_DORADO\EL_DORADO_2321_2015.pdf" xr:uid="{00000000-0004-0000-0100-0000F6020000}"/>
    <hyperlink ref="D941" r:id="rId760" display="RESOLUCIONES PASAJ\PRONTICOURIER\PRONTICOUR_2283_2017.pdf" xr:uid="{00000000-0004-0000-0100-0000F7020000}"/>
    <hyperlink ref="D982:D983" r:id="rId761" display="RESOLUCIONES_PASAJEROS\CASUARO_TOURS_S.A.S\CASUARO_T_3310_2017.pdf" xr:uid="{00000000-0004-0000-0100-0000F8020000}"/>
    <hyperlink ref="D992:D993" r:id="rId762" display="RESOLUCIONES_PASAJEROS\DIRY_ESTER\DIRY_ESTER_0444_2018.pdf" xr:uid="{00000000-0004-0000-0100-0000F9020000}"/>
    <hyperlink ref="D522:D523" r:id="rId763" display="RESOLUCIONES_PASAJEROS\ASTRAWIL\ASTRAWIL_0157_2008.pdf" xr:uid="{00000000-0004-0000-0100-0000FA020000}"/>
    <hyperlink ref="D524" r:id="rId764" display="RESOLUCIONES_PASAJEROS\ASTRAWIL\ASTRAWIL_3653_2011.pdf" xr:uid="{00000000-0004-0000-0100-0000FB020000}"/>
    <hyperlink ref="D525" r:id="rId765" display="RESOLUCIONES_PASAJEROS\ASTRAWIL\ASTRAWIL_3295_2014.pdf" xr:uid="{00000000-0004-0000-0100-0000FC020000}"/>
    <hyperlink ref="D527" r:id="rId766" display="RESOLUCIONES_PASAJEROS\ASTRAWIL\ASTRAWIL_0290_2018.pdf" xr:uid="{00000000-0004-0000-0100-0000FD020000}"/>
    <hyperlink ref="D528:D529" r:id="rId767" display="RESOLUCIONES_PASAJEROS\ASTRAWIL\ASTRAWIL_3822_2018.pdf" xr:uid="{00000000-0004-0000-0100-0000FE020000}"/>
    <hyperlink ref="D3" r:id="rId768" display="RESOLUCIONES_PASAJEROS/LF_VICHADAS_S.A.S/LINEASFLUV_2631_2005.pdf" xr:uid="{00000000-0004-0000-0100-0000FF020000}"/>
    <hyperlink ref="D77" r:id="rId769" display="RESOLUCIONES_PASAJEROS\SAN_PABLO_LTDA\SANPABLOLT_2083_2019.pdf" xr:uid="{00000000-0004-0000-0100-000000030000}"/>
    <hyperlink ref="D172" r:id="rId770" display="RESOLUCIONES_PASAJEROS\COOTRAIMAG\COOTRAIMA_01912 2019.pdf" xr:uid="{00000000-0004-0000-0100-000001030000}"/>
    <hyperlink ref="D162" r:id="rId771" display="RESOLUCIONES_PASAJEROS\COOTRAIMAG\COOTRAIMA_05988_2009.pdf" xr:uid="{00000000-0004-0000-0100-000002030000}"/>
    <hyperlink ref="D1011" r:id="rId772" display="RESOLUCIONES_PASAJEROS/ADAN_RODRIGUEZ/ADAN_R_R_5499_2018.pdf" xr:uid="{00000000-0004-0000-0100-000003030000}"/>
    <hyperlink ref="D1043" r:id="rId773" display="RESOLUCIONES_PASAJEROS\DIAZ_ALBORNOZ_S.A.S\ALBORNOZ_2848_2019.pdf" xr:uid="{00000000-0004-0000-0100-000004030000}"/>
    <hyperlink ref="D378" r:id="rId774" display="RESOLUCIONES_PASAJEROS\TRANSFLUVSUR_LTDA\TRANSFLSUR_5043_2018.pdf" xr:uid="{00000000-0004-0000-0100-000005030000}"/>
    <hyperlink ref="D1054" r:id="rId775" display="RESOLUCIONES_PASAJEROS\VILLAVIEJA_EAT\VILLAVIEJA_1650_2019.pdf" xr:uid="{00000000-0004-0000-0100-000006030000}"/>
    <hyperlink ref="D1055" r:id="rId776" display="RESOLUCIONES_PASAJEROS\VILLAVIEJA_EAT\VILLAVIEJA_3993_2019.pdf" xr:uid="{00000000-0004-0000-0100-000007030000}"/>
    <hyperlink ref="D1057:D1058" r:id="rId777" display="RESOLUCIONES_PASAJEROS\JUANTHOSA_RED_S.A.S\JUANTHOSA_3138_2019.pdf" xr:uid="{00000000-0004-0000-0100-000008030000}"/>
    <hyperlink ref="D1059:D1060" r:id="rId778" display="RESOLUCIONES_PASAJEROS\S&amp;L_CATERING\S&amp;L_CATERING_3401_2019.pdf" xr:uid="{00000000-0004-0000-0100-000009030000}"/>
    <hyperlink ref="D1068:D1069" r:id="rId779" display="RESOLUCIONES_PASAJEROS/LA_AMISTAD_GIGANTE_S.A.S/AMISTAD_4253_2019.pdf" xr:uid="{00000000-0004-0000-0100-00000A030000}"/>
    <hyperlink ref="D441" r:id="rId780" display="RESOLUCIONES_PASAJEROS/NAVITUR/NAVITUR_2737_2019.pdf" xr:uid="{00000000-0004-0000-0100-00000B030000}"/>
    <hyperlink ref="D442" r:id="rId781" display="RESOLUCIONES_PASAJEROS/NAVITUR/NAVITUR_3990_2019.pdf" xr:uid="{00000000-0004-0000-0100-00000C030000}"/>
    <hyperlink ref="D827" r:id="rId782" display="RESOLUCIONES_PASAJEROS/FAITUR_S.A.S/FAITUR_1396_2019.pdf" xr:uid="{00000000-0004-0000-0100-00000D030000}"/>
    <hyperlink ref="D500" r:id="rId783" display="RESOLUCIONES_PASAJEROS\LIBERTADOR\LIBERTADOR_1602_2019.pdf" xr:uid="{00000000-0004-0000-0100-00000E030000}"/>
    <hyperlink ref="D60" r:id="rId784" display="RESOLUCIONES_PASAJEROS/COROMOTO_S.A.S/COROMOTO_1651_2019.pdf" xr:uid="{00000000-0004-0000-0100-00000F030000}"/>
    <hyperlink ref="D759" r:id="rId785" display="RESOLUCIONES_PASAJEROS/TURISROCA/TURISROCA_2015_2019.pdf" xr:uid="{00000000-0004-0000-0100-000010030000}"/>
    <hyperlink ref="D592" r:id="rId786" display="RESOLUCIONES_PASAJEROS\LOS_DELFINES\DELFINES_0438_2019.pdf" xr:uid="{00000000-0004-0000-0100-000011030000}"/>
    <hyperlink ref="D593" r:id="rId787" display="RESOLUCIONES_PASAJEROS\LOS_DELFINES\DELFINES_2118_2019.pdf" xr:uid="{00000000-0004-0000-0100-000012030000}"/>
    <hyperlink ref="D592:D593" r:id="rId788" display="RESOLUCIONES_PASAJEROS/LOS_DELFINES/DELFINES_2118_2019.pdf" xr:uid="{00000000-0004-0000-0100-000013030000}"/>
    <hyperlink ref="D189" r:id="rId789" display="RESOLUCIONES_PASAJEROS/TRANSUNION/TRANSUNION_2299_2019.pdf" xr:uid="{00000000-0004-0000-0100-000014030000}"/>
    <hyperlink ref="D386" r:id="rId790" display="RESOLUCIONES_PASAJEROS\COOTRAFLURMAG\COOTRAFLUR_2693_2019.pdf" xr:uid="{00000000-0004-0000-0100-000015030000}"/>
    <hyperlink ref="D628" r:id="rId791" display="RESOLUCIONES_PASAJEROS\H.J._VALLEJO\VALLEJ&amp;CIA_0248_2019.pdf" xr:uid="{00000000-0004-0000-0100-000016030000}"/>
    <hyperlink ref="D962" r:id="rId792" display="RESOLUCIONES_PASAJEROS\TRANSFLUVIALES_CAQUETA_S.A.S\TF_CAQUETA_1910_2019.pdf" xr:uid="{00000000-0004-0000-0100-000017030000}"/>
    <hyperlink ref="D959" r:id="rId793" display="RESOLUCIONES_PASAJEROS\TRANSFLUVIALES_CAQUETA_S.A.S\TF_CAQUETA_3933_2018.pdf" xr:uid="{00000000-0004-0000-0100-000018030000}"/>
    <hyperlink ref="D109" r:id="rId794" display="RESOLUCIONES_PASAJEROS\COOTRANSFLUVIALES\CTRANSFLUV_2085_2019.pdf" xr:uid="{00000000-0004-0000-0100-000019030000}"/>
    <hyperlink ref="D1008" r:id="rId795" display="RESOLUCIONES_PASAJEROS/RIO_BAUDO_E.U/RIO_BAUDO_4705_2018.pdf" xr:uid="{00000000-0004-0000-0100-00001A030000}"/>
    <hyperlink ref="D1009" r:id="rId796" display="RESOLUCIONES_PASAJEROS\RIO_BAUDO_E.U\RIO_BAUDO_5132_2018.pdf" xr:uid="{00000000-0004-0000-0100-00001B030000}"/>
    <hyperlink ref="D190" r:id="rId797" display="RESOLUCIONES_PASAJEROS\TRANSUNION\TRANSUNION_3903_2019.pdf" xr:uid="{00000000-0004-0000-0100-00001C030000}"/>
    <hyperlink ref="D547:D548" r:id="rId798" display="RESOLUCIONES_PASAJEROS\TRANS_ATRATO\TRANSATRAT_0812_2018.pdf" xr:uid="{00000000-0004-0000-0100-00001D030000}"/>
    <hyperlink ref="D335" r:id="rId799" display="RESOLUCIONES_PASAJEROS\ASONAGUA\ASONAGU_3902_2019.pdf" xr:uid="{00000000-0004-0000-0100-00001E030000}"/>
    <hyperlink ref="D45" r:id="rId800" display="RESOLUCIONES_PASAJEROS/NAVGUAVIO/NAVIERAGUA_3126_2019.pdf" xr:uid="{00000000-0004-0000-0100-00001F030000}"/>
    <hyperlink ref="D513" r:id="rId801" display="RESOLUCIONES_PASAJEROS\ECOTURPE\ECOTURPE_3997_2019.pdf" xr:uid="{00000000-0004-0000-0100-000020030000}"/>
    <hyperlink ref="D1026" r:id="rId802" display="RESOLUCIONES_PASAJEROS\BARCASAS_YATES\BARCASAS_3048_2019.pdf" xr:uid="{00000000-0004-0000-0100-000021030000}"/>
    <hyperlink ref="D101:D102" r:id="rId803" display="RESOLUCIONES_PASAJEROS\COOTRANSFLUVIALES\CTRANSFLUV_2431_2006.pdf" xr:uid="{00000000-0004-0000-0100-000022030000}"/>
    <hyperlink ref="D770" r:id="rId804" display="RESOLUCIONES_PASAJEROS\AQUAVIARIOS\AQUAVIARIO_4643_2018.pdf" xr:uid="{00000000-0004-0000-0100-000023030000}"/>
    <hyperlink ref="D771" r:id="rId805" display="RESOLUCIONES_PASAJEROS\AQUAVIARIOS\AQUAVIARIO_4791_2019.pdf" xr:uid="{00000000-0004-0000-0100-000024030000}"/>
    <hyperlink ref="D367" r:id="rId806" display="RESOLUCIONES_PASAJEROS\ABOGUA\ABOGUA_2738_2019.pdf" xr:uid="{00000000-0004-0000-0100-000025030000}"/>
    <hyperlink ref="D1061" r:id="rId807" display="RESOLUCIONES_PASAJEROS\S&amp;L_CATERING\S&amp;L_CATERING_5559_2019.pdf" xr:uid="{00000000-0004-0000-0100-000026030000}"/>
    <hyperlink ref="D734" r:id="rId808" display="RESOLUCIONES_PASAJEROS\TRANSBORDAMOS_SINU_S.A.S\TRANSBORDA_5442_2018.pdf" xr:uid="{00000000-0004-0000-0100-000027030000}"/>
    <hyperlink ref="D735" r:id="rId809" display="RESOLUCIONES_PASAJEROS\TRANSBORDAMOS_SINU_S.A.S\TRANSBORDA_4660_2019.pdf" xr:uid="{00000000-0004-0000-0100-000028030000}"/>
    <hyperlink ref="D474:D475" r:id="rId810" display="RESOLUCIONES_PASAJEROS\COOTRANSFLUCAN\COOTRANSFL_3294_2014.pdf" xr:uid="{00000000-0004-0000-0100-000029030000}"/>
    <hyperlink ref="D477" r:id="rId811" display="RESOLUCIONES_PASAJEROS\COOTRANSFLUCAN\COOTRANSFL_3178_2015.pdf" xr:uid="{00000000-0004-0000-0100-00002A030000}"/>
    <hyperlink ref="D907" r:id="rId812" display="RESOLUCIONES_PASAJEROS\TRANSGOLFO_JJ\TRANSGOLFO_3051_2019.pdf" xr:uid="{00000000-0004-0000-0100-00002B030000}"/>
    <hyperlink ref="D908" r:id="rId813" display="RESOLUCIONES_PASAJEROS\TRANSGOLFO_JJ\TRANSGOLFO_5863_2019.pdf" xr:uid="{00000000-0004-0000-0100-00002C030000}"/>
    <hyperlink ref="D283:D284" r:id="rId814" display="RESOLUCIONES_PASAJEROS\COOTRAFLUCAP\COOTRAFLUC_0453_2015.pdf" xr:uid="{00000000-0004-0000-0100-00002D030000}"/>
    <hyperlink ref="D1037" r:id="rId815" display="RESOLUCIONES_PASAJEROS/TUPLAN_GUATAPE_S.A.S/TUPLAN_4790_2019.pdf" xr:uid="{00000000-0004-0000-0100-00002E030000}"/>
    <hyperlink ref="D865" r:id="rId816" display="RESOLUCIONES_PASAJEROS/AVIAJAR_S.A/AVIAJAR_5294_2019.pdf" xr:uid="{00000000-0004-0000-0100-00002F030000}"/>
    <hyperlink ref="D501:D502" r:id="rId817" display="RESOLUCIONES_PASAJEROS/LIBERTADOR/LIBERTADOR_5615_2019.pdf" xr:uid="{00000000-0004-0000-0100-000030030000}"/>
    <hyperlink ref="D467" r:id="rId818" display="RESOLUCIONES_PASAJEROS\EMTURPE_LTDA\EMTURPELTD_4695_2018.pdf" xr:uid="{00000000-0004-0000-0100-000031030000}"/>
    <hyperlink ref="D573" r:id="rId819" display="RESOLUCIONES_PASAJEROS/HINCAPIE/HINCAPIE_3840_2019.pdf" xr:uid="{00000000-0004-0000-0100-000032030000}"/>
    <hyperlink ref="D241" r:id="rId820" display="RESOLUCIONES_PASAJEROS\ASOTAXI\ASOTAXI_6288_2019.pdf" xr:uid="{00000000-0004-0000-0100-000033030000}"/>
    <hyperlink ref="D963" r:id="rId821" display="RESOLUCIONES_PASAJEROS\TRANSFLUVIALES_CAQUETA_S.A.S\TF_CAQUETA_0010_2020.pdf" xr:uid="{00000000-0004-0000-0100-000034030000}"/>
    <hyperlink ref="D852" r:id="rId822" display="RESOLUCIONES_PASAJEROS\COOTRANSTAME_LTDA\COOTRANSTA_0145_2020.pdf" xr:uid="{00000000-0004-0000-0100-000035030000}"/>
    <hyperlink ref="D980" r:id="rId823" display="RESOLUCIONES_PASAJEROS\GUATAPE_CRUISES_S.A.S\GUATAPE_CR_5004_2019.pdf" xr:uid="{00000000-0004-0000-0100-000036030000}"/>
    <hyperlink ref="D1049" r:id="rId824" display="RESOLUCIONES_PASAJEROS/AGUAS_ABIERTAS_S.A.S/AGUAS_5449_2019.pdf" xr:uid="{00000000-0004-0000-0100-000037030000}"/>
    <hyperlink ref="D881" r:id="rId825" display="RESOLUCIONES_PASAJEROS\HOSTERIA_MARINA\HOSTERIA_3050_2019.pdf" xr:uid="{00000000-0004-0000-0100-000038030000}"/>
    <hyperlink ref="D1051:D1052" r:id="rId826" display="RESOLUCIONES_PASAJEROS/ANCLAR_S.A.S/MUELLE_3148_2019.pdf" xr:uid="{00000000-0004-0000-0100-000039030000}"/>
    <hyperlink ref="D514" r:id="rId827" display="RESOLUCIONES_PASAJEROS\ECOTURPE\ECOTURPE_5827_2019.pdf" xr:uid="{00000000-0004-0000-0100-00003A030000}"/>
    <hyperlink ref="D521" r:id="rId828" display="RESOLUCIONES_PASAJEROS\ARISTIZABAL\ARISTIZABA_4019_2019.pdf" xr:uid="{00000000-0004-0000-0100-00003B030000}"/>
    <hyperlink ref="D952" r:id="rId829" display="RESOLUCIONES_PASAJEROS\LUXURY_YATES\LUXURY_4640_2019.pdf" xr:uid="{00000000-0004-0000-0100-00003C030000}"/>
    <hyperlink ref="D706:D707" r:id="rId830" display="RESOLUCIONES_PASAJEROS/RIO LA MIEL/RIO_MIEL_4681_2018.pdf" xr:uid="{00000000-0004-0000-0100-00003D030000}"/>
    <hyperlink ref="D868" r:id="rId831" display="RESOLUCIONES_PASAJEROS/HERMEZA_GOLD_S.A.S/HERMEZA_5480_2019.pdf" xr:uid="{00000000-0004-0000-0100-00003E030000}"/>
    <hyperlink ref="D1074:D1075" r:id="rId832" display="RESOLUCIONES_PASAJEROS\NAVIERAS_S.A.S\NAVES_5448_2019.pdf" xr:uid="{00000000-0004-0000-0100-00003F030000}"/>
    <hyperlink ref="D1076" r:id="rId833" display="RESOLUCIONES_PASAJEROS\NAVIERAS_S.A.S\NAVES_5862_2019.pdf" xr:uid="{00000000-0004-0000-0100-000040030000}"/>
    <hyperlink ref="D259" r:id="rId834" display="RESOLUCIONES_PASAJEROS/TRANSFLUREG/TRANSFLURE_4661_2019.pdf" xr:uid="{00000000-0004-0000-0100-000041030000}"/>
    <hyperlink ref="D618" r:id="rId835" display="RESOLUCIONES_PASAJEROS\COOTRANSCA\COOTRANSCA_0154_2020.pdf" xr:uid="{00000000-0004-0000-0100-000042030000}"/>
    <hyperlink ref="D461" r:id="rId836" display="RESOLUCIONES_PASAJEROS\ASOCANOAS\ASOCANOAS_4289_2017.pdf" xr:uid="{00000000-0004-0000-0100-000043030000}"/>
    <hyperlink ref="D462" r:id="rId837" display="RESOLUCIONES_PASAJEROS\ASOCANOAS\ASOCANOAS_4289_2017.pdf" xr:uid="{00000000-0004-0000-0100-000044030000}"/>
    <hyperlink ref="D431" r:id="rId838" display="RESOLUCIONES_PASAJEROS/EXPRESO_SAN_JUAN_LTDA/EXPSANJUAN-3992_2019.pdf" xr:uid="{00000000-0004-0000-0100-000045030000}"/>
    <hyperlink ref="D549" r:id="rId839" display="RESOLUCIONES_PASAJEROS/TRANS_ATRATO/TRANSATRAT_0260_2020.pdf" xr:uid="{00000000-0004-0000-0100-000046030000}"/>
    <hyperlink ref="D612" r:id="rId840" display="RESOLUCIONES_PASAJEROS\EXPRESO_BAGADO_LTDA\BAGADOLTDA_3796_2009.pdf" xr:uid="{00000000-0004-0000-0100-000047030000}"/>
    <hyperlink ref="D861:D862" r:id="rId841" display="RESOLUCIONES_PASAJEROS/SANJUANEÑA_S.A.S/SANJUANEÑA_4663_2019.pdf" xr:uid="{00000000-0004-0000-0100-000048030000}"/>
    <hyperlink ref="D1050" r:id="rId842" display="3047" xr:uid="{00000000-0004-0000-0100-000049030000}"/>
    <hyperlink ref="D1071" r:id="rId843" display="RESOLUCIONES_PASAJEROS/MARITIMO_ECOLOGICO/MARITIMO_5866_2019.pdf" xr:uid="{00000000-0004-0000-0100-00004A030000}"/>
    <hyperlink ref="D747" r:id="rId844" display="RESOLUCIONES_PASAJEROS\ASOPASEROS\Resolucion No. 0005594 del 11 de diciembre de 2019 + notificacion.pdf" xr:uid="{00000000-0004-0000-0100-00004B030000}"/>
    <hyperlink ref="D302" r:id="rId845" display="RESOLUCIONES_PASAJEROS\ZAMBRANO_LTDA\ZAMBRANO_6464_2019.pdf" xr:uid="{00000000-0004-0000-0100-00004C030000}"/>
    <hyperlink ref="D508" r:id="rId846" display="RESOLUCIONES_PASAJEROS/TRANSFLUVIAL_NARE_LTDA/NARE_LTDA_4427_2019.pdf" xr:uid="{00000000-0004-0000-0100-00004D030000}"/>
    <hyperlink ref="D754:D755" r:id="rId847" display="RESOLUCIONES_PASAJEROS\ESPECIALES_GB_S.A.S\ESPECIALES_0250_2015.pdf" xr:uid="{00000000-0004-0000-0100-00004E030000}"/>
    <hyperlink ref="D866:D867" r:id="rId848" display="RESOLUCIONES_PASAJEROS\HERMEZA_GOLD_S.A.S\HERMEZA_4954_2016.pdf" xr:uid="{00000000-0004-0000-0100-00004F030000}"/>
    <hyperlink ref="D1082" r:id="rId849" display="RESOLUCIONES_PASAJEROS\TRANSTOPOCORO\TRANSTOPOCORO_4662_2019.pdf" xr:uid="{00000000-0004-0000-0100-000050030000}"/>
    <hyperlink ref="D1083" r:id="rId850" display="RESOLUCIONES_PASAJEROS\TRANSTOPOCORO\TRANSTOPOCORO_4662_2019.pdf" xr:uid="{00000000-0004-0000-0100-000051030000}"/>
    <hyperlink ref="D883:D884" r:id="rId851" display="RESOLUCIONES_PASAJEROS\HYDROPARKE_II\HYDROPARKE_0859_2017.pdf" xr:uid="{00000000-0004-0000-0100-000052030000}"/>
    <hyperlink ref="D654" r:id="rId852" display="RESOLUCIONES_PASAJEROS\GUAINIA_TOUR\GUAINIATOU_6466_2019.pdf" xr:uid="{00000000-0004-0000-0100-000053030000}"/>
    <hyperlink ref="D958:D959" r:id="rId853" display="RESOLUCIONES_PASAJEROS\TRANSFLUVIALES_CAQUETA_S.A.S\TF_CAQUETA_3933_2018.pdf" xr:uid="{00000000-0004-0000-0100-000054030000}"/>
    <hyperlink ref="D964" r:id="rId854" display="RESOLUCIONES_PASAJEROS\TRANSFLUVIALES_CAQUETA_S.A.S\TF_CAQUETA_0464_2020.pdf" xr:uid="{00000000-0004-0000-0100-000055030000}"/>
    <hyperlink ref="D874" r:id="rId855" display="RESOLUCIONES_PASAJEROS/TRANS_RENACER/TRANSRENACE_3040003285_2020.pdf" xr:uid="{00000000-0004-0000-0100-000056030000}"/>
    <hyperlink ref="D11" r:id="rId856" display="RESOLUCIONES_PASAJEROS/LF_VICHADAS_S.A.S/LINEASFLUV_3040003235_2020.pdf" xr:uid="{00000000-0004-0000-0100-000057030000}"/>
    <hyperlink ref="D243" r:id="rId857" display="RESOLUCIONES_PASAJEROS\ASOTAXI\ASOTAXI_3040003495_2020.pdf" xr:uid="{00000000-0004-0000-0100-000058030000}"/>
    <hyperlink ref="D242" r:id="rId858" display="RESOLUCIONES_PASAJEROS\ASOTAXI\ASOTAXI_0463_2020.pdf" xr:uid="{00000000-0004-0000-0100-000059030000}"/>
    <hyperlink ref="D922" r:id="rId859" display="RESOLUCIONES_PASAJEROS\POSADA_LONDOÑO\POSADA_LON_3040007995_2020.pdf" xr:uid="{00000000-0004-0000-0100-00005A030000}"/>
    <hyperlink ref="D901" r:id="rId860" display="RESOLUCIONES_PASAJEROS\ESCOTRANSTOURS\ESCOTRANST_2851_2019.pdf" xr:uid="{00000000-0004-0000-0100-00005B030000}"/>
    <hyperlink ref="D714" r:id="rId861" display="RESOLUCIONES_PASAJEROS\TRANSO\TRANSO_0735_2020.pdf" xr:uid="{00000000-0004-0000-0100-00005C030000}"/>
    <hyperlink ref="D900" r:id="rId862" display="RESOLUCIONES_PASAJEROS\ESCOTRANSTOURS\ESCOTRANST_856_2017.pdf" xr:uid="{00000000-0004-0000-0100-00005D030000}"/>
    <hyperlink ref="D900" r:id="rId863" display="RESOLUCIONES_PASAJEROS\ESCOTRANSTOURS\ESCOTRANST_0856_2017.pdf" xr:uid="{00000000-0004-0000-0100-00005E030000}"/>
    <hyperlink ref="D828" r:id="rId864" display="3536" xr:uid="{00000000-0004-0000-0100-00005F030000}"/>
    <hyperlink ref="D842:D843" r:id="rId865" display="RESOLUCIONES_PASAJEROS\RIO_CHICAGUA_S.A.S\CHICAGUA_0217_2020.pdf" xr:uid="{00000000-0004-0000-0100-000060030000}"/>
    <hyperlink ref="D841" r:id="rId866" display="RESOLUCIONES_PASAJEROS\RIO_CHICAGUA_S.A.S\CHICAGUA_5868_2019.pdf" xr:uid="{00000000-0004-0000-0100-000061030000}"/>
    <hyperlink ref="D844" r:id="rId867" display="RESOLUCIONES_PASAJEROS\RIO_CHICAGUA_S.A.S\CHICAGUA_3040003945_2020.pdf" xr:uid="{00000000-0004-0000-0100-000062030000}"/>
    <hyperlink ref="D250" r:id="rId868" display="RESOLUCIONES_PASAJEROS/COOTRAFLUCAN/COOTRAFLUC_4657_2019.pdf" xr:uid="{00000000-0004-0000-0100-000063030000}"/>
    <hyperlink ref="D173" r:id="rId869" display="RESOLUCIONES_PASAJEROS\COOTRAIMAG\Resolucion 0000143 del 27-01-2020.pdf" xr:uid="{00000000-0004-0000-0100-000064030000}"/>
    <hyperlink ref="D174" r:id="rId870" display="RESOLUCIONES_PASAJEROS\COOTRAIMAG\Resolucion 0000143 del 27-01-2020.pdf" xr:uid="{00000000-0004-0000-0100-000065030000}"/>
    <hyperlink ref="D173:D174" r:id="rId871" display="RESOLUCIONES_PASAJEROS\COOTRAIMAG\COOTRAIMA_00143_2020.pdf" xr:uid="{00000000-0004-0000-0100-000066030000}"/>
    <hyperlink ref="D175" r:id="rId872" display="RESOLUCIONES_PASAJEROS\COOTRAIMAG\COOTRAIMA_3040003665_2020.pdf" xr:uid="{00000000-0004-0000-0100-000067030000}"/>
    <hyperlink ref="D176" r:id="rId873" display="RESOLUCIONES_PASAJEROS\COOTRAIMAG\COOTRAIMA_3040006645_2020.pdf" xr:uid="{00000000-0004-0000-0100-000068030000}"/>
    <hyperlink ref="D111" r:id="rId874" display="RESOLUCIONES_PASAJEROS\COOTRANSFLUVIALES\CTRANSFLUV_0530_2020.pdf" xr:uid="{00000000-0004-0000-0100-000069030000}"/>
    <hyperlink ref="D110" r:id="rId875" display="RESOLUCIONES_PASAJEROS\COOTRANSFLUVIALES\CTRANSFLUV_0527_2020.pdf" xr:uid="{00000000-0004-0000-0100-00006A030000}"/>
    <hyperlink ref="D119" r:id="rId876" display="RESOLUCIONES_PASAJEROS\COOTRAGAM\COOTRAGAM_0414_2020.pdf" xr:uid="{00000000-0004-0000-0100-00006B030000}"/>
    <hyperlink ref="D526" r:id="rId877" display="RESOLUCIONES_PASAJEROS\ASTRAWIL\ASTRAWIL_2159  2016.pdf" xr:uid="{00000000-0004-0000-0100-00006C030000}"/>
    <hyperlink ref="D533" r:id="rId878" display="RESOLUCIONES_PASAJEROS\ASTRAWIL\ASTRAWIL_0272_2020.pdf" xr:uid="{00000000-0004-0000-0100-00006D030000}"/>
    <hyperlink ref="D530" r:id="rId879" display="RESOLUCIONES_PASAJEROS\ASTRAWIL\ASTRAWIL_6408_2019.pdf" xr:uid="{00000000-0004-0000-0100-00006E030000}"/>
    <hyperlink ref="D669" r:id="rId880" display="RESOLUCIONES_PASAJEROS\EL_ BORAL\EL_BORAL_0259_2020.pdf" xr:uid="{00000000-0004-0000-0100-00006F030000}"/>
    <hyperlink ref="D670:D671" r:id="rId881" display="RESOLUCIONES_PASAJEROS\EL_ BORAL\EL_BORAL_0266_2020.pdf" xr:uid="{00000000-0004-0000-0100-000070030000}"/>
    <hyperlink ref="D531" r:id="rId882" display="RESOLUCIONES_PASAJEROS\ASTRAWIL\ASTRAWIL_6423_2019.pdf" xr:uid="{00000000-0004-0000-0100-000071030000}"/>
    <hyperlink ref="D358" r:id="rId883" display="RESOLUCIONES_PASAJEROS\MAGDALENA_TOURS_EU\MAGDTOURS_0175_2020.pdf" xr:uid="{00000000-0004-0000-0100-000072030000}"/>
    <hyperlink ref="D98" r:id="rId884" display="RESOLUCIONES_PASAJEROS\COOMULTRAMAG\COOMULTRAM_0528_2020.pdf" xr:uid="{00000000-0004-0000-0100-000073030000}"/>
    <hyperlink ref="D97" r:id="rId885" display="RESOLUCIONES_PASAJEROS\COOMULTRAMAG\COOMULTRAM_0156_2020.pdf" xr:uid="{00000000-0004-0000-0100-000074030000}"/>
    <hyperlink ref="D574" r:id="rId886" display="RESOLUCIONES_PASAJEROS/HINCAPIE/HINCAPIE_0153_2020.pdf" xr:uid="{00000000-0004-0000-0100-000075030000}"/>
    <hyperlink ref="D1105:D1106" r:id="rId887" display="RESOLUCIONES_PASAJEROS\MOMPOSINA\MOMPOSINA_0157_2020.pdf" xr:uid="{00000000-0004-0000-0100-000076030000}"/>
    <hyperlink ref="D399" r:id="rId888" display="RESOLUCIONES_PASAJEROS/COOTRANSFLUSI/COOTRANSFL_0155_2020.pdf" xr:uid="{00000000-0004-0000-0100-000077030000}"/>
    <hyperlink ref="D643" r:id="rId889" display="RESOLUCIONES_PASAJEROS\COOTRANSFLUALSINU\COOFLSINU_00302_2020.pdf" xr:uid="{00000000-0004-0000-0100-000078030000}"/>
    <hyperlink ref="D642" r:id="rId890" display="RESOLUCIONES_PASAJEROS\COOTRANSFLUALSINU\COOFLSINU_00142_2020.pdf" xr:uid="{00000000-0004-0000-0100-000079030000}"/>
    <hyperlink ref="D644" r:id="rId891" display="RESOLUCIONES_PASAJEROS\COOTRANSFLUALSINU\COOFLSINU_00302_2020.pdf" xr:uid="{00000000-0004-0000-0100-00007A030000}"/>
    <hyperlink ref="D1001" r:id="rId892" display="RESOLUCIONES_PASAJEROS/SOTRAMAGDALENA_S.A/SOTRAMAGDA_0144_2020.pdf" xr:uid="{00000000-0004-0000-0100-00007B030000}"/>
    <hyperlink ref="D1080:D1081" r:id="rId893" display="RESOLUCIONES_PASAJEROS\COOMFLUVIALTUR\CFLUVTUR_4658_2019.pdf" xr:uid="{00000000-0004-0000-0100-00007C030000}"/>
    <hyperlink ref="D1078:D1079" r:id="rId894" display="RESOLUCIONES_PASAJEROS/POLO_SIERRA/POLO_SIERRA_3404_2019.pdf" xr:uid="{00000000-0004-0000-0100-00007D030000}"/>
    <hyperlink ref="D1082:D1083" r:id="rId895" display="RESOLUCIONES_PASAJEROS/TRANSTOPOCORO/TRANSTOPOCORO_4662_2019.pdf" xr:uid="{00000000-0004-0000-0100-00007E030000}"/>
    <hyperlink ref="D1093:D1094" r:id="rId896" display="RESOLUCIONES_PASAJEROS\S Y L_FLUVIAL_S.A.S\S Y L_FLUVIAL_0532_2020.pdf" xr:uid="{00000000-0004-0000-0100-00007F030000}"/>
    <hyperlink ref="D1097:D1098" r:id="rId897" display="RESOLUCIONES_PASAJEROS\CORTURES\CORTURES_0594_2020.pdf" xr:uid="{00000000-0004-0000-0100-000080030000}"/>
    <hyperlink ref="D1107:D1108" r:id="rId898" display="RESOLUCIONES_PASAJEROS\COOTRANSMAGDALENA\CTRANSMAG_0462_2020.pdf" xr:uid="{00000000-0004-0000-0100-000081030000}"/>
    <hyperlink ref="D1111:D1112" r:id="rId899" display="RESOLUCIONES_PASAJEROS\ANGULO_LOPEZ\ANGULOL_3040000755_2020.pdf" xr:uid="{00000000-0004-0000-0100-000082030000}"/>
    <hyperlink ref="D1117:D1118" r:id="rId900" display="RESOLUCIONES_PASAJEROS\AGUATAPE\AGUATAPE_3040007985_2020.pdf" xr:uid="{00000000-0004-0000-0100-000083030000}"/>
    <hyperlink ref="D1127:D1128" r:id="rId901" display="RESOLUCIONES_PASAJEROS\ASOFLUVIAL\ASOFLUVIAL_3040007945_2020.pdf" xr:uid="{00000000-0004-0000-0100-000084030000}"/>
    <hyperlink ref="D1130" r:id="rId902" display="RESOLUCIONES_PASAJEROS\ZOMAC\ZOMAC_3040007975_2020.pdf" xr:uid="{00000000-0004-0000-0100-000085030000}"/>
    <hyperlink ref="D1131" r:id="rId903" display="RESOLUCIONES_PASAJEROS\ZOMAC\ZOMAC_3040009845_2020.pdf" xr:uid="{00000000-0004-0000-0100-000086030000}"/>
    <hyperlink ref="D1070" r:id="rId904" display="RESOLUCIONES_PASAJEROS/MARITIMO_ECOLOGICO/MARITIMO_4656_2019.pdf" xr:uid="{00000000-0004-0000-0100-000087030000}"/>
    <hyperlink ref="D882" r:id="rId905" display="RESOLUCIONES_PASAJEROS/HOSTERIA_MARINA/HOSTERIA_3040001985_2020.pdf" xr:uid="{00000000-0004-0000-0100-000088030000}"/>
    <hyperlink ref="D727" r:id="rId906" display="RESOLUCIONES_PASAJEROS/ASOTRANSCHAIRA/ASOTRANSCH_3040006365_2020.pdf" xr:uid="{00000000-0004-0000-0100-000089030000}"/>
    <hyperlink ref="D46" r:id="rId907" display="RESOLUCIONES_PASAJEROS\NAVGUAVIO\NAVIERAGUA_3040007955_2020.pdf" xr:uid="{00000000-0004-0000-0100-00008A030000}"/>
    <hyperlink ref="D47" r:id="rId908" display="RESOLUCIONES_PASAJEROS\NAVGUAVIO\NAVIERAGUA_3040007965_2020.pdf" xr:uid="{00000000-0004-0000-0100-00008B030000}"/>
    <hyperlink ref="D1084:D1085" r:id="rId909" display="RESOLUCIONES_PASAJEROS\LAS_A_PIZARRO\A_PIZARRO_6371_2019.pdf" xr:uid="{00000000-0004-0000-0100-00008C030000}"/>
    <hyperlink ref="D877" r:id="rId910" display="RESOLUCIONES_PASAJEROS\PROSERVIS_S.A.S\ANFIBIA_6047_2018.pdf" xr:uid="{00000000-0004-0000-0100-00008D030000}"/>
    <hyperlink ref="D423:D424" r:id="rId911" display="RESOLUCIONES_PASAJEROS\ROJAS_MUÑOZ\ROJASMUÑOZ_5388_2006.pdf" xr:uid="{00000000-0004-0000-0100-00008E030000}"/>
    <hyperlink ref="D78" r:id="rId912" display="RESOLUCIONES_PASAJEROS\SAN_PABLO_LTDA\SANPABLOLT_5374_2019.pdf" xr:uid="{00000000-0004-0000-0100-00008F030000}"/>
    <hyperlink ref="D407" r:id="rId913" display="RESOLUCIONES_PASAJEROS/LAS_MERCEDES_S.A.S/TRMERCEDES_3040003225_2020.pdf" xr:uid="{00000000-0004-0000-0100-000090030000}"/>
    <hyperlink ref="D408" r:id="rId914" display="RESOLUCIONES_PASAJEROS/LAS_MERCEDES_S.A.S/TRMERCEDES_3040006295_2020.pdf" xr:uid="{00000000-0004-0000-0100-000091030000}"/>
    <hyperlink ref="D128" r:id="rId915" display="RESOLUCIONES_PASAJEROS\SAN_PABLO_S.A\SANPABLOSA_4786_2019.pdf" xr:uid="{00000000-0004-0000-0100-000092030000}"/>
    <hyperlink ref="D202" r:id="rId916" display="RESOLUCIONES_PASAJEROS/TRANSAMAZONICOS/TRANSAMAZO_3252_2014.pdf" xr:uid="{00000000-0004-0000-0100-000093030000}"/>
    <hyperlink ref="D270" r:id="rId917" display="RESOLUCIONES_PASAJEROS\COOLANCHEROS\COOLANCHER_0531_2020.pdf" xr:uid="{00000000-0004-0000-0100-000094030000}"/>
    <hyperlink ref="D380" r:id="rId918" display="RESOLUCIONES_PASAJEROS\TRANSFLUVSUR_LTDA\TRANSFLSUR_0381_2020.pdf" xr:uid="{00000000-0004-0000-0100-000095030000}"/>
    <hyperlink ref="D965" r:id="rId919" display="RESOLUCIONES_PASAJEROS\TRANSFLUVIALES_CAQUETA_S.A.S\TF_CAQUETA_3040000245_2020.pdf" xr:uid="{00000000-0004-0000-0100-000096030000}"/>
    <hyperlink ref="D443" r:id="rId920" display="RESOLUCIONES_PASAJEROS/NAVITUR/NAVITUR_5295_2019.pdf" xr:uid="{00000000-0004-0000-0100-000097030000}"/>
    <hyperlink ref="D933" r:id="rId921" display="RESOLUCIONES_PASAJEROS\TRANSFLUVIAM\TRANSFLUVI_4884_2017.pdf" xr:uid="{00000000-0004-0000-0100-000098030000}"/>
    <hyperlink ref="D1072" r:id="rId922" display="RESOLUCIONES_PASAJEROS\MARITIMO_ECOLOGICO\MARITIMO_5866_2019.pdf" xr:uid="{00000000-0004-0000-0100-000099030000}"/>
    <hyperlink ref="D1073" r:id="rId923" display="RESOLUCIONES_PASAJEROS\MARITIMO_ECOLOGICO\MARITIMO_5866_2019.pdf" xr:uid="{00000000-0004-0000-0100-00009A030000}"/>
    <hyperlink ref="D1072:D1073" r:id="rId924" display="RESOLUCIONES_PASAJEROS/AGUATOUR_JJ_S.A.S/AGUATOUR_JJ_5584_2019.pdf" xr:uid="{00000000-0004-0000-0100-00009B030000}"/>
    <hyperlink ref="D940:D941" r:id="rId925" display="RESOLUCIONES_PASAJEROS\PRONTICOURIER\PRONTICOUR_2283_2017.pdf" xr:uid="{00000000-0004-0000-0100-00009C030000}"/>
    <hyperlink ref="D678" r:id="rId926" display="RESOLUCIONES_PASAJEROS/TURES_PLAYA/TURESPLAYA_0592_2020.pdf" xr:uid="{00000000-0004-0000-0100-00009D030000}"/>
    <hyperlink ref="D1034" r:id="rId927" display="RESOLUCIONES_PASAJEROS\TURIVAN\TURIVAN_0966_2019.pdf" xr:uid="{00000000-0004-0000-0100-00009E030000}"/>
    <hyperlink ref="D283" r:id="rId928" display="RESOLUCIONES_PASAJEROS\COOTRAFLUCAP\COOTRAFLUC_0453_2015.pdf" xr:uid="{00000000-0004-0000-0100-00009F030000}"/>
    <hyperlink ref="D1101" r:id="rId929" display="RESOLUCIONES_PASAJEROS\ZARPE_NAUTICO\ZNAUTICO_3040018775_2020.pdf" xr:uid="{00000000-0004-0000-0100-0000A0030000}"/>
    <hyperlink ref="D773" r:id="rId930" display="RESOLUCIONES_PASAJEROS\AQUAVIARIOS\AQUAVIARIO_3040000745_2020.pdf" xr:uid="{00000000-0004-0000-0100-0000A1030000}"/>
    <hyperlink ref="D1120" r:id="rId931" display="RESOLUCIONES_PASAJEROS\AGUATAPE\AGUATAPE_3040025895_2020.pdf" xr:uid="{00000000-0004-0000-0100-0000A2030000}"/>
    <hyperlink ref="D932" r:id="rId932" display="RESOLUCIONES_PASAJEROS\TRANSFLUVIAM\TRANSFLUVI_4884_2017.pdf" xr:uid="{00000000-0004-0000-0100-0000A3030000}"/>
    <hyperlink ref="D1119" r:id="rId933" display="RESOLUCIONES_PASAJEROS\AGUATAPE\AGUATAPE_3040015525_2020.pdf" xr:uid="{00000000-0004-0000-0100-0000A4030000}"/>
    <hyperlink ref="D871" r:id="rId934" display="RESOLUCIONES_PASAJEROS/COPETRAN/COPETRAN_0011_2020.pdf" xr:uid="{00000000-0004-0000-0100-0000A5030000}"/>
    <hyperlink ref="D68" r:id="rId935" display="RESOLUCIONES_PASAJEROS\COOMUTRAVI\COOMUTRAVI_0793_2018.pdf" xr:uid="{00000000-0004-0000-0100-0000A6030000}"/>
    <hyperlink ref="D432:D433" r:id="rId936" display="RESOLUCIONES_PASAJEROS\BERMROJAS\BERMEO_ROJ_914_2007.pdf" xr:uid="{00000000-0004-0000-0100-0000A7030000}"/>
    <hyperlink ref="D502" r:id="rId937" display="RESOLUCIONES_PASAJEROS\LIBERTADOR\LIBERTADOR_5615_2019.pdf" xr:uid="{00000000-0004-0000-0100-0000A8030000}"/>
    <hyperlink ref="D741" r:id="rId938" display="RESOLUCIONES_PASAJEROS/EXPRESO_SOLANO_LTDA/EXPSOLANO_6036_2018.pdf" xr:uid="{00000000-0004-0000-0100-0000A9030000}"/>
    <hyperlink ref="D990" r:id="rId939" display="RESOLUCIONES_PASAJEROS\SOLIS_GRUESO\SOLIS_GRUES_182_2018.pdf" xr:uid="{00000000-0004-0000-0100-0000AA030000}"/>
    <hyperlink ref="D1022:D1023" r:id="rId940" display="RESOLUCIONES_PASAJEROS/MARULAPIA_S.A.S/MARULAPIA_5498_2018.pdf" xr:uid="{00000000-0004-0000-0100-0000AB030000}"/>
    <hyperlink ref="D861" r:id="rId941" display="RESOLUCIONES_PASAJEROS\SANJUANEÑA_S.A.S\SANJUANEÑA_4663_2019.pdf" xr:uid="{00000000-0004-0000-0100-0000AC030000}"/>
    <hyperlink ref="D918" r:id="rId942" display="RESOLUCIONES_PASAJEROS\INVERSIONES_DE_LA_OSSA\INVER_OSSA_1333_2017.pdf" xr:uid="{00000000-0004-0000-0100-0000AD030000}"/>
    <hyperlink ref="D847" r:id="rId943" display="RESOLUCIONES_PASAJEROS\SERVIEZ\SERVIEZ_3040012925_2020.pdf" xr:uid="{00000000-0004-0000-0100-0000AE030000}"/>
    <hyperlink ref="D532" r:id="rId944" display="RESOLUCIONES_PASAJEROS\ASTRAWIL\ASTRAWIL_0258_2020.pdf" xr:uid="{00000000-0004-0000-0100-0000AF030000}"/>
    <hyperlink ref="D588" r:id="rId945" display="RESOLUCIONES_PASAJEROS\LOS_DELFINES\DELFINES_2473_2009.pdf" xr:uid="{00000000-0004-0000-0100-0000B0030000}"/>
    <hyperlink ref="D155" r:id="rId946" display="RESOLUCIONES_PASAJEROS\LA_PIRAGUA_EAT\LA_PIRAGUA_5334_2019.pdf" xr:uid="{00000000-0004-0000-0100-0000B1030000}"/>
    <hyperlink ref="D809" r:id="rId947" display="RESOLUCIONES_PASAJEROS/COOTRANAR/COOTRANAR_898_2017.pdf" xr:uid="{00000000-0004-0000-0100-0000B2030000}"/>
    <hyperlink ref="D1086:D1087" r:id="rId948" display="RESOLUCIONES_PASAJEROS/AGUAVENTURA_S.A.S/AGUAVENTURA_6651_2019.pdf" xr:uid="{00000000-0004-0000-0100-0000B3030000}"/>
    <hyperlink ref="D1088" r:id="rId949" display="RESOLUCIONES_PASAJEROS/AGUAVENTURA_S.A.S/AGUAVENTURA_3040030795_2020.pdf" xr:uid="{00000000-0004-0000-0100-0000B4030000}"/>
    <hyperlink ref="D1089" r:id="rId950" display="RESOLUCIONES_PASAJEROS\AGUAVENTURA_S.A.S\AGUAVENTURA_3040007685_2021.pdf" xr:uid="{00000000-0004-0000-0100-0000B5030000}"/>
    <hyperlink ref="D853:D854" r:id="rId951" display="RESOLUCIONES_PASAJEROS\SORANNY\SORANNY_GV_2745_2016.pdf" xr:uid="{00000000-0004-0000-0100-0000B6030000}"/>
    <hyperlink ref="D379" r:id="rId952" display="RESOLUCIONES_PASAJEROS\TRANSFLUVSUR_LTDA\TRANSFLSUR_0356_2020.pdf" xr:uid="{00000000-0004-0000-0100-0000B7030000}"/>
    <hyperlink ref="D501" r:id="rId953" display="RESOLUCIONES_PASAJEROS\LIBERTADOR\LIBERTADOR_5615_2019.pdf" xr:uid="{00000000-0004-0000-0100-0000B8030000}"/>
    <hyperlink ref="D774" r:id="rId954" display="RESOLUCIONES_PASAJEROS\AQUAVIARIOS\AQUAVIARIO_3040013015_2020.pdf" xr:uid="{00000000-0004-0000-0100-0000B9030000}"/>
    <hyperlink ref="D715" r:id="rId955" display="RESOLUCIONES_PASAJEROS\TRANSO\TRANSO_0735_2020.pdf" xr:uid="{00000000-0004-0000-0100-0000BA030000}"/>
    <hyperlink ref="D909" r:id="rId956" display="RESOLUCIONES_PASAJEROS\TRANSGOLFO_JJ\TRANSGOLFO_3040010645_2020.pdf" xr:uid="{00000000-0004-0000-0100-0000BB030000}"/>
    <hyperlink ref="D1132:D1133" r:id="rId957" display="RESOLUCIONES_PASAJEROS\JOSE_JORGE\JOSE_JORGE_3040010615_2020.pdf" xr:uid="{00000000-0004-0000-0100-0000BC030000}"/>
    <hyperlink ref="D1134:D1135" r:id="rId958" display="3040012905" xr:uid="{00000000-0004-0000-0100-0000BD030000}"/>
    <hyperlink ref="D1136:D1137" r:id="rId959" display="RESOLUCIONES_PASAJEROS\REGATA_S.A.S\REGATA_3040013395_2020.pdf" xr:uid="{00000000-0004-0000-0100-0000BE030000}"/>
    <hyperlink ref="D1138:D1139" r:id="rId960" display="RESOLUCIONES_PASAJEROS\LOS CARDONA\LOS_CARDONA_3040013325_2020.pdf" xr:uid="{00000000-0004-0000-0100-0000BF030000}"/>
    <hyperlink ref="D1140" r:id="rId961" display="RESOLUCIONES_PASAJEROS\LOS CARDONA\LOS_CARDONA_3040033415_2020.pdf" xr:uid="{00000000-0004-0000-0100-0000C0030000}"/>
    <hyperlink ref="D1144:D1145" r:id="rId962" display="RESOLUCIONES_PASAJEROS\TIPAL_S.A.S\TIPAL_3040013045_2020.pdf" xr:uid="{00000000-0004-0000-0100-0000C1030000}"/>
    <hyperlink ref="D1148:D1149" r:id="rId963" display="RESOLUCIONES_PASAJEROS\CELUTAXI_CITY_S.A.S\CELUTAXI_3040025865_2020.pdf" xr:uid="{00000000-0004-0000-0100-0000C2030000}"/>
    <hyperlink ref="D1150:D1151" r:id="rId964" display="RESOLUCIONES_PASAJEROS\KEY_JULIETH\KEY_JULIETH_3040025855_2020.pdf" xr:uid="{00000000-0004-0000-0100-0000C3030000}"/>
    <hyperlink ref="D1152" r:id="rId965" display="RESOLUCIONES_PASAJEROS\KEY_JULIETH\KEY_JULIETH_3040012135_2021.pdf" xr:uid="{00000000-0004-0000-0100-0000C4030000}"/>
    <hyperlink ref="D1146:D1147" r:id="rId966" display="RESOLUCIONES_PASAJEROS\MOORE\MOORE_3040020635_2020.pdf" xr:uid="{00000000-0004-0000-0100-0000C5030000}"/>
    <hyperlink ref="D147" r:id="rId967" display="RESOLUCIONES_PASAJEROS\CTRANSPUERTOASIS\PUERTOASIS_3040015535_2020.pdf" xr:uid="{00000000-0004-0000-0100-0000C6030000}"/>
    <hyperlink ref="D1046" r:id="rId968" display="RESOLUCIONES_PASAJEROS\MAJESTIC_S.A.S\MAJESTIC_S.A.S_3040005315_2021.pdf" xr:uid="{00000000-0004-0000-0100-0000C7030000}"/>
    <hyperlink ref="D858:D859" r:id="rId969" display="RESOLUCIONES_PASAJEROS\SANJUANEÑA_S.A.S\SANJUANEÑA_4222_2016.pdf" xr:uid="{00000000-0004-0000-0100-0000C8030000}"/>
    <hyperlink ref="D1040:D1041" r:id="rId970" display="RESOLUCIONES_PASAJEROS/DIAZ_ALBORNOZ_S.A.S/ALBORNOZ_2848_2019.pdf" xr:uid="{00000000-0004-0000-0100-0000C9030000}"/>
    <hyperlink ref="D935" r:id="rId971" display="RESOLUCIONES_PASAJEROS/TRANSFLUVIAM/TRANSFLUVI_3040010385_2021.pdf" xr:uid="{00000000-0004-0000-0100-0000CA030000}"/>
    <hyperlink ref="D936" r:id="rId972" display="RESOLUCIONES_PASAJEROS\TRANSFLUVIAM\TRANSFLUVI_3040010395_2021.pdf" xr:uid="{00000000-0004-0000-0100-0000CB030000}"/>
    <hyperlink ref="D737" r:id="rId973" display="RESOLUCIONES_PASAJEROS\TRANSBORDAMOS_SINU_S.A.S\TRANSBORDA_3040008485_2020.pdf" xr:uid="{00000000-0004-0000-0100-0000CC030000}"/>
    <hyperlink ref="D736" r:id="rId974" display="RESOLUCIONES_PASAJEROS\TRANSBORDAMOS_SINU_S.A.S\TRANSBORDA_3040008485_2020.pdf" xr:uid="{00000000-0004-0000-0100-0000CD030000}"/>
    <hyperlink ref="D728" r:id="rId975" display="RESOLUCIONES_PASAJEROS/ASOTRANSCHAIRA/ASOTRANSCH_3040018815_2020.pdf" xr:uid="{00000000-0004-0000-0100-0000CE030000}"/>
    <hyperlink ref="D271" r:id="rId976" display="RESOLUCIONES_PASAJEROS\COOLANCHEROS\COOLANCHER_3040013345_2020.pdf" xr:uid="{00000000-0004-0000-0100-0000CF030000}"/>
    <hyperlink ref="D480" r:id="rId977" display="RESOLUCIONES_PASAJEROS/COOTRANSFLUCAN/COOTRANSFL_3040026475_2020.pdf" xr:uid="{00000000-0004-0000-0100-0000D0030000}"/>
    <hyperlink ref="D891" r:id="rId978" display="RESOLUCIONES_PASAJEROS/TF_RIO_SOGAMOSO/TFRIOSOGAMO_3040010365_2021 (1).pdf" xr:uid="{00000000-0004-0000-0100-0000D1030000}"/>
    <hyperlink ref="D171" r:id="rId979" display="RESOLUCIONES_PASAJEROS\COOTRAIMAG\COOTRAIMA_04560_2018.pdf" xr:uid="{00000000-0004-0000-0100-0000D2030000}"/>
    <hyperlink ref="D214" r:id="rId980" display="RESOLUCIONES_PASAJEROS\COOTRAFLUVSUC\COOTRAFLUS_3405_2019.pdf" xr:uid="{00000000-0004-0000-0100-0000D3030000}"/>
    <hyperlink ref="D855" r:id="rId981" display="RESOLUCIONES_PASAJEROS/SORANNY/SORANNY_GV_3402_2019.pdf" xr:uid="{00000000-0004-0000-0100-0000D4030000}"/>
    <hyperlink ref="D777" r:id="rId982" display="RESOLUCIONES_PASAJEROS\AQUAVIARIOS\AQUAVIARIO_3040020425.pdf" xr:uid="{00000000-0004-0000-0100-0000D5030000}"/>
    <hyperlink ref="D639" r:id="rId983" display="RESOLUCIONES_PASAJEROS/ASOTRANSFLUVIAL/ASOTRANSFL_2849_2019.pdf" xr:uid="{00000000-0004-0000-0100-0000D6030000}"/>
    <hyperlink ref="D780:H780" r:id="rId984" display="RESOLUCIONES_PASAJEROS\COOTRANSUNIDOS\CTRANSUNID_5335_2019.pdf" xr:uid="{00000000-0004-0000-0100-0000D7030000}"/>
    <hyperlink ref="D503" r:id="rId985" display="RESOLUCIONES_PASAJEROS/LIBERTADOR/LIBERTADOR_5867_2019.pdf" xr:uid="{00000000-0004-0000-0100-0000D8030000}"/>
    <hyperlink ref="D279" r:id="rId986" display="RESOLUCIONES_PASAJEROS\COOTRANECHI\COOTRANECH_6321_2019.pdf" xr:uid="{00000000-0004-0000-0100-0000D9030000}"/>
    <hyperlink ref="D192" r:id="rId987" display="RESOLUCIONES_PASAJEROS\TRANSUNION\TRANSUNION_0593_2020.pdf" xr:uid="{00000000-0004-0000-0100-0000DA030000}"/>
    <hyperlink ref="D191" r:id="rId988" display="RESOLUCIONES_PASAJEROS\TRANSUNION\TRANSUNION_0593_2020.pdf" xr:uid="{00000000-0004-0000-0100-0000DB030000}"/>
    <hyperlink ref="D969" r:id="rId989" display="RESOLUCIONES_PASAJEROS/TRANSFLUVIALES_CAQUETA_S.A.S/TF_CAQUETA_3040021835_2020.pdf" xr:uid="{00000000-0004-0000-0100-0000DC030000}"/>
    <hyperlink ref="D966" r:id="rId990" display="RESOLUCIONES_PASAJEROS\TRANSFLUVIALES_CAQUETA_S.A.S\TF_CAQUETA_3040016895_2020.pdf" xr:uid="{00000000-0004-0000-0100-0000DD030000}"/>
    <hyperlink ref="D967" r:id="rId991" display="RESOLUCIONES_PASAJEROS\TRANSFLUVIALES_CAQUETA_S.A.S\TF_CAQUETA_3040021815_2020.pdf" xr:uid="{00000000-0004-0000-0100-0000DE030000}"/>
    <hyperlink ref="D968" r:id="rId992" display="RESOLUCIONES_PASAJEROS/TRANSFLUVIALES_CAQUETA_S.A.S/TF_CAQUETA_3040021825_2020.pdf" xr:uid="{00000000-0004-0000-0100-0000DF030000}"/>
    <hyperlink ref="D714:D715" r:id="rId993" display="RESOLUCIONES_PASAJEROS\TRANSO\TRANSO_0735_2020.pdf" xr:uid="{00000000-0004-0000-0100-0000E0030000}"/>
    <hyperlink ref="D713" r:id="rId994" display="RESOLUCIONES_PASAJEROS\TRANSO\TRANSO_2474_2018.pdf" xr:uid="{00000000-0004-0000-0100-0000E1030000}"/>
    <hyperlink ref="D1019:D1020" r:id="rId995" display="RESOLUCIONES_PASAJEROS/LA_CAPITANA_S.A.S/CAPITANA_3938_2018.pdf" xr:uid="{00000000-0004-0000-0100-0000E2030000}"/>
    <hyperlink ref="D984" r:id="rId996" display="RESOLUCIONES_PASAJEROS/CASUARO_TOURS_S.A.S/CASUARO_T_3040021805_2020.pdf" xr:uid="{00000000-0004-0000-0100-0000E3030000}"/>
    <hyperlink ref="D336" r:id="rId997" display="RESOLUCIONES_PASAJEROS\ASONAGUA\ASONAGU_3040026125_2021.pdf" xr:uid="{00000000-0004-0000-0100-0000E4030000}"/>
    <hyperlink ref="D444" r:id="rId998" display="RESOLUCIONES_PASAJEROS\NAVITUR\NAVITUR_3040018085-2021.pdf" xr:uid="{00000000-0004-0000-0100-0000E5030000}"/>
    <hyperlink ref="D445" r:id="rId999" display="RESOLUCIONES_PASAJEROS\NAVITUR\NAVITUR_3040021225_2021.pdf" xr:uid="{00000000-0004-0000-0100-0000E6030000}"/>
    <hyperlink ref="D691" r:id="rId1000" display="RESOLUCIONES_PASAJEROS\SOSTRAF_LTDA\SOSTRAF_3040021845_2020.pdf" xr:uid="{00000000-0004-0000-0100-0000E7030000}"/>
    <hyperlink ref="D775" r:id="rId1001" display="RESOLUCIONES_PASAJEROS\AQUAVIARIOS\AQUAVIARIO_3040005335_2021.pdf" xr:uid="{00000000-0004-0000-0100-0000E8030000}"/>
    <hyperlink ref="D772" r:id="rId1002" display="RESOLUCIONES_PASAJEROS\AQUAVIARIOS\AQUAVIARIO_6319_2019.pdf" xr:uid="{00000000-0004-0000-0100-0000E9030000}"/>
    <hyperlink ref="D895" r:id="rId1003" display="RESOLUCIONES_PASAJEROS\TRANSFLUVIAL_GLR\TRANSFLUVI_3040009835_2020.pdf" xr:uid="{00000000-0004-0000-0100-0000EA030000}"/>
    <hyperlink ref="D947" r:id="rId1004" display="RESOLUCIONES_PASAJEROS\GUADUACOL\GUADUACOL_3040020435_2021.pdf" xr:uid="{00000000-0004-0000-0100-0000EB030000}"/>
    <hyperlink ref="D1099:D1100" r:id="rId1005" display="RESOLUCIONES_PASAJEROS\ZARPE_NAUTICO\ZNAUTICO_3040000255_2020.pdf" xr:uid="{00000000-0004-0000-0100-0000EC030000}"/>
    <hyperlink ref="D1102" r:id="rId1006" display="RESOLUCIONES_PASAJEROS\ZARPE_NAUTICO\ZNAUTICO_3040031645_2020.pdf" xr:uid="{00000000-0004-0000-0100-0000ED030000}"/>
    <hyperlink ref="D1103" r:id="rId1007" display="RESOLUCIONES_PASAJEROS\ZARPE_NAUTICO\ZNAUTICO_3040010465_2021.pdf" xr:uid="{00000000-0004-0000-0100-0000EE030000}"/>
    <hyperlink ref="D1109:D1110" r:id="rId1008" display="RESOLUCIONES_PASAJEROS\PIEDEMONT\PIEDEMONT_3040000235_2020.pdf" xr:uid="{00000000-0004-0000-0100-0000EF030000}"/>
    <hyperlink ref="D1113:D1114" r:id="rId1009" display="RESOLUCIONES_PASAJEROS/SINERGIA_FLUVIAL/SINERGIA_3040001975_2020.pdf" xr:uid="{00000000-0004-0000-0100-0000F0030000}"/>
    <hyperlink ref="D1115:D1116" r:id="rId1010" display="RESOLUCIONES_PASAJEROS\RIOMAR_CARIBE\RIOMARCAR_3040003245_2020.pdf" xr:uid="{00000000-0004-0000-0100-0000F1030000}"/>
    <hyperlink ref="D1155" r:id="rId1011" display="RESOLUCIONES_PASAJEROS\NAUTICA_GUATAPE_S.A.S\NAUTICA_3040020095_2021.pdf" xr:uid="{00000000-0004-0000-0100-0000F2030000}"/>
    <hyperlink ref="D1153:D1154" r:id="rId1012" display="RESOLUCIONES_PASAJEROS\NAUTICA_GUATAPE_S.A.S\NAUTICA_3040006865_2021.pdf" xr:uid="{00000000-0004-0000-0100-0000F3030000}"/>
    <hyperlink ref="D1158" r:id="rId1013" display="RESOLUCIONES_PASAJEROS\TURISMO_CHOCO_S.A.S\TFTURISMO_CHOCO_3040004275_2021.pdf" xr:uid="{00000000-0004-0000-0100-0000F4030000}"/>
    <hyperlink ref="D1159" r:id="rId1014" display="RESOLUCIONES_PASAJEROS\TURISMO_CHOCO_S.A.S\TFTURISMO_CHOCO_3040004285_2021.pdf" xr:uid="{00000000-0004-0000-0100-0000F5030000}"/>
    <hyperlink ref="D1160" r:id="rId1015" display="RESOLUCIONES_PASAJEROS\TURISMO_CHOCO_S.A.S\TFTURISMO_CHOCO_3040004285_2021.pdf" xr:uid="{00000000-0004-0000-0100-0000F6030000}"/>
    <hyperlink ref="D177" r:id="rId1016" display="RESOLUCIONES_PASAJEROS\COOTRAIMAG\COOTRAIMA_3040010665_2020.pdf" xr:uid="{00000000-0004-0000-0100-0000F7030000}"/>
    <hyperlink ref="D178" r:id="rId1017" display="RESOLUCIONES_PASAJEROS\COOTRAIMAG\COOTRAIMA_3040008755_2021.pdf" xr:uid="{00000000-0004-0000-0100-0000F8030000}"/>
    <hyperlink ref="D48" r:id="rId1018" display="RESOLUCIONES_PASAJEROS\NAVGUAVIO\NAVIERAGUA_3040012965_2020.pdf" xr:uid="{00000000-0004-0000-0100-0000F9030000}"/>
    <hyperlink ref="D231" r:id="rId1019" display="RESOLUCIONES_PASAJEROS\LINEAS AMAZONAS\LINEASAMAZ_3429_2015.pdf" xr:uid="{00000000-0004-0000-0100-0000FA030000}"/>
    <hyperlink ref="D232" r:id="rId1020" display="RESOLUCIONES_PASAJEROS\LINEAS AMAZONAS\LINEASAMAZ_3429_2015.pdf" xr:uid="{00000000-0004-0000-0100-0000FB030000}"/>
    <hyperlink ref="D512" r:id="rId1021" display="RESOLUCIONES_PASAJEROS\ECOTURPE\ECOTURPE_3214_2016.pdf" xr:uid="{00000000-0004-0000-0100-0000FC030000}"/>
    <hyperlink ref="D515" r:id="rId1022" display="RESOLUCIONES_PASAJEROS\ECOTURPE\ECOTURPE_3040018825_2020.pdf" xr:uid="{00000000-0004-0000-0100-0000FD030000}"/>
    <hyperlink ref="D1058" r:id="rId1023" display="RESOLUCIONES_PASAJEROS\JUANTHOSA_RED_S.A.S\JUANTHOSA_3138_2019.pdf" xr:uid="{00000000-0004-0000-0100-0000FE030000}"/>
    <hyperlink ref="D902" r:id="rId1024" display="RESOLUCIONES_PASAJEROS\ESCOTRANSTOURS\resolucion 20213040008745.pdf" xr:uid="{00000000-0004-0000-0100-0000FF030000}"/>
    <hyperlink ref="D692:D693" r:id="rId1025" display="RESOLUCIONES_PASAJEROS\SOSTRAF_LTDA\SOSTRAF_3040012125_2021.pdf" xr:uid="{00000000-0004-0000-0100-000000040000}"/>
    <hyperlink ref="D926" r:id="rId1026" display="RESOLUCIONES_PASAJEROS\TAXIS_RIO_SAS\TAXIS_RIO_3991_2019.pdf" xr:uid="{00000000-0004-0000-0100-000001040000}"/>
    <hyperlink ref="D534" r:id="rId1027" display="RESOLUCIONES_PASAJEROS\ASTRAWIL\ASTRAWIL_3040009885.pdf" xr:uid="{00000000-0004-0000-0100-000002040000}"/>
    <hyperlink ref="D469" r:id="rId1028" display="RESOLUCIONES_PASAJEROS\EMTURPE_LTDA\EMTURPE_3040014715_2021.pdf" xr:uid="{00000000-0004-0000-0100-000003040000}"/>
    <hyperlink ref="D468" r:id="rId1029" display="RESOLUCIONES_PASAJEROS\EMTURPE_LTDA\EMTURPE_3040014715_2021.pdf" xr:uid="{00000000-0004-0000-0100-000004040000}"/>
    <hyperlink ref="D213" r:id="rId1030" display="RESOLUCIONES_PASAJEROS\COOTRAFLUVSUC\COOTRAFLUS_5587_2018.pdf" xr:uid="{00000000-0004-0000-0100-000005040000}"/>
    <hyperlink ref="D463" r:id="rId1031" display="RESOLUCIONES_PASAJEROS/ASOCANOAS/ASOCANOAS_3040017845_2021.pdf" xr:uid="{00000000-0004-0000-0100-000006040000}"/>
    <hyperlink ref="D99" r:id="rId1032" display="RESOLUCIONES_PASAJEROS\COOMULTRAMAG\COOMULTRAM_3040024325_2021.pdf" xr:uid="{00000000-0004-0000-0100-000007040000}"/>
    <hyperlink ref="D977" r:id="rId1033" display="RESOLUCIONES_PASAJEROS\GUATAPE_CRUISES_S.A.S\GUATAPE_CR_3040_2018.pdf" xr:uid="{00000000-0004-0000-0100-000008040000}"/>
    <hyperlink ref="D129" r:id="rId1034" display="RESOLUCIONES_PASAJEROS\SAN_PABLO_S.A\SANPABLOSA_3040029435_2021.pdf" xr:uid="{00000000-0004-0000-0100-000009040000}"/>
    <hyperlink ref="D1178" r:id="rId1035" display="RESOLUCIONES_PASAJEROS\ECOOTRANSVIAS_LTDA\ECOOTRANSVIAS_3040019915_2021.pdf" xr:uid="{00000000-0004-0000-0100-00000A040000}"/>
    <hyperlink ref="D1179" r:id="rId1036" display="RESOLUCIONES_PASAJEROS\ECOOTRANSVIAS_LTDA\ECOOTRANSVIAS_3040021725_2021.pdf" xr:uid="{00000000-0004-0000-0100-00000B040000}"/>
    <hyperlink ref="D1175:D1176" r:id="rId1037" display="RESOLUCIONES_PASAJEROS\AQUATOUR_GUATAPE_S.A.S\AQUATOUR_3040019895_2021.pdf" xr:uid="{00000000-0004-0000-0100-00000C040000}"/>
    <hyperlink ref="D1180:D1181" r:id="rId1038" display="RESOLUCIONES_PASAJEROS\IBIZA_GUATAPE_S.A.S\IBIZA_GUATAPE_3040019885_2021.pdf" xr:uid="{00000000-0004-0000-0100-00000D040000}"/>
    <hyperlink ref="D1184:D1185" r:id="rId1039" display="RESOLUCIONES_PASAJEROS\TRANES_S.A.S\TRANES_3040027515_2021.pdf" xr:uid="{00000000-0004-0000-0100-00000E040000}"/>
    <hyperlink ref="D1186:D1187" r:id="rId1040" display="RESOLUCIONES_PASAJEROS\VIP_GUATAPE_S.A.S\VIP_GUATAPE_3040034265_2021.pdf" xr:uid="{00000000-0004-0000-0100-00000F040000}"/>
    <hyperlink ref="D1129" r:id="rId1041" display="RESOLUCIONES_PASAJEROS\ASOFLUVIAL\ASOFLUVIAL_3040032505_2021.pdf" xr:uid="{00000000-0004-0000-0100-000010040000}"/>
    <hyperlink ref="D1188:D1189" r:id="rId1042" display="RESOLUCIONES_PASAJEROS\THE_BEST_GUATAPE_S.A.S\THE_BEST_3040034255_2021.pdf" xr:uid="{00000000-0004-0000-0100-000011040000}"/>
    <hyperlink ref="D79" r:id="rId1043" display="RESOLUCIONES_PASAJEROS\SAN_PABLO_LTDA\SANPABLOLT_3040010405_2021.pdf" xr:uid="{00000000-0004-0000-0100-000012040000}"/>
    <hyperlink ref="D953" r:id="rId1044" display="RESOLUCIONES_PASAJEROS/LUXURY_YATES/LUXURY_3040023105_2021.pdf" xr:uid="{00000000-0004-0000-0100-000013040000}"/>
    <hyperlink ref="D1169:D1170" r:id="rId1045" display="RESOLUCIONES_PASAJEROS\GUATAPE_AVENTURA_S.A.S\AVENTURA_3040014315_2021.pdf" xr:uid="{00000000-0004-0000-0100-000014040000}"/>
    <hyperlink ref="D1027" r:id="rId1046" display="RESOLUCIONES_PASAJEROS\BARCASAS_YATES\BARCASAS_3040033455_2020.pdf" xr:uid="{00000000-0004-0000-0100-000015040000}"/>
    <hyperlink ref="D1062" r:id="rId1047" display="RESOLUCIONES_PASAJEROS\S&amp;L_CATERING\S&amp;L_CATERING_3040018965_2020.pdf" xr:uid="{00000000-0004-0000-0100-000016040000}"/>
    <hyperlink ref="D1063" r:id="rId1048" display="RESOLUCIONES_PASAJEROS\S&amp;L_CATERING\S&amp;L_CATERING_3040025885_2020.pdf" xr:uid="{00000000-0004-0000-0100-000017040000}"/>
    <hyperlink ref="D1121" r:id="rId1049" display="RESOLUCIONES_PASAJEROS\AGUATAPE\AGUATAPE_3040033435_2020.pdf" xr:uid="{00000000-0004-0000-0100-000018040000}"/>
    <hyperlink ref="D1122" r:id="rId1050" display="RESOLUCIONES_PASAJEROS\AGUATAPE\AGUATAPE_3040008645_2021.pdf" xr:uid="{00000000-0004-0000-0100-000019040000}"/>
    <hyperlink ref="D1123" r:id="rId1051" display="RESOLUCIONES_PASAJEROS\AGUATAPE\AGUATAPE_3040024265_2021.pdf" xr:uid="{00000000-0004-0000-0100-00001A040000}"/>
    <hyperlink ref="D1124" r:id="rId1052" display="RESOLUCIONES_PASAJEROS\AGUATAPE\AGUATAPE_3040026705_2021.pdf" xr:uid="{00000000-0004-0000-0100-00001B040000}"/>
    <hyperlink ref="D1125" r:id="rId1053" display="RESOLUCIONES_PASAJEROS\AGUATAPE\AGUATAPE_3040036825_2021.pdf" xr:uid="{00000000-0004-0000-0100-00001C040000}"/>
    <hyperlink ref="D1182" r:id="rId1054" display="RESOLUCIONES_PASAJEROS\IBIZA_GUATAPE_S.A.S\IBIZA_GUATAPE_3040036815_2021.pdf" xr:uid="{00000000-0004-0000-0100-00001D040000}"/>
    <hyperlink ref="D1156" r:id="rId1055" display="RESOLUCIONES_PASAJEROS\NAUTICA_GUATAPE_S.A.S\NAUTICA_3040036805_2021.pdf" xr:uid="{00000000-0004-0000-0100-00001E040000}"/>
    <hyperlink ref="D1056" r:id="rId1056" display="RESOLUCIONES_PASAJEROS\VILLAVIEJA_EAT\VILLAVIEJA_3040036405_2021.pdf" xr:uid="{00000000-0004-0000-0100-00001F040000}"/>
    <hyperlink ref="D1190:D1192" r:id="rId1057" display="RESOLUCIONES_PASAJEROS/ECHEVERRY/ECHEVERRY_3040033445_2021.pdf" xr:uid="{00000000-0004-0000-0100-000020040000}"/>
    <hyperlink ref="D1167:D1168" r:id="rId1058" display="RESOLUCIONES_PASAJEROS\JJ_NAUTICA\JJ_NAUTICA_3040012695_2021.pdf" xr:uid="{00000000-0004-0000-0100-000021040000}"/>
    <hyperlink ref="D776" r:id="rId1059" display="RESOLUCIONES_PASAJEROS\AQUAVIARIOS\AQUAVIARIO_3040005335_2021.pdf" xr:uid="{00000000-0004-0000-0100-000022040000}"/>
    <hyperlink ref="D139" r:id="rId1060" display="RESOLUCIONES_PASAJEROS\COOTRANSPIÑUÑA\CTRANPIÑUÑ_3040026465_2020.pdf" xr:uid="{00000000-0004-0000-0100-000023040000}"/>
    <hyperlink ref="D112" r:id="rId1061" display="RESOLUCIONES_PASAJEROS\COOTRANSFLUVIALES\CTRANSFLUV_3040031865_2021.pdf" xr:uid="{00000000-0004-0000-0100-000024040000}"/>
    <hyperlink ref="D783" r:id="rId1062" display="RESOLUCIONES_PASAJEROS\COMFANDI\COMFANDI_3403_2019.pdf" xr:uid="{00000000-0004-0000-0100-000025040000}"/>
    <hyperlink ref="D12:D23" r:id="rId1063" display="RESOLUCIONES_PASAJEROS/EL_PORTEÑO_LTDA" xr:uid="{00000000-0004-0000-0100-000026040000}"/>
    <hyperlink ref="D12" r:id="rId1064" display="RESOLUCIONES_PASAJEROS/EL_PORTEÑO_LTDA/PORTEÑO_2177_1999.pdf" xr:uid="{00000000-0004-0000-0100-000027040000}"/>
    <hyperlink ref="D13" r:id="rId1065" display="RESOLUCIONES_PASAJEROS/EL_PORTEÑO_LTDA/PORTEÑO_2584_2007.pdf" xr:uid="{00000000-0004-0000-0100-000028040000}"/>
    <hyperlink ref="D14" r:id="rId1066" display="RESOLUCIONES_PASAJEROS/EL_PORTEÑO_LTDA/PORTEÑO_3748_2007.pdf" xr:uid="{00000000-0004-0000-0100-000029040000}"/>
    <hyperlink ref="D15" r:id="rId1067" display="RESOLUCIONES_PASAJEROS/EL_PORTEÑO_LTDA/PORTEÑO_3595_2010.pdf" xr:uid="{00000000-0004-0000-0100-00002A040000}"/>
    <hyperlink ref="D16" r:id="rId1068" display="RESOLUCIONES_PASAJEROS/EL_PORTEÑO_LTDA/PORTEÑO_1450_2011.pdf" xr:uid="{00000000-0004-0000-0100-00002B040000}"/>
    <hyperlink ref="D17" r:id="rId1069" display="RESOLUCIONES_PASAJEROS/EL_PORTEÑO_LTDA/PORTEÑO_2860_2014.pdf" xr:uid="{00000000-0004-0000-0100-00002C040000}"/>
    <hyperlink ref="D18" r:id="rId1070" display="RESOLUCIONES_PASAJEROS/EL_PORTEÑO_LTDA/PORTEÑO_2295_2016.pdf" xr:uid="{00000000-0004-0000-0100-00002D040000}"/>
    <hyperlink ref="D19" r:id="rId1071" display="RESOLUCIONES_PASAJEROS/EL_PORTEÑO_LTDA/PORTEÑO_4220_2016.pdf" xr:uid="{00000000-0004-0000-0100-00002E040000}"/>
    <hyperlink ref="D20" r:id="rId1072" display="RESOLUCIONES_PASAJEROS/EL_PORTEÑO_LTDA/PORTEÑO_0867_2018.pdf" xr:uid="{00000000-0004-0000-0100-00002F040000}"/>
    <hyperlink ref="D21:D22" r:id="rId1073" display="RESOLUCIONES_PASAJEROS/EL_PORTEÑO_LTDA/PORTEÑO_1800_2019.pdf" xr:uid="{00000000-0004-0000-0100-000030040000}"/>
    <hyperlink ref="D23" r:id="rId1074" display="RESOLUCIONES_PASAJEROS/EL_PORTEÑO_LTDA/PORTEÑO_6290_2019.pdf" xr:uid="{00000000-0004-0000-0100-000031040000}"/>
    <hyperlink ref="D1177" r:id="rId1075" display="RESOLUCIONES_PASAJEROS/AQUATOUR_GUATAPE_S.A.S/AQUATOUR_3040037185_2021.pdf" xr:uid="{00000000-0004-0000-0100-000032040000}"/>
    <hyperlink ref="D1173:D1174" r:id="rId1076" display="RESOLUCIONES_PASAJEROS/GUATAPE_TRANSPORT S.A.S/TRANSPORT_S.A.S_3040023095_2021.pdf" xr:uid="{00000000-0004-0000-0100-000033040000}"/>
    <hyperlink ref="D1141" r:id="rId1077" display="RESOLUCIONES_PASAJEROS/LOS CARDONA/LOS_CARDONA_3040009915_2021.pdf" xr:uid="{00000000-0004-0000-0100-000034040000}"/>
    <hyperlink ref="D1142" r:id="rId1078" display="RESOLUCIONES_PASAJEROS/LOS CARDONA/LOS_CARDONA_3040024295_2021.pdf" xr:uid="{00000000-0004-0000-0100-000035040000}"/>
    <hyperlink ref="D1091" r:id="rId1079" display="RESOLUCIONES_PASAJEROS/AGUAVENTURA_S.A.S/AGUAVENTURA_3040029445_2021.pdf" xr:uid="{00000000-0004-0000-0100-000036040000}"/>
    <hyperlink ref="D1065" r:id="rId1080" display="RESOLUCIONES_PASAJEROS/COOTRANSPALMA/COOTRANSPALMA_3739_2019.pdf" xr:uid="{00000000-0004-0000-0100-000037040000}"/>
    <hyperlink ref="D1066" r:id="rId1081" display="RESOLUCIONES_PASAJEROS/COOTRANSPALMA/COOTRANSPALMA_3739_2019.pdf" xr:uid="{00000000-0004-0000-0100-000038040000}"/>
    <hyperlink ref="D1053" r:id="rId1082" display="RESOLUCIONES_PASAJEROS/ANCLAR_S.A.S/MUELLE_3040030505_2020.pdf" xr:uid="{00000000-0004-0000-0100-000039040000}"/>
    <hyperlink ref="D1038" r:id="rId1083" display="RESOLUCIONES_PASAJEROS/TUPLAN_GUATAPE_S.A.S/TUPLAN_3040000745_2021.pdf" xr:uid="{00000000-0004-0000-0100-00003A040000}"/>
    <hyperlink ref="D41" r:id="rId1084" display="RESOLUCIONES_PASAJEROS/NAVGUAVIO/NAVIERAGUA_2525_2018.pdf" xr:uid="{00000000-0004-0000-0100-00003B040000}"/>
    <hyperlink ref="D69" r:id="rId1085" display="RESOLUCIONES_PASAJEROS/COOMUTRAVI/COOMUTRAVI_3040031855_2021.pdf" xr:uid="{00000000-0004-0000-0100-00003C040000}"/>
    <hyperlink ref="D80:D81" r:id="rId1086" display="RESOLUCIONES_PASAJEROS/SAN_PABLO_LTDA/SANPABLOLT_3040016245_2021.pdf" xr:uid="{00000000-0004-0000-0100-00003D040000}"/>
    <hyperlink ref="D191:D192" r:id="rId1087" display="RESOLUCIONES_PASAJEROS/TRANSUNION/TRANSUNION_0593_2020.pdf" xr:uid="{00000000-0004-0000-0100-00003E040000}"/>
    <hyperlink ref="D244" r:id="rId1088" display="RESOLUCIONES_PASAJEROS/ASOTAXI/ASOTAXI_3040010355_2021.pdf" xr:uid="{00000000-0004-0000-0100-00003F040000}"/>
    <hyperlink ref="D393" r:id="rId1089" display="RESOLUCIONES_PASAJEROS/TRANS-ORIENTE/TRANSORIEN_0382_2020.pdf" xr:uid="{00000000-0004-0000-0100-000040040000}"/>
    <hyperlink ref="D422" r:id="rId1090" display="RESOLUCIONES_PASAJEROS/TRANSMARINOS_S.A.S/TRANSMARIN_4251_2019.pdf" xr:uid="{00000000-0004-0000-0100-000041040000}"/>
    <hyperlink ref="D481" r:id="rId1091" display="RESOLUCIONES_PASAJEROS/COOTRANSFLUCAN/COOTRANSFL_3040026805_2020.pdf" xr:uid="{00000000-0004-0000-0100-000042040000}"/>
    <hyperlink ref="D486" r:id="rId1092" display="RESOLUCIONES_PASAJEROS/VIASOTRAN/VIASOTRAN_3040029415_2021.pdf" xr:uid="{00000000-0004-0000-0100-000043040000}"/>
    <hyperlink ref="D494" r:id="rId1093" display="RESOLUCIONES_PASAJEROS/GAVIOTAS/GAVIOTAS_3040005275_2021.pdf" xr:uid="{00000000-0004-0000-0100-000044040000}"/>
    <hyperlink ref="D583" r:id="rId1094" display="RESOLUCIONES_PASAJEROS/SERVIFLUPRADO_S.A/SSERVIFLUP_3040026835_2021.pdf" xr:uid="{00000000-0004-0000-0100-000045040000}"/>
    <hyperlink ref="D594" r:id="rId1095" display="RESOLUCIONES_PASAJEROS/LOS_DELFINES/DELFINES_3040012645_2021.pdf" xr:uid="{00000000-0004-0000-0100-000046040000}"/>
    <hyperlink ref="D598" r:id="rId1096" display="RESOLUCIONES_PASAJEROS/CORPROTUR/CORPROTUR_0305_2020.pdf" xr:uid="{00000000-0004-0000-0100-000047040000}"/>
    <hyperlink ref="D671" r:id="rId1097" display="RESOLUCIONES_PASAJEROS/EL_ BORAL/EL_BORAL_0266_2020.pdf" xr:uid="{00000000-0004-0000-0100-000048040000}"/>
    <hyperlink ref="D679" r:id="rId1098" display="RESOLUCIONES_PASAJEROS/TURES_PLAYA/TURESPLAYA_3040021735_2021.pdf" xr:uid="{00000000-0004-0000-0100-000049040000}"/>
    <hyperlink ref="D683" r:id="rId1099" display="RESOLUCIONES_PASAJEROS/COOTRANSFLUTER/COOTRANSFL_3040001175_2020.pdf" xr:uid="{00000000-0004-0000-0100-00004A040000}"/>
    <hyperlink ref="D708" r:id="rId1100" display="RESOLUCIONES_PASAJEROS/RIO LA MIEL/RIO_MIEL_4681_2018.pdf" xr:uid="{00000000-0004-0000-0100-00004B040000}"/>
    <hyperlink ref="D736:D737" r:id="rId1101" display="RESOLUCIONES_PASAJEROS/TRANSBORDAMOS_SINU_S.A.S/TRANSBORDA_3040008485_2020.pdf" xr:uid="{00000000-0004-0000-0100-00004C040000}"/>
    <hyperlink ref="D753" r:id="rId1102" display="RESOLUCIONES_PASAJEROS/SELVATOUR/SELVATOUR_3040029385_2021.pdf" xr:uid="{00000000-0004-0000-0100-00004D040000}"/>
    <hyperlink ref="D780" r:id="rId1103" display="RESOLUCIONES_PASAJEROS/COOTRANSUNIDOS/CTRANSUNID_5335_2019.pdf" xr:uid="{00000000-0004-0000-0100-00004E040000}"/>
    <hyperlink ref="D811" r:id="rId1104" display="RESOLUCIONES_PASAJEROS/ASOLAGO_TOTA/ASOLAGO_4080_2015.pdf" xr:uid="{00000000-0004-0000-0100-00004F040000}"/>
    <hyperlink ref="D810" r:id="rId1105" display="RESOLUCIONES_PASAJEROS/ASOLAGO_TOTA/ASOLAGO_4080_2015.pdf" xr:uid="{00000000-0004-0000-0100-000050040000}"/>
    <hyperlink ref="D878" r:id="rId1106" display="RESOLUCIONES_PASAJEROS/PROSERVIS_S.A.S/ANFIBIA_3040022105_2021.pdf" xr:uid="{00000000-0004-0000-0100-000051040000}"/>
    <hyperlink ref="D915" r:id="rId1107" display="RESOLUCIONES_PASAJEROS/AQUAPARK_GUATAPE_S.A.S/AQUAPARK_3040032075_2020.pdf" xr:uid="{00000000-0004-0000-0100-000052040000}"/>
    <hyperlink ref="D927:D928" r:id="rId1108" display="RESOLUCIONES_PASAJEROS/ESPECIALIZADOS_JR_S.A.S/ESPEC_JR_4886_2017.pdf" xr:uid="{00000000-0004-0000-0100-000053040000}"/>
    <hyperlink ref="D929" r:id="rId1109" display="RESOLUCIONES_PASAJEROS/ESPECIALIZADOS_JR_S.A.S/ESPEC_JR_5042_2018.pdf" xr:uid="{00000000-0004-0000-0100-000054040000}"/>
    <hyperlink ref="D930:H930" r:id="rId1110" display="RESOLUCIONES_PASAJEROS/ESPECIALIZADOS_JR_S.A.S/ESPEC_JR_3040008655_2021.pdf" xr:uid="{00000000-0004-0000-0100-000055040000}"/>
    <hyperlink ref="D935:D936" r:id="rId1111" display="RESOLUCIONES_PASAJEROS/TRANSFLUVIAM/TRANSFLUVI_3040010395_2021.pdf" xr:uid="{00000000-0004-0000-0100-000056040000}"/>
    <hyperlink ref="D971:D972" r:id="rId1112" display="RESOLUCIONES_PASAJEROS/TRANSPORTE_LEBRIJA_LTDA/LEBRIJA_1863_2018.pdf" xr:uid="{00000000-0004-0000-0100-000057040000}"/>
    <hyperlink ref="D988" r:id="rId1113" display="RESOLUCIONES_PASAJEROS/COOTRANSMOR/COOTRANSMO_2471_2018.pdf" xr:uid="{00000000-0004-0000-0100-000058040000}"/>
    <hyperlink ref="D991" r:id="rId1114" display="RESOLUCIONES_PASAJEROS/SOLIS_GRUESO/SOLIS_GRUES_3040019905_2021.pdf" xr:uid="{00000000-0004-0000-0100-000059040000}"/>
    <hyperlink ref="D994" r:id="rId1115" display="RESOLUCIONES_PASAJEROS/DIRY_ESTER/resolucion 20213040012145.pdf" xr:uid="{00000000-0004-0000-0100-00005A040000}"/>
    <hyperlink ref="D56" r:id="rId1116" display="RESOLUCIONES_PASAJEROS/COROMOTO_S.A.S/COROMOTO_0093_2015.pdf" xr:uid="{00000000-0004-0000-0100-00005B040000}"/>
    <hyperlink ref="D1171" r:id="rId1117" display="RESOLUCIONES_PASAJEROS/GUATAPE_AVENTURA_S.A.S/AVENTURA_3040038905_2021.pdf" xr:uid="{00000000-0004-0000-0100-00005C040000}"/>
    <hyperlink ref="D1143" r:id="rId1118" display="RESOLUCIONES_PASAJEROS/LOS CARDONA/LOS_CARDONA_3040047475_2021.pdf" xr:uid="{00000000-0004-0000-0100-00005D040000}"/>
    <hyperlink ref="D368" r:id="rId1119" display="RESOLUCIONES_PASAJEROS/ABOGUA/ABOGUA_3040057715_2021.pdf" xr:uid="{00000000-0004-0000-0100-00005E040000}"/>
    <hyperlink ref="D1183" r:id="rId1120" display="RESOLUCIONES_PASAJEROS/IBIZA_GUATAPE_S.A.S/IBIZA_GUATAPE_3040057685_2021.pdf" xr:uid="{00000000-0004-0000-0100-00005F040000}"/>
    <hyperlink ref="D1195:D1196" r:id="rId1121" display="RESOLUCIONES_PASAJEROS/BRISAS_LAGO_S.A.S/BRISAS_LAGO_3040053155_2021.pdf" xr:uid="{00000000-0004-0000-0100-000060040000}"/>
    <hyperlink ref="D1201:D1202" r:id="rId1122" display="RESOLUCIONES_PASAJEROS/COLORES_S.A.S/COLORES_3040057695_2021.pdf" xr:uid="{00000000-0004-0000-0100-000061040000}"/>
    <hyperlink ref="D1203:D1204" r:id="rId1123" display="RESOLUCIONES_PASAJEROS/TIMON_GUATAPE_S.A.S/TIMON_3040057725_2021.pdf" xr:uid="{00000000-0004-0000-0100-000062040000}"/>
    <hyperlink ref="D1205:D1206" r:id="rId1124" display="3040057745" xr:uid="{00000000-0004-0000-0100-000063040000}"/>
    <hyperlink ref="D1207:D1208" r:id="rId1125" display="RESOLUCIONES_PASAJEROS/VIVE_TOURSS/VIVE_TOURSS_3040057765_2021.pdf" xr:uid="{00000000-0004-0000-0100-000064040000}"/>
    <hyperlink ref="D1157" r:id="rId1126" display="RESOLUCIONES_PASAJEROS/NAUTICA_GUATAPE_S.A.S/NAUTICA_3040054645_2021.pdf" xr:uid="{00000000-0004-0000-0100-000065040000}"/>
    <hyperlink ref="D1090" r:id="rId1127" display="RESOLUCIONES_PASAJEROS/AGUAVENTURA_S.A.S/AGUAVENTURA_3040024305_2021.pdf" xr:uid="{00000000-0004-0000-0100-000066040000}"/>
    <hyperlink ref="D317" r:id="rId1128" display="RESOLUCIONES_PASAJEROS/TRES_FRONTERAS_S.A.S/TRESFRONTE_3040037725_2021.pdf" xr:uid="{00000000-0004-0000-0100-000067040000}"/>
    <hyperlink ref="D318" r:id="rId1129" display="RESOLUCIONES_PASAJEROS/TRES_FRONTERAS_S.A.S/TRESFRONTE_3040037735_2021.pdf" xr:uid="{00000000-0004-0000-0100-000068040000}"/>
    <hyperlink ref="D337" r:id="rId1130" display="RESOLUCIONES_PASAJEROS\ASONAGUA\ASONAGU_3040026125_2021.pdf" xr:uid="{00000000-0004-0000-0100-000069040000}"/>
    <hyperlink ref="D1199:D1200" r:id="rId1131" display="RESOLUCIONES_PASAJEROS/AVENTURAS_NAUTICAS_S.A.S/AVENTURAS_3040056905_2021.pdf" xr:uid="{00000000-0004-0000-0100-00006A040000}"/>
    <hyperlink ref="D381" r:id="rId1132" display="RESOLUCIONES_PASAJEROS/TRANSFLUVSUR_LTDA/TRANSFLSUR_3040047825_2021.pdf" xr:uid="{00000000-0004-0000-0100-00006B040000}"/>
    <hyperlink ref="D272" r:id="rId1133" display="RESOLUCIONES_PASAJEROS/COOLANCHEROS/COOLANCHER_3040043135_2021.pdf" xr:uid="{00000000-0004-0000-0100-00006C040000}"/>
    <hyperlink ref="D1104" r:id="rId1134" display="RESOLUCIONES_PASAJEROS\ZARPE_NAUTICO\ZNAUTICO_3040000575_2022.pdf" xr:uid="{00000000-0004-0000-0100-00006D040000}"/>
    <hyperlink ref="D1012" r:id="rId1135" display="RESOLUCIONES_PASAJEROS\ADAN_RODRIGUEZ\ADAN_R_R_3040000565_2022.pdf" xr:uid="{00000000-0004-0000-0100-00006E040000}"/>
    <hyperlink ref="D1214" r:id="rId1136" xr:uid="{00000000-0004-0000-0100-00006F040000}"/>
    <hyperlink ref="D1067" r:id="rId1137" display="3904" xr:uid="{00000000-0004-0000-0100-000070040000}"/>
    <hyperlink ref="D1016" r:id="rId1138" display="3797" xr:uid="{00000000-0004-0000-0100-000071040000}"/>
    <hyperlink ref="D1017" r:id="rId1139" display="3797" xr:uid="{00000000-0004-0000-0100-000072040000}"/>
    <hyperlink ref="D1016:D1017" r:id="rId1140" display="RESOLUCIONES_PASAJEROS/POZO_AZUL_S.A.S/POZO_AZUL_3797_2018.pdf" xr:uid="{00000000-0004-0000-0100-000073040000}"/>
    <hyperlink ref="D1216" r:id="rId1141" xr:uid="{00000000-0004-0000-0100-000074040000}"/>
    <hyperlink ref="D254" r:id="rId1142" display="1447" xr:uid="{8642888B-36EC-4298-8201-9CC586557B98}"/>
  </hyperlinks>
  <printOptions horizontalCentered="1"/>
  <pageMargins left="0.70866141732283472" right="0.70866141732283472" top="0.74803149606299213" bottom="0.74803149606299213" header="0.31496062992125984" footer="0.31496062992125984"/>
  <pageSetup scale="17" fitToHeight="0" orientation="landscape" blackAndWhite="1" r:id="rId1143"/>
  <headerFooter scaleWithDoc="0" alignWithMargins="0"/>
  <legacyDrawing r:id="rId114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BYY3019"/>
  <sheetViews>
    <sheetView topLeftCell="A1986" zoomScale="90" zoomScaleNormal="90" workbookViewId="0">
      <selection activeCell="B2043" sqref="B2043"/>
    </sheetView>
  </sheetViews>
  <sheetFormatPr defaultColWidth="11.42578125" defaultRowHeight="14.45"/>
  <cols>
    <col min="1" max="1" width="13.7109375" customWidth="1"/>
    <col min="2" max="2" width="176.85546875" bestFit="1" customWidth="1"/>
    <col min="3" max="3" width="22.7109375" bestFit="1" customWidth="1"/>
    <col min="4" max="4" width="40.28515625" bestFit="1" customWidth="1"/>
    <col min="5" max="5" width="14.5703125" style="1" bestFit="1" customWidth="1"/>
    <col min="6" max="6" width="8.42578125" style="6" bestFit="1" customWidth="1"/>
    <col min="7" max="7" width="11" bestFit="1" customWidth="1"/>
    <col min="8" max="8" width="12.5703125" style="1" bestFit="1" customWidth="1"/>
    <col min="9" max="9" width="24" style="1" bestFit="1" customWidth="1"/>
    <col min="10" max="10" width="3.85546875" customWidth="1"/>
    <col min="11" max="11" width="26.5703125" style="10" bestFit="1" customWidth="1"/>
    <col min="12" max="12" width="15.42578125" style="1" customWidth="1"/>
    <col min="13" max="13" width="11.42578125" bestFit="1" customWidth="1"/>
    <col min="14" max="14" width="15.85546875" style="1" bestFit="1" customWidth="1"/>
    <col min="15" max="15" width="11.42578125" bestFit="1" customWidth="1"/>
    <col min="16" max="16" width="18.85546875" style="1" bestFit="1" customWidth="1"/>
    <col min="17" max="17" width="12.28515625" bestFit="1" customWidth="1"/>
    <col min="18" max="18" width="22.85546875" bestFit="1" customWidth="1"/>
    <col min="19" max="19" width="15.42578125" bestFit="1" customWidth="1"/>
    <col min="20" max="20" width="10.42578125" bestFit="1" customWidth="1"/>
    <col min="21" max="21" width="12" bestFit="1" customWidth="1"/>
    <col min="22" max="22" width="14.7109375" bestFit="1" customWidth="1"/>
    <col min="23" max="23" width="12.42578125" bestFit="1" customWidth="1"/>
    <col min="24" max="24" width="16.28515625" bestFit="1" customWidth="1"/>
  </cols>
  <sheetData>
    <row r="1" spans="1:2027" ht="15.6" thickTop="1" thickBot="1">
      <c r="A1" s="49" t="s">
        <v>0</v>
      </c>
      <c r="B1" s="49" t="s">
        <v>1085</v>
      </c>
      <c r="C1" s="19" t="s">
        <v>2</v>
      </c>
      <c r="D1" s="19" t="s">
        <v>1086</v>
      </c>
      <c r="E1" s="39" t="s">
        <v>1087</v>
      </c>
      <c r="F1" s="50" t="s">
        <v>973</v>
      </c>
      <c r="G1" s="19" t="s">
        <v>1069</v>
      </c>
      <c r="H1" s="39" t="s">
        <v>1088</v>
      </c>
      <c r="I1" s="49" t="s">
        <v>8</v>
      </c>
      <c r="J1" s="19" t="s">
        <v>1089</v>
      </c>
      <c r="K1" s="38" t="s">
        <v>1090</v>
      </c>
      <c r="L1" s="50" t="s">
        <v>1091</v>
      </c>
      <c r="M1" s="19" t="s">
        <v>1092</v>
      </c>
      <c r="N1" s="50" t="s">
        <v>1093</v>
      </c>
      <c r="O1" s="19" t="s">
        <v>1092</v>
      </c>
      <c r="P1" s="50" t="s">
        <v>1094</v>
      </c>
      <c r="Q1" s="59" t="s">
        <v>1095</v>
      </c>
      <c r="R1" s="154" t="s">
        <v>1096</v>
      </c>
      <c r="S1" s="154" t="s">
        <v>1097</v>
      </c>
      <c r="T1" s="154" t="s">
        <v>1098</v>
      </c>
      <c r="U1" s="154"/>
      <c r="V1" s="154" t="s">
        <v>1099</v>
      </c>
      <c r="W1" s="155">
        <f ca="1">TODAY()</f>
        <v>44650</v>
      </c>
      <c r="X1" s="154" t="s">
        <v>1100</v>
      </c>
      <c r="Y1" s="154">
        <v>15</v>
      </c>
    </row>
    <row r="2" spans="1:2027" s="24" customFormat="1" ht="15.6" thickTop="1" thickBot="1">
      <c r="A2" s="69">
        <v>9000826306</v>
      </c>
      <c r="B2" s="88" t="str">
        <f>VLOOKUP(A2,EMPRESAS!$A$1:$B$342,2,0)</f>
        <v>LINEAS FLUVIALES DEL VICHADA S.A.S.  ANTES LINEAS FLUVIALES DEL VICHADA E.U.</v>
      </c>
      <c r="C2" s="88" t="str">
        <f>VLOOKUP(A2,EMPRESAS!$A$1:$C$342,3,0)</f>
        <v>Pasajeros</v>
      </c>
      <c r="D2" s="91" t="s">
        <v>1101</v>
      </c>
      <c r="E2" s="122">
        <v>30220257</v>
      </c>
      <c r="F2" s="131" t="s">
        <v>1102</v>
      </c>
      <c r="G2" s="131">
        <v>45</v>
      </c>
      <c r="H2" s="122" t="s">
        <v>1103</v>
      </c>
      <c r="I2" s="220" t="str">
        <f>VLOOKUP(A2,EMPRESAS!$A$1:$I$342,9,0)</f>
        <v>META</v>
      </c>
      <c r="J2" s="175">
        <v>2</v>
      </c>
      <c r="K2" s="176" t="str">
        <f>VLOOKUP(J2,AUXILIAR_TIPO_ASEGURADORA!$C$2:$D$19,2,0)</f>
        <v>QBE SEGUROS</v>
      </c>
      <c r="L2" s="115">
        <v>706371472</v>
      </c>
      <c r="M2" s="148">
        <v>42854</v>
      </c>
      <c r="N2" s="115">
        <v>706371472</v>
      </c>
      <c r="O2" s="148">
        <v>42854</v>
      </c>
      <c r="P2" s="28"/>
      <c r="Q2" s="60"/>
      <c r="R2" s="157" t="str">
        <f ca="1">IF(O2&lt;$W$1,"Vencida","Vigente")</f>
        <v>Vencida</v>
      </c>
      <c r="S2" s="157">
        <f ca="1">$W$1-O2</f>
        <v>1796</v>
      </c>
      <c r="T2" s="157" t="str">
        <f ca="1">IF(S2=-$Y$1,"Proximo a Vencer"," ")</f>
        <v xml:space="preserve"> </v>
      </c>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row>
    <row r="3" spans="1:2027" s="24" customFormat="1" ht="15.6" thickTop="1" thickBot="1">
      <c r="A3" s="88">
        <v>9000826306</v>
      </c>
      <c r="B3" s="88" t="str">
        <f>VLOOKUP(A3,EMPRESAS!$A$1:$B$342,2,0)</f>
        <v>LINEAS FLUVIALES DEL VICHADA S.A.S.  ANTES LINEAS FLUVIALES DEL VICHADA E.U.</v>
      </c>
      <c r="C3" s="88" t="str">
        <f>VLOOKUP(A3,EMPRESAS!$A$1:$C$342,3,0)</f>
        <v>Pasajeros</v>
      </c>
      <c r="D3" s="91" t="s">
        <v>1104</v>
      </c>
      <c r="E3" s="122">
        <v>30220860</v>
      </c>
      <c r="F3" s="131" t="s">
        <v>1102</v>
      </c>
      <c r="G3" s="131">
        <v>46</v>
      </c>
      <c r="H3" s="122" t="s">
        <v>1105</v>
      </c>
      <c r="I3" s="220" t="str">
        <f>VLOOKUP(A3,EMPRESAS!$A$1:$I$342,9,0)</f>
        <v>META</v>
      </c>
      <c r="J3" s="175">
        <v>2</v>
      </c>
      <c r="K3" s="176" t="str">
        <f>VLOOKUP(J3,AUXILIAR_TIPO_ASEGURADORA!$C$2:$D$19,2,0)</f>
        <v>QBE SEGUROS</v>
      </c>
      <c r="L3" s="115">
        <v>706371472</v>
      </c>
      <c r="M3" s="148">
        <v>42854</v>
      </c>
      <c r="N3" s="115">
        <v>706371472</v>
      </c>
      <c r="O3" s="148">
        <v>42854</v>
      </c>
      <c r="P3" s="28"/>
      <c r="Q3" s="60"/>
      <c r="R3" s="157" t="str">
        <f t="shared" ref="R3:R66" ca="1" si="0">IF(O3&lt;$W$1,"Vencida","Vigente")</f>
        <v>Vencida</v>
      </c>
      <c r="S3" s="157">
        <f t="shared" ref="S3:S66" ca="1" si="1">$W$1-O3</f>
        <v>1796</v>
      </c>
      <c r="T3" s="157" t="str">
        <f t="shared" ref="T3:T66" ca="1" si="2">IF(S3=-$Y$1,"Proximo a Vencer"," ")</f>
        <v xml:space="preserve"> </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row>
    <row r="4" spans="1:2027" s="24" customFormat="1" ht="15.6" thickTop="1" thickBot="1">
      <c r="A4" s="88">
        <v>9000826306</v>
      </c>
      <c r="B4" s="88" t="str">
        <f>VLOOKUP(A4,EMPRESAS!$A$1:$B$342,2,0)</f>
        <v>LINEAS FLUVIALES DEL VICHADA S.A.S.  ANTES LINEAS FLUVIALES DEL VICHADA E.U.</v>
      </c>
      <c r="C4" s="88" t="str">
        <f>VLOOKUP(A4,EMPRESAS!$A$1:$C$342,3,0)</f>
        <v>Pasajeros</v>
      </c>
      <c r="D4" s="91" t="s">
        <v>1106</v>
      </c>
      <c r="E4" s="122">
        <v>30220242</v>
      </c>
      <c r="F4" s="131" t="s">
        <v>1102</v>
      </c>
      <c r="G4" s="131">
        <v>46</v>
      </c>
      <c r="H4" s="122" t="s">
        <v>1105</v>
      </c>
      <c r="I4" s="220" t="str">
        <f>VLOOKUP(A4,EMPRESAS!$A$1:$I$342,9,0)</f>
        <v>META</v>
      </c>
      <c r="J4" s="175">
        <v>2</v>
      </c>
      <c r="K4" s="176" t="str">
        <f>VLOOKUP(J4,AUXILIAR_TIPO_ASEGURADORA!$C$2:$D$19,2,0)</f>
        <v>QBE SEGUROS</v>
      </c>
      <c r="L4" s="115">
        <v>706371472</v>
      </c>
      <c r="M4" s="148">
        <v>42854</v>
      </c>
      <c r="N4" s="115">
        <v>706371472</v>
      </c>
      <c r="O4" s="148">
        <v>42854</v>
      </c>
      <c r="P4" s="28"/>
      <c r="Q4" s="60"/>
      <c r="R4" s="157" t="str">
        <f t="shared" ca="1" si="0"/>
        <v>Vencida</v>
      </c>
      <c r="S4" s="157">
        <f t="shared" ca="1" si="1"/>
        <v>1796</v>
      </c>
      <c r="T4" s="157" t="str">
        <f t="shared" ca="1" si="2"/>
        <v xml:space="preserve"> </v>
      </c>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row>
    <row r="5" spans="1:2027" s="24" customFormat="1" ht="15.6" thickTop="1" thickBot="1">
      <c r="A5" s="88">
        <v>9000826306</v>
      </c>
      <c r="B5" s="88" t="str">
        <f>VLOOKUP(A5,EMPRESAS!$A$1:$B$342,2,0)</f>
        <v>LINEAS FLUVIALES DEL VICHADA S.A.S.  ANTES LINEAS FLUVIALES DEL VICHADA E.U.</v>
      </c>
      <c r="C5" s="88" t="str">
        <f>VLOOKUP(A5,EMPRESAS!$A$1:$C$342,3,0)</f>
        <v>Pasajeros</v>
      </c>
      <c r="D5" s="91" t="s">
        <v>1107</v>
      </c>
      <c r="E5" s="122">
        <v>30220090</v>
      </c>
      <c r="F5" s="131" t="s">
        <v>1102</v>
      </c>
      <c r="G5" s="131">
        <v>26</v>
      </c>
      <c r="H5" s="122" t="s">
        <v>1105</v>
      </c>
      <c r="I5" s="220" t="str">
        <f>VLOOKUP(A5,EMPRESAS!$A$1:$I$342,9,0)</f>
        <v>META</v>
      </c>
      <c r="J5" s="175">
        <v>2</v>
      </c>
      <c r="K5" s="176" t="str">
        <f>VLOOKUP(J5,AUXILIAR_TIPO_ASEGURADORA!$C$2:$D$19,2,0)</f>
        <v>QBE SEGUROS</v>
      </c>
      <c r="L5" s="115">
        <v>706371472</v>
      </c>
      <c r="M5" s="148">
        <v>42854</v>
      </c>
      <c r="N5" s="115">
        <v>706371472</v>
      </c>
      <c r="O5" s="148">
        <v>42854</v>
      </c>
      <c r="P5" s="28"/>
      <c r="Q5" s="60"/>
      <c r="R5" s="157" t="str">
        <f t="shared" ca="1" si="0"/>
        <v>Vencida</v>
      </c>
      <c r="S5" s="157">
        <f t="shared" ca="1" si="1"/>
        <v>1796</v>
      </c>
      <c r="T5" s="157" t="str">
        <f t="shared" ca="1" si="2"/>
        <v xml:space="preserve"> </v>
      </c>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row>
    <row r="6" spans="1:2027" s="24" customFormat="1" ht="15.6" thickTop="1" thickBot="1">
      <c r="A6" s="88">
        <v>9000826306</v>
      </c>
      <c r="B6" s="88" t="str">
        <f>VLOOKUP(A6,EMPRESAS!$A$1:$B$342,2,0)</f>
        <v>LINEAS FLUVIALES DEL VICHADA S.A.S.  ANTES LINEAS FLUVIALES DEL VICHADA E.U.</v>
      </c>
      <c r="C6" s="88" t="str">
        <f>VLOOKUP(A6,EMPRESAS!$A$1:$C$342,3,0)</f>
        <v>Pasajeros</v>
      </c>
      <c r="D6" s="91" t="s">
        <v>1108</v>
      </c>
      <c r="E6" s="122">
        <v>30220144</v>
      </c>
      <c r="F6" s="131" t="s">
        <v>1102</v>
      </c>
      <c r="G6" s="131">
        <v>18</v>
      </c>
      <c r="H6" s="122" t="s">
        <v>1105</v>
      </c>
      <c r="I6" s="220" t="str">
        <f>VLOOKUP(A6,EMPRESAS!$A$1:$I$342,9,0)</f>
        <v>META</v>
      </c>
      <c r="J6" s="175">
        <v>2</v>
      </c>
      <c r="K6" s="176" t="str">
        <f>VLOOKUP(J6,AUXILIAR_TIPO_ASEGURADORA!$C$2:$D$19,2,0)</f>
        <v>QBE SEGUROS</v>
      </c>
      <c r="L6" s="115">
        <v>706371472</v>
      </c>
      <c r="M6" s="148">
        <v>42854</v>
      </c>
      <c r="N6" s="115">
        <v>706371472</v>
      </c>
      <c r="O6" s="148">
        <v>42854</v>
      </c>
      <c r="P6" s="28"/>
      <c r="Q6" s="60"/>
      <c r="R6" s="157" t="str">
        <f t="shared" ca="1" si="0"/>
        <v>Vencida</v>
      </c>
      <c r="S6" s="157">
        <f t="shared" ca="1" si="1"/>
        <v>1796</v>
      </c>
      <c r="T6" s="157" t="str">
        <f t="shared" ca="1" si="2"/>
        <v xml:space="preserve"> </v>
      </c>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row>
    <row r="7" spans="1:2027" s="24" customFormat="1" ht="15.6" thickTop="1" thickBot="1">
      <c r="A7" s="88">
        <v>9000826306</v>
      </c>
      <c r="B7" s="88" t="str">
        <f>VLOOKUP(A7,EMPRESAS!$A$1:$B$342,2,0)</f>
        <v>LINEAS FLUVIALES DEL VICHADA S.A.S.  ANTES LINEAS FLUVIALES DEL VICHADA E.U.</v>
      </c>
      <c r="C7" s="88" t="str">
        <f>VLOOKUP(A7,EMPRESAS!$A$1:$C$342,3,0)</f>
        <v>Pasajeros</v>
      </c>
      <c r="D7" s="91" t="s">
        <v>1109</v>
      </c>
      <c r="E7" s="122">
        <v>30220836</v>
      </c>
      <c r="F7" s="131" t="s">
        <v>1102</v>
      </c>
      <c r="G7" s="131">
        <v>18</v>
      </c>
      <c r="H7" s="122" t="s">
        <v>1105</v>
      </c>
      <c r="I7" s="220" t="str">
        <f>VLOOKUP(A7,EMPRESAS!$A$1:$I$342,9,0)</f>
        <v>META</v>
      </c>
      <c r="J7" s="175">
        <v>2</v>
      </c>
      <c r="K7" s="176" t="str">
        <f>VLOOKUP(J7,AUXILIAR_TIPO_ASEGURADORA!$C$2:$D$19,2,0)</f>
        <v>QBE SEGUROS</v>
      </c>
      <c r="L7" s="115">
        <v>706371472</v>
      </c>
      <c r="M7" s="148">
        <v>42854</v>
      </c>
      <c r="N7" s="115">
        <v>706371472</v>
      </c>
      <c r="O7" s="148">
        <v>42854</v>
      </c>
      <c r="P7" s="28"/>
      <c r="Q7" s="60"/>
      <c r="R7" s="157" t="str">
        <f t="shared" ca="1" si="0"/>
        <v>Vencida</v>
      </c>
      <c r="S7" s="157">
        <f t="shared" ca="1" si="1"/>
        <v>1796</v>
      </c>
      <c r="T7" s="157" t="str">
        <f t="shared" ca="1" si="2"/>
        <v xml:space="preserve"> </v>
      </c>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row>
    <row r="8" spans="1:2027" ht="15.6" thickTop="1" thickBot="1">
      <c r="A8" s="70">
        <v>8001143014</v>
      </c>
      <c r="B8" s="88" t="str">
        <f>VLOOKUP(A8,EMPRESAS!$A$1:$B$342,2,0)</f>
        <v>COOPERTIVA DE TRANSPORTES FLUVIALES Y TERRESTRES EL PORTEÑO LTDA "COOTRANSFLUVIALES"</v>
      </c>
      <c r="C8" s="88" t="str">
        <f>VLOOKUP(A8,EMPRESAS!$A$1:$C$342,3,0)</f>
        <v>Pasajeros</v>
      </c>
      <c r="D8" s="95" t="s">
        <v>1110</v>
      </c>
      <c r="E8" s="122">
        <v>30421346</v>
      </c>
      <c r="F8" s="131" t="s">
        <v>1102</v>
      </c>
      <c r="G8" s="131">
        <v>18</v>
      </c>
      <c r="H8" s="122" t="s">
        <v>1105</v>
      </c>
      <c r="I8" s="220" t="str">
        <f>VLOOKUP(A8,EMPRESAS!$A$1:$I$342,9,0)</f>
        <v>GUAVIARE</v>
      </c>
      <c r="J8" s="175">
        <v>2</v>
      </c>
      <c r="K8" s="176" t="str">
        <f>VLOOKUP(J8,AUXILIAR_TIPO_ASEGURADORA!$C$2:$D$19,2,0)</f>
        <v>QBE SEGUROS</v>
      </c>
      <c r="L8" s="115">
        <v>706536827</v>
      </c>
      <c r="M8" s="148">
        <v>43224</v>
      </c>
      <c r="N8" s="115">
        <v>706536827</v>
      </c>
      <c r="O8" s="148">
        <v>43224</v>
      </c>
      <c r="P8" s="8"/>
      <c r="Q8" s="56"/>
      <c r="R8" s="157" t="str">
        <f t="shared" ca="1" si="0"/>
        <v>Vencida</v>
      </c>
      <c r="S8" s="157">
        <f t="shared" ca="1" si="1"/>
        <v>1426</v>
      </c>
      <c r="T8" s="157" t="str">
        <f t="shared" ca="1" si="2"/>
        <v xml:space="preserve"> </v>
      </c>
    </row>
    <row r="9" spans="1:2027" ht="15.6" thickTop="1" thickBot="1">
      <c r="A9" s="84">
        <v>8001143014</v>
      </c>
      <c r="B9" s="88" t="str">
        <f>VLOOKUP(A9,EMPRESAS!$A$1:$B$342,2,0)</f>
        <v>COOPERTIVA DE TRANSPORTES FLUVIALES Y TERRESTRES EL PORTEÑO LTDA "COOTRANSFLUVIALES"</v>
      </c>
      <c r="C9" s="88" t="str">
        <f>VLOOKUP(A9,EMPRESAS!$A$1:$C$342,3,0)</f>
        <v>Pasajeros</v>
      </c>
      <c r="D9" s="95" t="s">
        <v>1111</v>
      </c>
      <c r="E9" s="122">
        <v>30420655</v>
      </c>
      <c r="F9" s="131" t="s">
        <v>1102</v>
      </c>
      <c r="G9" s="131">
        <v>20</v>
      </c>
      <c r="H9" s="122" t="s">
        <v>1105</v>
      </c>
      <c r="I9" s="220" t="str">
        <f>VLOOKUP(A9,EMPRESAS!$A$1:$I$342,9,0)</f>
        <v>GUAVIARE</v>
      </c>
      <c r="J9" s="175">
        <v>2</v>
      </c>
      <c r="K9" s="176" t="str">
        <f>VLOOKUP(J9,AUXILIAR_TIPO_ASEGURADORA!$C$2:$D$19,2,0)</f>
        <v>QBE SEGUROS</v>
      </c>
      <c r="L9" s="115">
        <v>706536827</v>
      </c>
      <c r="M9" s="148">
        <v>43224</v>
      </c>
      <c r="N9" s="115">
        <v>706536827</v>
      </c>
      <c r="O9" s="148">
        <v>43224</v>
      </c>
      <c r="P9" s="88"/>
      <c r="Q9" s="221"/>
      <c r="R9" s="157" t="str">
        <f t="shared" ca="1" si="0"/>
        <v>Vencida</v>
      </c>
      <c r="S9" s="157">
        <f t="shared" ca="1" si="1"/>
        <v>1426</v>
      </c>
      <c r="T9" s="157" t="str">
        <f t="shared" ca="1" si="2"/>
        <v xml:space="preserve"> </v>
      </c>
    </row>
    <row r="10" spans="1:2027" ht="15.6" thickTop="1" thickBot="1">
      <c r="A10" s="84">
        <v>8001143014</v>
      </c>
      <c r="B10" s="88" t="str">
        <f>VLOOKUP(A10,EMPRESAS!$A$1:$B$342,2,0)</f>
        <v>COOPERTIVA DE TRANSPORTES FLUVIALES Y TERRESTRES EL PORTEÑO LTDA "COOTRANSFLUVIALES"</v>
      </c>
      <c r="C10" s="88" t="str">
        <f>VLOOKUP(A10,EMPRESAS!$A$1:$C$342,3,0)</f>
        <v>Pasajeros</v>
      </c>
      <c r="D10" s="95" t="s">
        <v>1112</v>
      </c>
      <c r="E10" s="122">
        <v>30420696</v>
      </c>
      <c r="F10" s="131" t="s">
        <v>1102</v>
      </c>
      <c r="G10" s="131">
        <v>18</v>
      </c>
      <c r="H10" s="122" t="s">
        <v>1105</v>
      </c>
      <c r="I10" s="220" t="str">
        <f>VLOOKUP(A10,EMPRESAS!$A$1:$I$342,9,0)</f>
        <v>GUAVIARE</v>
      </c>
      <c r="J10" s="175">
        <v>2</v>
      </c>
      <c r="K10" s="176" t="str">
        <f>VLOOKUP(J10,AUXILIAR_TIPO_ASEGURADORA!$C$2:$D$19,2,0)</f>
        <v>QBE SEGUROS</v>
      </c>
      <c r="L10" s="115">
        <v>706536827</v>
      </c>
      <c r="M10" s="148">
        <v>43224</v>
      </c>
      <c r="N10" s="115">
        <v>706536827</v>
      </c>
      <c r="O10" s="148">
        <v>43224</v>
      </c>
      <c r="P10" s="8"/>
      <c r="Q10" s="56"/>
      <c r="R10" s="157" t="str">
        <f t="shared" ca="1" si="0"/>
        <v>Vencida</v>
      </c>
      <c r="S10" s="157">
        <f t="shared" ca="1" si="1"/>
        <v>1426</v>
      </c>
      <c r="T10" s="157" t="str">
        <f t="shared" ca="1" si="2"/>
        <v xml:space="preserve"> </v>
      </c>
    </row>
    <row r="11" spans="1:2027" ht="15.6" thickTop="1" thickBot="1">
      <c r="A11" s="84">
        <v>8001143014</v>
      </c>
      <c r="B11" s="88" t="str">
        <f>VLOOKUP(A11,EMPRESAS!$A$1:$B$342,2,0)</f>
        <v>COOPERTIVA DE TRANSPORTES FLUVIALES Y TERRESTRES EL PORTEÑO LTDA "COOTRANSFLUVIALES"</v>
      </c>
      <c r="C11" s="88" t="str">
        <f>VLOOKUP(A11,EMPRESAS!$A$1:$C$342,3,0)</f>
        <v>Pasajeros</v>
      </c>
      <c r="D11" s="95" t="s">
        <v>1113</v>
      </c>
      <c r="E11" s="122">
        <v>30420013</v>
      </c>
      <c r="F11" s="131" t="s">
        <v>1102</v>
      </c>
      <c r="G11" s="131">
        <v>22</v>
      </c>
      <c r="H11" s="122" t="s">
        <v>1105</v>
      </c>
      <c r="I11" s="220" t="str">
        <f>VLOOKUP(A11,EMPRESAS!$A$1:$I$342,9,0)</f>
        <v>GUAVIARE</v>
      </c>
      <c r="J11" s="175">
        <v>2</v>
      </c>
      <c r="K11" s="176" t="str">
        <f>VLOOKUP(J11,AUXILIAR_TIPO_ASEGURADORA!$C$2:$D$19,2,0)</f>
        <v>QBE SEGUROS</v>
      </c>
      <c r="L11" s="115">
        <v>706536827</v>
      </c>
      <c r="M11" s="148">
        <v>43224</v>
      </c>
      <c r="N11" s="115">
        <v>706536827</v>
      </c>
      <c r="O11" s="148">
        <v>43224</v>
      </c>
      <c r="P11" s="8"/>
      <c r="Q11" s="56"/>
      <c r="R11" s="157" t="str">
        <f t="shared" ca="1" si="0"/>
        <v>Vencida</v>
      </c>
      <c r="S11" s="157">
        <f t="shared" ca="1" si="1"/>
        <v>1426</v>
      </c>
      <c r="T11" s="157" t="str">
        <f t="shared" ca="1" si="2"/>
        <v xml:space="preserve"> </v>
      </c>
    </row>
    <row r="12" spans="1:2027" ht="15.6" thickTop="1" thickBot="1">
      <c r="A12" s="84">
        <v>8001143014</v>
      </c>
      <c r="B12" s="88" t="str">
        <f>VLOOKUP(A12,EMPRESAS!$A$1:$B$342,2,0)</f>
        <v>COOPERTIVA DE TRANSPORTES FLUVIALES Y TERRESTRES EL PORTEÑO LTDA "COOTRANSFLUVIALES"</v>
      </c>
      <c r="C12" s="88" t="str">
        <f>VLOOKUP(A12,EMPRESAS!$A$1:$C$342,3,0)</f>
        <v>Pasajeros</v>
      </c>
      <c r="D12" s="95" t="s">
        <v>1114</v>
      </c>
      <c r="E12" s="122">
        <v>30420326</v>
      </c>
      <c r="F12" s="131" t="s">
        <v>1102</v>
      </c>
      <c r="G12" s="131">
        <v>25</v>
      </c>
      <c r="H12" s="122" t="s">
        <v>1105</v>
      </c>
      <c r="I12" s="220" t="str">
        <f>VLOOKUP(A12,EMPRESAS!$A$1:$I$342,9,0)</f>
        <v>GUAVIARE</v>
      </c>
      <c r="J12" s="175">
        <v>2</v>
      </c>
      <c r="K12" s="176" t="str">
        <f>VLOOKUP(J12,AUXILIAR_TIPO_ASEGURADORA!$C$2:$D$19,2,0)</f>
        <v>QBE SEGUROS</v>
      </c>
      <c r="L12" s="115">
        <v>706536827</v>
      </c>
      <c r="M12" s="148">
        <v>43224</v>
      </c>
      <c r="N12" s="115">
        <v>706536827</v>
      </c>
      <c r="O12" s="148">
        <v>43224</v>
      </c>
      <c r="P12" s="8"/>
      <c r="Q12" s="56"/>
      <c r="R12" s="157" t="str">
        <f t="shared" ca="1" si="0"/>
        <v>Vencida</v>
      </c>
      <c r="S12" s="157">
        <f t="shared" ca="1" si="1"/>
        <v>1426</v>
      </c>
      <c r="T12" s="157" t="str">
        <f t="shared" ca="1" si="2"/>
        <v xml:space="preserve"> </v>
      </c>
    </row>
    <row r="13" spans="1:2027" ht="15.6" thickTop="1" thickBot="1">
      <c r="A13" s="84">
        <v>8001143014</v>
      </c>
      <c r="B13" s="88" t="str">
        <f>VLOOKUP(A13,EMPRESAS!$A$1:$B$342,2,0)</f>
        <v>COOPERTIVA DE TRANSPORTES FLUVIALES Y TERRESTRES EL PORTEÑO LTDA "COOTRANSFLUVIALES"</v>
      </c>
      <c r="C13" s="88" t="str">
        <f>VLOOKUP(A13,EMPRESAS!$A$1:$C$342,3,0)</f>
        <v>Pasajeros</v>
      </c>
      <c r="D13" s="95" t="s">
        <v>1115</v>
      </c>
      <c r="E13" s="122">
        <v>30422085</v>
      </c>
      <c r="F13" s="131" t="s">
        <v>1102</v>
      </c>
      <c r="G13" s="131">
        <v>22</v>
      </c>
      <c r="H13" s="122" t="s">
        <v>1105</v>
      </c>
      <c r="I13" s="220" t="str">
        <f>VLOOKUP(A13,EMPRESAS!$A$1:$I$342,9,0)</f>
        <v>GUAVIARE</v>
      </c>
      <c r="J13" s="175">
        <v>2</v>
      </c>
      <c r="K13" s="176" t="str">
        <f>VLOOKUP(J13,AUXILIAR_TIPO_ASEGURADORA!$C$2:$D$19,2,0)</f>
        <v>QBE SEGUROS</v>
      </c>
      <c r="L13" s="115">
        <v>706536827</v>
      </c>
      <c r="M13" s="148">
        <v>43224</v>
      </c>
      <c r="N13" s="115">
        <v>706536827</v>
      </c>
      <c r="O13" s="148">
        <v>43224</v>
      </c>
      <c r="P13" s="8"/>
      <c r="Q13" s="56"/>
      <c r="R13" s="157" t="str">
        <f t="shared" ca="1" si="0"/>
        <v>Vencida</v>
      </c>
      <c r="S13" s="157">
        <f t="shared" ca="1" si="1"/>
        <v>1426</v>
      </c>
      <c r="T13" s="157" t="str">
        <f t="shared" ca="1" si="2"/>
        <v xml:space="preserve"> </v>
      </c>
    </row>
    <row r="14" spans="1:2027" ht="15.6" thickTop="1" thickBot="1">
      <c r="A14" s="84">
        <v>8001143014</v>
      </c>
      <c r="B14" s="88" t="str">
        <f>VLOOKUP(A14,EMPRESAS!$A$1:$B$342,2,0)</f>
        <v>COOPERTIVA DE TRANSPORTES FLUVIALES Y TERRESTRES EL PORTEÑO LTDA "COOTRANSFLUVIALES"</v>
      </c>
      <c r="C14" s="88" t="str">
        <f>VLOOKUP(A14,EMPRESAS!$A$1:$C$342,3,0)</f>
        <v>Pasajeros</v>
      </c>
      <c r="D14" s="95" t="s">
        <v>1116</v>
      </c>
      <c r="E14" s="122">
        <v>30420174</v>
      </c>
      <c r="F14" s="131" t="s">
        <v>1102</v>
      </c>
      <c r="G14" s="131">
        <v>22</v>
      </c>
      <c r="H14" s="122" t="s">
        <v>1105</v>
      </c>
      <c r="I14" s="220" t="str">
        <f>VLOOKUP(A14,EMPRESAS!$A$1:$I$342,9,0)</f>
        <v>GUAVIARE</v>
      </c>
      <c r="J14" s="175">
        <v>2</v>
      </c>
      <c r="K14" s="176" t="str">
        <f>VLOOKUP(J14,AUXILIAR_TIPO_ASEGURADORA!$C$2:$D$19,2,0)</f>
        <v>QBE SEGUROS</v>
      </c>
      <c r="L14" s="115">
        <v>706536827</v>
      </c>
      <c r="M14" s="148">
        <v>43224</v>
      </c>
      <c r="N14" s="115">
        <v>706536827</v>
      </c>
      <c r="O14" s="148">
        <v>43224</v>
      </c>
      <c r="P14" s="8"/>
      <c r="Q14" s="56"/>
      <c r="R14" s="157" t="str">
        <f t="shared" ca="1" si="0"/>
        <v>Vencida</v>
      </c>
      <c r="S14" s="157">
        <f t="shared" ca="1" si="1"/>
        <v>1426</v>
      </c>
      <c r="T14" s="157" t="str">
        <f t="shared" ca="1" si="2"/>
        <v xml:space="preserve"> </v>
      </c>
    </row>
    <row r="15" spans="1:2027" ht="15.6" thickTop="1" thickBot="1">
      <c r="A15" s="84">
        <v>8001143014</v>
      </c>
      <c r="B15" s="88" t="str">
        <f>VLOOKUP(A15,EMPRESAS!$A$1:$B$342,2,0)</f>
        <v>COOPERTIVA DE TRANSPORTES FLUVIALES Y TERRESTRES EL PORTEÑO LTDA "COOTRANSFLUVIALES"</v>
      </c>
      <c r="C15" s="88" t="str">
        <f>VLOOKUP(A15,EMPRESAS!$A$1:$C$342,3,0)</f>
        <v>Pasajeros</v>
      </c>
      <c r="D15" s="95" t="s">
        <v>1117</v>
      </c>
      <c r="E15" s="122">
        <v>30420026</v>
      </c>
      <c r="F15" s="131" t="s">
        <v>1102</v>
      </c>
      <c r="G15" s="131">
        <v>18</v>
      </c>
      <c r="H15" s="122" t="s">
        <v>1105</v>
      </c>
      <c r="I15" s="220" t="str">
        <f>VLOOKUP(A15,EMPRESAS!$A$1:$I$342,9,0)</f>
        <v>GUAVIARE</v>
      </c>
      <c r="J15" s="175">
        <v>2</v>
      </c>
      <c r="K15" s="176" t="str">
        <f>VLOOKUP(J15,AUXILIAR_TIPO_ASEGURADORA!$C$2:$D$19,2,0)</f>
        <v>QBE SEGUROS</v>
      </c>
      <c r="L15" s="115">
        <v>706536827</v>
      </c>
      <c r="M15" s="148">
        <v>43224</v>
      </c>
      <c r="N15" s="115">
        <v>706536827</v>
      </c>
      <c r="O15" s="148">
        <v>43224</v>
      </c>
      <c r="P15" s="8"/>
      <c r="Q15" s="56"/>
      <c r="R15" s="157" t="str">
        <f t="shared" ca="1" si="0"/>
        <v>Vencida</v>
      </c>
      <c r="S15" s="157">
        <f t="shared" ca="1" si="1"/>
        <v>1426</v>
      </c>
      <c r="T15" s="157" t="str">
        <f t="shared" ca="1" si="2"/>
        <v xml:space="preserve"> </v>
      </c>
    </row>
    <row r="16" spans="1:2027" ht="15.6" thickTop="1" thickBot="1">
      <c r="A16" s="84">
        <v>8001143014</v>
      </c>
      <c r="B16" s="88" t="str">
        <f>VLOOKUP(A16,EMPRESAS!$A$1:$B$342,2,0)</f>
        <v>COOPERTIVA DE TRANSPORTES FLUVIALES Y TERRESTRES EL PORTEÑO LTDA "COOTRANSFLUVIALES"</v>
      </c>
      <c r="C16" s="88" t="str">
        <f>VLOOKUP(A16,EMPRESAS!$A$1:$C$342,3,0)</f>
        <v>Pasajeros</v>
      </c>
      <c r="D16" s="95" t="s">
        <v>1118</v>
      </c>
      <c r="E16" s="122">
        <v>30420086</v>
      </c>
      <c r="F16" s="131" t="s">
        <v>1102</v>
      </c>
      <c r="G16" s="131">
        <v>18</v>
      </c>
      <c r="H16" s="122" t="s">
        <v>1105</v>
      </c>
      <c r="I16" s="220" t="str">
        <f>VLOOKUP(A16,EMPRESAS!$A$1:$I$342,9,0)</f>
        <v>GUAVIARE</v>
      </c>
      <c r="J16" s="175">
        <v>2</v>
      </c>
      <c r="K16" s="176" t="str">
        <f>VLOOKUP(J16,AUXILIAR_TIPO_ASEGURADORA!$C$2:$D$19,2,0)</f>
        <v>QBE SEGUROS</v>
      </c>
      <c r="L16" s="115">
        <v>706536827</v>
      </c>
      <c r="M16" s="148">
        <v>43224</v>
      </c>
      <c r="N16" s="115">
        <v>706536827</v>
      </c>
      <c r="O16" s="148">
        <v>43224</v>
      </c>
      <c r="P16" s="8"/>
      <c r="Q16" s="56"/>
      <c r="R16" s="157" t="str">
        <f t="shared" ca="1" si="0"/>
        <v>Vencida</v>
      </c>
      <c r="S16" s="157">
        <f t="shared" ca="1" si="1"/>
        <v>1426</v>
      </c>
      <c r="T16" s="157" t="str">
        <f t="shared" ca="1" si="2"/>
        <v xml:space="preserve"> </v>
      </c>
    </row>
    <row r="17" spans="1:20" ht="15.6" thickTop="1" thickBot="1">
      <c r="A17" s="84">
        <v>8001143014</v>
      </c>
      <c r="B17" s="88" t="str">
        <f>VLOOKUP(A17,EMPRESAS!$A$1:$B$342,2,0)</f>
        <v>COOPERTIVA DE TRANSPORTES FLUVIALES Y TERRESTRES EL PORTEÑO LTDA "COOTRANSFLUVIALES"</v>
      </c>
      <c r="C17" s="88" t="str">
        <f>VLOOKUP(A17,EMPRESAS!$A$1:$C$342,3,0)</f>
        <v>Pasajeros</v>
      </c>
      <c r="D17" s="95" t="s">
        <v>1119</v>
      </c>
      <c r="E17" s="122">
        <v>30420050</v>
      </c>
      <c r="F17" s="131" t="s">
        <v>1102</v>
      </c>
      <c r="G17" s="131">
        <v>18</v>
      </c>
      <c r="H17" s="122" t="s">
        <v>1105</v>
      </c>
      <c r="I17" s="220" t="str">
        <f>VLOOKUP(A17,EMPRESAS!$A$1:$I$342,9,0)</f>
        <v>GUAVIARE</v>
      </c>
      <c r="J17" s="175">
        <v>2</v>
      </c>
      <c r="K17" s="176" t="str">
        <f>VLOOKUP(J17,AUXILIAR_TIPO_ASEGURADORA!$C$2:$D$19,2,0)</f>
        <v>QBE SEGUROS</v>
      </c>
      <c r="L17" s="115">
        <v>706536827</v>
      </c>
      <c r="M17" s="148">
        <v>43224</v>
      </c>
      <c r="N17" s="115">
        <v>706536827</v>
      </c>
      <c r="O17" s="148">
        <v>43224</v>
      </c>
      <c r="P17" s="8"/>
      <c r="Q17" s="56"/>
      <c r="R17" s="157" t="str">
        <f t="shared" ca="1" si="0"/>
        <v>Vencida</v>
      </c>
      <c r="S17" s="157">
        <f t="shared" ca="1" si="1"/>
        <v>1426</v>
      </c>
      <c r="T17" s="157" t="str">
        <f t="shared" ca="1" si="2"/>
        <v xml:space="preserve"> </v>
      </c>
    </row>
    <row r="18" spans="1:20" ht="15.6" thickTop="1" thickBot="1">
      <c r="A18" s="84">
        <v>8001143014</v>
      </c>
      <c r="B18" s="88" t="str">
        <f>VLOOKUP(A18,EMPRESAS!$A$1:$B$342,2,0)</f>
        <v>COOPERTIVA DE TRANSPORTES FLUVIALES Y TERRESTRES EL PORTEÑO LTDA "COOTRANSFLUVIALES"</v>
      </c>
      <c r="C18" s="88" t="str">
        <f>VLOOKUP(A18,EMPRESAS!$A$1:$C$342,3,0)</f>
        <v>Pasajeros</v>
      </c>
      <c r="D18" s="95" t="s">
        <v>1120</v>
      </c>
      <c r="E18" s="122">
        <v>30421782</v>
      </c>
      <c r="F18" s="131" t="s">
        <v>1102</v>
      </c>
      <c r="G18" s="131">
        <v>18</v>
      </c>
      <c r="H18" s="122" t="s">
        <v>1105</v>
      </c>
      <c r="I18" s="220" t="str">
        <f>VLOOKUP(A18,EMPRESAS!$A$1:$I$342,9,0)</f>
        <v>GUAVIARE</v>
      </c>
      <c r="J18" s="175">
        <v>2</v>
      </c>
      <c r="K18" s="176" t="str">
        <f>VLOOKUP(J18,AUXILIAR_TIPO_ASEGURADORA!$C$2:$D$19,2,0)</f>
        <v>QBE SEGUROS</v>
      </c>
      <c r="L18" s="115">
        <v>706536827</v>
      </c>
      <c r="M18" s="148">
        <v>43224</v>
      </c>
      <c r="N18" s="115">
        <v>706536827</v>
      </c>
      <c r="O18" s="148">
        <v>43224</v>
      </c>
      <c r="P18" s="8"/>
      <c r="Q18" s="56"/>
      <c r="R18" s="157" t="str">
        <f t="shared" ca="1" si="0"/>
        <v>Vencida</v>
      </c>
      <c r="S18" s="157">
        <f t="shared" ca="1" si="1"/>
        <v>1426</v>
      </c>
      <c r="T18" s="157" t="str">
        <f t="shared" ca="1" si="2"/>
        <v xml:space="preserve"> </v>
      </c>
    </row>
    <row r="19" spans="1:20" ht="15.6" thickTop="1" thickBot="1">
      <c r="A19" s="84">
        <v>8001143014</v>
      </c>
      <c r="B19" s="88" t="str">
        <f>VLOOKUP(A19,EMPRESAS!$A$1:$B$342,2,0)</f>
        <v>COOPERTIVA DE TRANSPORTES FLUVIALES Y TERRESTRES EL PORTEÑO LTDA "COOTRANSFLUVIALES"</v>
      </c>
      <c r="C19" s="88" t="str">
        <f>VLOOKUP(A19,EMPRESAS!$A$1:$C$342,3,0)</f>
        <v>Pasajeros</v>
      </c>
      <c r="D19" s="95" t="s">
        <v>1121</v>
      </c>
      <c r="E19" s="122">
        <v>30421891</v>
      </c>
      <c r="F19" s="131" t="s">
        <v>1102</v>
      </c>
      <c r="G19" s="131">
        <v>18</v>
      </c>
      <c r="H19" s="122" t="s">
        <v>1105</v>
      </c>
      <c r="I19" s="220" t="str">
        <f>VLOOKUP(A19,EMPRESAS!$A$1:$I$342,9,0)</f>
        <v>GUAVIARE</v>
      </c>
      <c r="J19" s="175">
        <v>2</v>
      </c>
      <c r="K19" s="176" t="str">
        <f>VLOOKUP(J19,AUXILIAR_TIPO_ASEGURADORA!$C$2:$D$19,2,0)</f>
        <v>QBE SEGUROS</v>
      </c>
      <c r="L19" s="115">
        <v>706536827</v>
      </c>
      <c r="M19" s="148">
        <v>43224</v>
      </c>
      <c r="N19" s="115">
        <v>706536827</v>
      </c>
      <c r="O19" s="148">
        <v>43224</v>
      </c>
      <c r="P19" s="8"/>
      <c r="Q19" s="222"/>
      <c r="R19" s="157" t="str">
        <f t="shared" ca="1" si="0"/>
        <v>Vencida</v>
      </c>
      <c r="S19" s="157">
        <f t="shared" ca="1" si="1"/>
        <v>1426</v>
      </c>
      <c r="T19" s="157" t="str">
        <f t="shared" ca="1" si="2"/>
        <v xml:space="preserve"> </v>
      </c>
    </row>
    <row r="20" spans="1:20" ht="15.6" thickTop="1" thickBot="1">
      <c r="A20" s="84">
        <v>8001143014</v>
      </c>
      <c r="B20" s="88" t="str">
        <f>VLOOKUP(A20,EMPRESAS!$A$1:$B$342,2,0)</f>
        <v>COOPERTIVA DE TRANSPORTES FLUVIALES Y TERRESTRES EL PORTEÑO LTDA "COOTRANSFLUVIALES"</v>
      </c>
      <c r="C20" s="88" t="str">
        <f>VLOOKUP(A20,EMPRESAS!$A$1:$C$342,3,0)</f>
        <v>Pasajeros</v>
      </c>
      <c r="D20" s="95" t="s">
        <v>1122</v>
      </c>
      <c r="E20" s="122">
        <v>30421782</v>
      </c>
      <c r="F20" s="131" t="s">
        <v>1102</v>
      </c>
      <c r="G20" s="131">
        <v>20</v>
      </c>
      <c r="H20" s="122" t="s">
        <v>1105</v>
      </c>
      <c r="I20" s="220" t="str">
        <f>VLOOKUP(A20,EMPRESAS!$A$1:$I$342,9,0)</f>
        <v>GUAVIARE</v>
      </c>
      <c r="J20" s="175">
        <v>2</v>
      </c>
      <c r="K20" s="176" t="str">
        <f>VLOOKUP(J20,AUXILIAR_TIPO_ASEGURADORA!$C$2:$D$19,2,0)</f>
        <v>QBE SEGUROS</v>
      </c>
      <c r="L20" s="115">
        <v>706536827</v>
      </c>
      <c r="M20" s="148">
        <v>43224</v>
      </c>
      <c r="N20" s="115">
        <v>706536827</v>
      </c>
      <c r="O20" s="148">
        <v>43224</v>
      </c>
      <c r="P20" s="8"/>
      <c r="Q20" s="56"/>
      <c r="R20" s="157" t="str">
        <f t="shared" ca="1" si="0"/>
        <v>Vencida</v>
      </c>
      <c r="S20" s="157">
        <f t="shared" ca="1" si="1"/>
        <v>1426</v>
      </c>
      <c r="T20" s="157" t="str">
        <f t="shared" ca="1" si="2"/>
        <v xml:space="preserve"> </v>
      </c>
    </row>
    <row r="21" spans="1:20" ht="15.6" thickTop="1" thickBot="1">
      <c r="A21" s="84">
        <v>8001143014</v>
      </c>
      <c r="B21" s="88" t="str">
        <f>VLOOKUP(A21,EMPRESAS!$A$1:$B$342,2,0)</f>
        <v>COOPERTIVA DE TRANSPORTES FLUVIALES Y TERRESTRES EL PORTEÑO LTDA "COOTRANSFLUVIALES"</v>
      </c>
      <c r="C21" s="88" t="str">
        <f>VLOOKUP(A21,EMPRESAS!$A$1:$C$342,3,0)</f>
        <v>Pasajeros</v>
      </c>
      <c r="D21" s="95" t="s">
        <v>1123</v>
      </c>
      <c r="E21" s="122">
        <v>30420409</v>
      </c>
      <c r="F21" s="131" t="s">
        <v>1102</v>
      </c>
      <c r="G21" s="131">
        <v>23</v>
      </c>
      <c r="H21" s="122" t="s">
        <v>1105</v>
      </c>
      <c r="I21" s="220" t="str">
        <f>VLOOKUP(A21,EMPRESAS!$A$1:$I$342,9,0)</f>
        <v>GUAVIARE</v>
      </c>
      <c r="J21" s="175">
        <v>2</v>
      </c>
      <c r="K21" s="176" t="str">
        <f>VLOOKUP(J21,AUXILIAR_TIPO_ASEGURADORA!$C$2:$D$19,2,0)</f>
        <v>QBE SEGUROS</v>
      </c>
      <c r="L21" s="115">
        <v>706536827</v>
      </c>
      <c r="M21" s="148">
        <v>43224</v>
      </c>
      <c r="N21" s="115">
        <v>706536827</v>
      </c>
      <c r="O21" s="148">
        <v>43224</v>
      </c>
      <c r="P21" s="8"/>
      <c r="Q21" s="56"/>
      <c r="R21" s="157" t="str">
        <f t="shared" ca="1" si="0"/>
        <v>Vencida</v>
      </c>
      <c r="S21" s="157">
        <f t="shared" ca="1" si="1"/>
        <v>1426</v>
      </c>
      <c r="T21" s="157" t="str">
        <f t="shared" ca="1" si="2"/>
        <v xml:space="preserve"> </v>
      </c>
    </row>
    <row r="22" spans="1:20" ht="15.6" thickTop="1" thickBot="1">
      <c r="A22" s="84" t="s">
        <v>24</v>
      </c>
      <c r="B22" s="88" t="str">
        <f>VLOOKUP(A22,EMPRESAS!$A$1:$B$342,2,0)</f>
        <v>COOPERTIVA DE TRANSPORTES FLUVIALES Y TERRESTRES EL PORTEÑO LTDA "COOTRANSFLUVIALES"</v>
      </c>
      <c r="C22" s="88" t="str">
        <f>VLOOKUP(A22,EMPRESAS!$A$1:$C$342,3,0)</f>
        <v>Especial</v>
      </c>
      <c r="D22" s="95" t="s">
        <v>1124</v>
      </c>
      <c r="E22" s="122">
        <v>30420838</v>
      </c>
      <c r="F22" s="131" t="s">
        <v>1102</v>
      </c>
      <c r="G22" s="131">
        <v>18</v>
      </c>
      <c r="H22" s="122" t="s">
        <v>1105</v>
      </c>
      <c r="I22" s="220" t="str">
        <f>VLOOKUP(A22,EMPRESAS!$A$1:$I$342,9,0)</f>
        <v>GUAVIARE</v>
      </c>
      <c r="J22" s="175">
        <v>15</v>
      </c>
      <c r="K22" s="176" t="str">
        <f>VLOOKUP(J22,AUXILIAR_TIPO_ASEGURADORA!$C$2:$D$19,2,0)</f>
        <v>ZURICH</v>
      </c>
      <c r="L22" s="115" t="s">
        <v>1125</v>
      </c>
      <c r="M22" s="148">
        <v>43955</v>
      </c>
      <c r="N22" s="115" t="s">
        <v>1125</v>
      </c>
      <c r="O22" s="148">
        <v>43955</v>
      </c>
      <c r="P22" s="8"/>
      <c r="Q22" s="56"/>
      <c r="R22" s="157" t="str">
        <f t="shared" ca="1" si="0"/>
        <v>Vencida</v>
      </c>
      <c r="S22" s="157">
        <f t="shared" ca="1" si="1"/>
        <v>695</v>
      </c>
      <c r="T22" s="157" t="str">
        <f t="shared" ca="1" si="2"/>
        <v xml:space="preserve"> </v>
      </c>
    </row>
    <row r="23" spans="1:20" ht="15.6" thickTop="1" thickBot="1">
      <c r="A23" s="70">
        <v>8000463581</v>
      </c>
      <c r="B23" s="88" t="str">
        <f>VLOOKUP(A23,EMPRESAS!$A$1:$B$342,2,0)</f>
        <v xml:space="preserve">COMPAÑÍA NAVIERA DEL GUAVIO LIMITADA </v>
      </c>
      <c r="C23" s="88" t="str">
        <f>VLOOKUP(A23,EMPRESAS!$A$1:$C$342,3,0)</f>
        <v>Carga_Pasajeros_T_Vehi</v>
      </c>
      <c r="D23" s="165" t="s">
        <v>1126</v>
      </c>
      <c r="E23" s="122">
        <v>60157</v>
      </c>
      <c r="F23" s="131" t="s">
        <v>1127</v>
      </c>
      <c r="G23" s="131">
        <v>33</v>
      </c>
      <c r="H23" s="122" t="s">
        <v>1105</v>
      </c>
      <c r="I23" s="220" t="str">
        <f>VLOOKUP(A23,EMPRESAS!$A$1:$I$342,9,0)</f>
        <v>EMBALSES LA ESMERALDA</v>
      </c>
      <c r="J23" s="175"/>
      <c r="K23" s="176" t="e">
        <f>VLOOKUP(J23,AUXILIAR_TIPO_ASEGURADORA!$C$2:$D$19,2,0)</f>
        <v>#N/A</v>
      </c>
      <c r="L23" s="115">
        <v>1020475</v>
      </c>
      <c r="M23" s="148">
        <v>43966</v>
      </c>
      <c r="N23" s="115">
        <v>1019056</v>
      </c>
      <c r="O23" s="148">
        <v>43966</v>
      </c>
      <c r="P23" s="28">
        <v>3000756</v>
      </c>
      <c r="Q23" s="62">
        <v>43817</v>
      </c>
      <c r="R23" s="157" t="str">
        <f t="shared" ca="1" si="0"/>
        <v>Vencida</v>
      </c>
      <c r="S23" s="157">
        <f t="shared" ca="1" si="1"/>
        <v>684</v>
      </c>
      <c r="T23" s="157" t="str">
        <f t="shared" ca="1" si="2"/>
        <v xml:space="preserve"> </v>
      </c>
    </row>
    <row r="24" spans="1:20" ht="15.6" thickTop="1" thickBot="1">
      <c r="A24" s="84">
        <v>8000463581</v>
      </c>
      <c r="B24" s="88" t="str">
        <f>VLOOKUP(A24,EMPRESAS!$A$1:$B$342,2,0)</f>
        <v xml:space="preserve">COMPAÑÍA NAVIERA DEL GUAVIO LIMITADA </v>
      </c>
      <c r="C24" s="88" t="str">
        <f>VLOOKUP(A24,EMPRESAS!$A$1:$C$342,3,0)</f>
        <v>Carga_Pasajeros_T_Vehi</v>
      </c>
      <c r="D24" s="165" t="s">
        <v>1128</v>
      </c>
      <c r="E24" s="122">
        <v>39700002</v>
      </c>
      <c r="F24" s="131" t="s">
        <v>1127</v>
      </c>
      <c r="G24" s="131">
        <v>3.8</v>
      </c>
      <c r="H24" s="122" t="s">
        <v>1105</v>
      </c>
      <c r="I24" s="220" t="str">
        <f>VLOOKUP(A24,EMPRESAS!$A$1:$I$342,9,0)</f>
        <v>EMBALSES LA ESMERALDA</v>
      </c>
      <c r="J24" s="175"/>
      <c r="K24" s="176" t="e">
        <f>VLOOKUP(J24,AUXILIAR_TIPO_ASEGURADORA!$C$2:$D$19,2,0)</f>
        <v>#N/A</v>
      </c>
      <c r="L24" s="115">
        <v>1020475</v>
      </c>
      <c r="M24" s="148">
        <v>43966</v>
      </c>
      <c r="N24" s="115">
        <v>1019056</v>
      </c>
      <c r="O24" s="148">
        <v>43966</v>
      </c>
      <c r="P24" s="28">
        <v>3000756</v>
      </c>
      <c r="Q24" s="62">
        <v>43817</v>
      </c>
      <c r="R24" s="157" t="str">
        <f t="shared" ca="1" si="0"/>
        <v>Vencida</v>
      </c>
      <c r="S24" s="157">
        <f t="shared" ca="1" si="1"/>
        <v>684</v>
      </c>
      <c r="T24" s="157" t="str">
        <f t="shared" ca="1" si="2"/>
        <v xml:space="preserve"> </v>
      </c>
    </row>
    <row r="25" spans="1:20" ht="15.6" thickTop="1" thickBot="1">
      <c r="A25" s="84">
        <v>8000463581</v>
      </c>
      <c r="B25" s="88" t="str">
        <f>VLOOKUP(A25,EMPRESAS!$A$1:$B$342,2,0)</f>
        <v xml:space="preserve">COMPAÑÍA NAVIERA DEL GUAVIO LIMITADA </v>
      </c>
      <c r="C25" s="88" t="str">
        <f>VLOOKUP(A25,EMPRESAS!$A$1:$C$342,3,0)</f>
        <v>Carga_Pasajeros_T_Vehi</v>
      </c>
      <c r="D25" s="165" t="s">
        <v>1129</v>
      </c>
      <c r="E25" s="122">
        <v>39700015</v>
      </c>
      <c r="F25" s="131" t="s">
        <v>1127</v>
      </c>
      <c r="G25" s="131">
        <v>5.7</v>
      </c>
      <c r="H25" s="122" t="s">
        <v>1105</v>
      </c>
      <c r="I25" s="220" t="str">
        <f>VLOOKUP(A25,EMPRESAS!$A$1:$I$342,9,0)</f>
        <v>EMBALSES LA ESMERALDA</v>
      </c>
      <c r="J25" s="175"/>
      <c r="K25" s="176" t="e">
        <f>VLOOKUP(J25,AUXILIAR_TIPO_ASEGURADORA!$C$2:$D$19,2,0)</f>
        <v>#N/A</v>
      </c>
      <c r="L25" s="115">
        <v>1020475</v>
      </c>
      <c r="M25" s="148">
        <v>43966</v>
      </c>
      <c r="N25" s="115">
        <v>1019056</v>
      </c>
      <c r="O25" s="148">
        <v>43966</v>
      </c>
      <c r="P25" s="28">
        <v>3000756</v>
      </c>
      <c r="Q25" s="62">
        <v>43817</v>
      </c>
      <c r="R25" s="157" t="str">
        <f t="shared" ca="1" si="0"/>
        <v>Vencida</v>
      </c>
      <c r="S25" s="157">
        <f t="shared" ca="1" si="1"/>
        <v>684</v>
      </c>
      <c r="T25" s="157" t="str">
        <f t="shared" ca="1" si="2"/>
        <v xml:space="preserve"> </v>
      </c>
    </row>
    <row r="26" spans="1:20" ht="15.6" thickTop="1" thickBot="1">
      <c r="A26" s="84">
        <v>8000463581</v>
      </c>
      <c r="B26" s="88" t="str">
        <f>VLOOKUP(A26,EMPRESAS!$A$1:$B$342,2,0)</f>
        <v xml:space="preserve">COMPAÑÍA NAVIERA DEL GUAVIO LIMITADA </v>
      </c>
      <c r="C26" s="88" t="str">
        <f>VLOOKUP(A26,EMPRESAS!$A$1:$C$342,3,0)</f>
        <v>Carga_Pasajeros_T_Vehi</v>
      </c>
      <c r="D26" s="165" t="s">
        <v>1130</v>
      </c>
      <c r="E26" s="122">
        <v>39600022</v>
      </c>
      <c r="F26" s="131" t="s">
        <v>1127</v>
      </c>
      <c r="G26" s="131">
        <v>14</v>
      </c>
      <c r="H26" s="122" t="s">
        <v>1035</v>
      </c>
      <c r="I26" s="220" t="str">
        <f>VLOOKUP(A26,EMPRESAS!$A$1:$I$342,9,0)</f>
        <v>EMBALSES LA ESMERALDA</v>
      </c>
      <c r="J26" s="175"/>
      <c r="K26" s="176" t="e">
        <f>VLOOKUP(J26,AUXILIAR_TIPO_ASEGURADORA!$C$2:$D$19,2,0)</f>
        <v>#N/A</v>
      </c>
      <c r="L26" s="115">
        <v>1020475</v>
      </c>
      <c r="M26" s="148">
        <v>43966</v>
      </c>
      <c r="N26" s="115">
        <v>1019056</v>
      </c>
      <c r="O26" s="148">
        <v>43966</v>
      </c>
      <c r="P26" s="28">
        <v>3000756</v>
      </c>
      <c r="Q26" s="62">
        <v>43817</v>
      </c>
      <c r="R26" s="157" t="str">
        <f t="shared" ca="1" si="0"/>
        <v>Vencida</v>
      </c>
      <c r="S26" s="157">
        <f t="shared" ca="1" si="1"/>
        <v>684</v>
      </c>
      <c r="T26" s="157" t="str">
        <f t="shared" ca="1" si="2"/>
        <v xml:space="preserve"> </v>
      </c>
    </row>
    <row r="27" spans="1:20" ht="15.6" thickTop="1" thickBot="1">
      <c r="A27" s="84">
        <v>8000463581</v>
      </c>
      <c r="B27" s="88" t="str">
        <f>VLOOKUP(A27,EMPRESAS!$A$1:$B$342,2,0)</f>
        <v xml:space="preserve">COMPAÑÍA NAVIERA DEL GUAVIO LIMITADA </v>
      </c>
      <c r="C27" s="88" t="str">
        <f>VLOOKUP(A27,EMPRESAS!$A$1:$C$342,3,0)</f>
        <v>Carga_Pasajeros_T_Vehi</v>
      </c>
      <c r="D27" s="165" t="s">
        <v>1131</v>
      </c>
      <c r="E27" s="122">
        <v>39700029</v>
      </c>
      <c r="F27" s="131" t="s">
        <v>1102</v>
      </c>
      <c r="G27" s="166">
        <v>18</v>
      </c>
      <c r="H27" s="122" t="s">
        <v>1035</v>
      </c>
      <c r="I27" s="220" t="str">
        <f>VLOOKUP(A27,EMPRESAS!$A$1:$I$342,9,0)</f>
        <v>EMBALSES LA ESMERALDA</v>
      </c>
      <c r="J27" s="175"/>
      <c r="K27" s="176" t="e">
        <f>VLOOKUP(J27,AUXILIAR_TIPO_ASEGURADORA!$C$2:$D$19,2,0)</f>
        <v>#N/A</v>
      </c>
      <c r="L27" s="115">
        <v>1020475</v>
      </c>
      <c r="M27" s="148">
        <v>43966</v>
      </c>
      <c r="N27" s="115">
        <v>1019056</v>
      </c>
      <c r="O27" s="148">
        <v>43966</v>
      </c>
      <c r="P27" s="28"/>
      <c r="Q27" s="60"/>
      <c r="R27" s="157" t="str">
        <f t="shared" ca="1" si="0"/>
        <v>Vencida</v>
      </c>
      <c r="S27" s="157">
        <f t="shared" ca="1" si="1"/>
        <v>684</v>
      </c>
      <c r="T27" s="157" t="str">
        <f t="shared" ca="1" si="2"/>
        <v xml:space="preserve"> </v>
      </c>
    </row>
    <row r="28" spans="1:20" ht="15.6" thickTop="1" thickBot="1">
      <c r="A28" s="84">
        <v>8000463581</v>
      </c>
      <c r="B28" s="88" t="str">
        <f>VLOOKUP(A28,EMPRESAS!$A$1:$B$342,2,0)</f>
        <v xml:space="preserve">COMPAÑÍA NAVIERA DEL GUAVIO LIMITADA </v>
      </c>
      <c r="C28" s="88" t="str">
        <f>VLOOKUP(A28,EMPRESAS!$A$1:$C$342,3,0)</f>
        <v>Carga_Pasajeros_T_Vehi</v>
      </c>
      <c r="D28" s="165" t="s">
        <v>1132</v>
      </c>
      <c r="E28" s="122">
        <v>39700053</v>
      </c>
      <c r="F28" s="131" t="s">
        <v>1102</v>
      </c>
      <c r="G28" s="166">
        <v>18</v>
      </c>
      <c r="H28" s="122" t="s">
        <v>1035</v>
      </c>
      <c r="I28" s="220" t="str">
        <f>VLOOKUP(A28,EMPRESAS!$A$1:$I$342,9,0)</f>
        <v>EMBALSES LA ESMERALDA</v>
      </c>
      <c r="J28" s="175"/>
      <c r="K28" s="176" t="e">
        <f>VLOOKUP(J28,AUXILIAR_TIPO_ASEGURADORA!$C$2:$D$19,2,0)</f>
        <v>#N/A</v>
      </c>
      <c r="L28" s="115">
        <v>1020475</v>
      </c>
      <c r="M28" s="148">
        <v>43966</v>
      </c>
      <c r="N28" s="115">
        <v>1019056</v>
      </c>
      <c r="O28" s="148">
        <v>43966</v>
      </c>
      <c r="P28" s="28"/>
      <c r="Q28" s="60"/>
      <c r="R28" s="157" t="str">
        <f t="shared" ca="1" si="0"/>
        <v>Vencida</v>
      </c>
      <c r="S28" s="157">
        <f t="shared" ca="1" si="1"/>
        <v>684</v>
      </c>
      <c r="T28" s="157" t="str">
        <f t="shared" ca="1" si="2"/>
        <v xml:space="preserve"> </v>
      </c>
    </row>
    <row r="29" spans="1:20" ht="15.6" thickTop="1" thickBot="1">
      <c r="A29" s="84">
        <v>8000463581</v>
      </c>
      <c r="B29" s="88" t="str">
        <f>VLOOKUP(A29,EMPRESAS!$A$1:$B$342,2,0)</f>
        <v xml:space="preserve">COMPAÑÍA NAVIERA DEL GUAVIO LIMITADA </v>
      </c>
      <c r="C29" s="88" t="str">
        <f>VLOOKUP(A29,EMPRESAS!$A$1:$C$342,3,0)</f>
        <v>Carga_Pasajeros_T_Vehi</v>
      </c>
      <c r="D29" s="165" t="s">
        <v>1133</v>
      </c>
      <c r="E29" s="122">
        <v>39700034</v>
      </c>
      <c r="F29" s="131" t="s">
        <v>1102</v>
      </c>
      <c r="G29" s="166">
        <v>18</v>
      </c>
      <c r="H29" s="122" t="s">
        <v>1035</v>
      </c>
      <c r="I29" s="220" t="str">
        <f>VLOOKUP(A29,EMPRESAS!$A$1:$I$342,9,0)</f>
        <v>EMBALSES LA ESMERALDA</v>
      </c>
      <c r="J29" s="175"/>
      <c r="K29" s="176" t="e">
        <f>VLOOKUP(J29,AUXILIAR_TIPO_ASEGURADORA!$C$2:$D$19,2,0)</f>
        <v>#N/A</v>
      </c>
      <c r="L29" s="115">
        <v>1020475</v>
      </c>
      <c r="M29" s="148">
        <v>43966</v>
      </c>
      <c r="N29" s="115">
        <v>1019056</v>
      </c>
      <c r="O29" s="148">
        <v>43966</v>
      </c>
      <c r="P29" s="28"/>
      <c r="Q29" s="60"/>
      <c r="R29" s="157" t="str">
        <f t="shared" ca="1" si="0"/>
        <v>Vencida</v>
      </c>
      <c r="S29" s="157">
        <f t="shared" ca="1" si="1"/>
        <v>684</v>
      </c>
      <c r="T29" s="157" t="str">
        <f t="shared" ca="1" si="2"/>
        <v xml:space="preserve"> </v>
      </c>
    </row>
    <row r="30" spans="1:20" ht="15.6" thickTop="1" thickBot="1">
      <c r="A30" s="84">
        <v>8000463581</v>
      </c>
      <c r="B30" s="88" t="str">
        <f>VLOOKUP(A30,EMPRESAS!$A$1:$B$342,2,0)</f>
        <v xml:space="preserve">COMPAÑÍA NAVIERA DEL GUAVIO LIMITADA </v>
      </c>
      <c r="C30" s="88" t="str">
        <f>VLOOKUP(A30,EMPRESAS!$A$1:$C$342,3,0)</f>
        <v>Carga_Pasajeros_T_Vehi</v>
      </c>
      <c r="D30" s="165" t="s">
        <v>1134</v>
      </c>
      <c r="E30" s="122">
        <v>39600024</v>
      </c>
      <c r="F30" s="131" t="s">
        <v>1102</v>
      </c>
      <c r="G30" s="166">
        <v>17</v>
      </c>
      <c r="H30" s="122" t="s">
        <v>1035</v>
      </c>
      <c r="I30" s="220" t="str">
        <f>VLOOKUP(A30,EMPRESAS!$A$1:$I$342,9,0)</f>
        <v>EMBALSES LA ESMERALDA</v>
      </c>
      <c r="J30" s="175"/>
      <c r="K30" s="176" t="e">
        <f>VLOOKUP(J30,AUXILIAR_TIPO_ASEGURADORA!$C$2:$D$19,2,0)</f>
        <v>#N/A</v>
      </c>
      <c r="L30" s="115">
        <v>1020475</v>
      </c>
      <c r="M30" s="148">
        <v>43966</v>
      </c>
      <c r="N30" s="115">
        <v>1019056</v>
      </c>
      <c r="O30" s="148">
        <v>43966</v>
      </c>
      <c r="P30" s="28"/>
      <c r="Q30" s="60"/>
      <c r="R30" s="157" t="str">
        <f t="shared" ca="1" si="0"/>
        <v>Vencida</v>
      </c>
      <c r="S30" s="157">
        <f t="shared" ca="1" si="1"/>
        <v>684</v>
      </c>
      <c r="T30" s="157" t="str">
        <f t="shared" ca="1" si="2"/>
        <v xml:space="preserve"> </v>
      </c>
    </row>
    <row r="31" spans="1:20" ht="15.6" thickTop="1" thickBot="1">
      <c r="A31" s="84">
        <v>8000463581</v>
      </c>
      <c r="B31" s="88" t="str">
        <f>VLOOKUP(A31,EMPRESAS!$A$1:$B$342,2,0)</f>
        <v xml:space="preserve">COMPAÑÍA NAVIERA DEL GUAVIO LIMITADA </v>
      </c>
      <c r="C31" s="88" t="str">
        <f>VLOOKUP(A31,EMPRESAS!$A$1:$C$342,3,0)</f>
        <v>Carga_Pasajeros_T_Vehi</v>
      </c>
      <c r="D31" s="165" t="s">
        <v>1135</v>
      </c>
      <c r="E31" s="122">
        <v>39600023</v>
      </c>
      <c r="F31" s="131" t="s">
        <v>1102</v>
      </c>
      <c r="G31" s="166">
        <v>17</v>
      </c>
      <c r="H31" s="122" t="s">
        <v>1035</v>
      </c>
      <c r="I31" s="220" t="str">
        <f>VLOOKUP(A31,EMPRESAS!$A$1:$I$342,9,0)</f>
        <v>EMBALSES LA ESMERALDA</v>
      </c>
      <c r="J31" s="175"/>
      <c r="K31" s="176" t="e">
        <f>VLOOKUP(J31,AUXILIAR_TIPO_ASEGURADORA!$C$2:$D$19,2,0)</f>
        <v>#N/A</v>
      </c>
      <c r="L31" s="115">
        <v>1020475</v>
      </c>
      <c r="M31" s="148">
        <v>43966</v>
      </c>
      <c r="N31" s="115">
        <v>1019056</v>
      </c>
      <c r="O31" s="148">
        <v>43966</v>
      </c>
      <c r="P31" s="28"/>
      <c r="Q31" s="60"/>
      <c r="R31" s="157" t="str">
        <f t="shared" ca="1" si="0"/>
        <v>Vencida</v>
      </c>
      <c r="S31" s="157">
        <f t="shared" ca="1" si="1"/>
        <v>684</v>
      </c>
      <c r="T31" s="157" t="str">
        <f t="shared" ca="1" si="2"/>
        <v xml:space="preserve"> </v>
      </c>
    </row>
    <row r="32" spans="1:20" ht="15.6" thickTop="1" thickBot="1">
      <c r="A32" s="84">
        <v>8000463581</v>
      </c>
      <c r="B32" s="88" t="str">
        <f>VLOOKUP(A32,EMPRESAS!$A$1:$B$342,2,0)</f>
        <v xml:space="preserve">COMPAÑÍA NAVIERA DEL GUAVIO LIMITADA </v>
      </c>
      <c r="C32" s="88" t="str">
        <f>VLOOKUP(A32,EMPRESAS!$A$1:$C$342,3,0)</f>
        <v>Carga_Pasajeros_T_Vehi</v>
      </c>
      <c r="D32" s="165" t="s">
        <v>1136</v>
      </c>
      <c r="E32" s="122">
        <v>39600047</v>
      </c>
      <c r="F32" s="131" t="s">
        <v>1102</v>
      </c>
      <c r="G32" s="166">
        <v>20</v>
      </c>
      <c r="H32" s="122" t="s">
        <v>1035</v>
      </c>
      <c r="I32" s="220" t="str">
        <f>VLOOKUP(A32,EMPRESAS!$A$1:$I$342,9,0)</f>
        <v>EMBALSES LA ESMERALDA</v>
      </c>
      <c r="J32" s="175"/>
      <c r="K32" s="176" t="e">
        <f>VLOOKUP(J32,AUXILIAR_TIPO_ASEGURADORA!$C$2:$D$19,2,0)</f>
        <v>#N/A</v>
      </c>
      <c r="L32" s="115">
        <v>1020475</v>
      </c>
      <c r="M32" s="148">
        <v>43966</v>
      </c>
      <c r="N32" s="115">
        <v>1019056</v>
      </c>
      <c r="O32" s="148">
        <v>43966</v>
      </c>
      <c r="P32" s="28"/>
      <c r="Q32" s="60"/>
      <c r="R32" s="157" t="str">
        <f t="shared" ca="1" si="0"/>
        <v>Vencida</v>
      </c>
      <c r="S32" s="157">
        <f t="shared" ca="1" si="1"/>
        <v>684</v>
      </c>
      <c r="T32" s="157" t="str">
        <f t="shared" ca="1" si="2"/>
        <v xml:space="preserve"> </v>
      </c>
    </row>
    <row r="33" spans="1:20" ht="15.6" thickTop="1" thickBot="1">
      <c r="A33" s="84">
        <v>8000463581</v>
      </c>
      <c r="B33" s="88" t="str">
        <f>VLOOKUP(A33,EMPRESAS!$A$1:$B$342,2,0)</f>
        <v xml:space="preserve">COMPAÑÍA NAVIERA DEL GUAVIO LIMITADA </v>
      </c>
      <c r="C33" s="88" t="str">
        <f>VLOOKUP(A33,EMPRESAS!$A$1:$C$342,3,0)</f>
        <v>Carga_Pasajeros_T_Vehi</v>
      </c>
      <c r="D33" s="165" t="s">
        <v>1137</v>
      </c>
      <c r="E33" s="122">
        <v>39600025</v>
      </c>
      <c r="F33" s="131" t="s">
        <v>1102</v>
      </c>
      <c r="G33" s="166">
        <v>10</v>
      </c>
      <c r="H33" s="122" t="s">
        <v>1035</v>
      </c>
      <c r="I33" s="220" t="str">
        <f>VLOOKUP(A33,EMPRESAS!$A$1:$I$342,9,0)</f>
        <v>EMBALSES LA ESMERALDA</v>
      </c>
      <c r="J33" s="175"/>
      <c r="K33" s="176" t="e">
        <f>VLOOKUP(J33,AUXILIAR_TIPO_ASEGURADORA!$C$2:$D$19,2,0)</f>
        <v>#N/A</v>
      </c>
      <c r="L33" s="115">
        <v>1020475</v>
      </c>
      <c r="M33" s="148">
        <v>43966</v>
      </c>
      <c r="N33" s="115">
        <v>1019056</v>
      </c>
      <c r="O33" s="148">
        <v>43966</v>
      </c>
      <c r="P33" s="28"/>
      <c r="Q33" s="60"/>
      <c r="R33" s="157" t="str">
        <f t="shared" ca="1" si="0"/>
        <v>Vencida</v>
      </c>
      <c r="S33" s="157">
        <f t="shared" ca="1" si="1"/>
        <v>684</v>
      </c>
      <c r="T33" s="157" t="str">
        <f t="shared" ca="1" si="2"/>
        <v xml:space="preserve"> </v>
      </c>
    </row>
    <row r="34" spans="1:20" ht="15.6" thickTop="1" thickBot="1">
      <c r="A34" s="84">
        <v>8000463581</v>
      </c>
      <c r="B34" s="88" t="str">
        <f>VLOOKUP(A34,EMPRESAS!$A$1:$B$342,2,0)</f>
        <v xml:space="preserve">COMPAÑÍA NAVIERA DEL GUAVIO LIMITADA </v>
      </c>
      <c r="C34" s="88" t="str">
        <f>VLOOKUP(A34,EMPRESAS!$A$1:$C$342,3,0)</f>
        <v>Carga_Pasajeros_T_Vehi</v>
      </c>
      <c r="D34" s="165" t="s">
        <v>1138</v>
      </c>
      <c r="E34" s="122">
        <v>39700057</v>
      </c>
      <c r="F34" s="131" t="s">
        <v>1102</v>
      </c>
      <c r="G34" s="166">
        <v>28</v>
      </c>
      <c r="H34" s="122" t="s">
        <v>1035</v>
      </c>
      <c r="I34" s="220" t="str">
        <f>VLOOKUP(A34,EMPRESAS!$A$1:$I$342,9,0)</f>
        <v>EMBALSES LA ESMERALDA</v>
      </c>
      <c r="J34" s="175"/>
      <c r="K34" s="176" t="e">
        <f>VLOOKUP(J34,AUXILIAR_TIPO_ASEGURADORA!$C$2:$D$19,2,0)</f>
        <v>#N/A</v>
      </c>
      <c r="L34" s="115">
        <v>1020475</v>
      </c>
      <c r="M34" s="148">
        <v>43966</v>
      </c>
      <c r="N34" s="115">
        <v>1019056</v>
      </c>
      <c r="O34" s="148">
        <v>43966</v>
      </c>
      <c r="P34" s="28"/>
      <c r="Q34" s="60"/>
      <c r="R34" s="157" t="str">
        <f t="shared" ca="1" si="0"/>
        <v>Vencida</v>
      </c>
      <c r="S34" s="157">
        <f t="shared" ca="1" si="1"/>
        <v>684</v>
      </c>
      <c r="T34" s="157" t="str">
        <f t="shared" ca="1" si="2"/>
        <v xml:space="preserve"> </v>
      </c>
    </row>
    <row r="35" spans="1:20" ht="15.6" thickTop="1" thickBot="1">
      <c r="A35" s="84">
        <v>8000463581</v>
      </c>
      <c r="B35" s="88" t="str">
        <f>VLOOKUP(A35,EMPRESAS!$A$1:$B$342,2,0)</f>
        <v xml:space="preserve">COMPAÑÍA NAVIERA DEL GUAVIO LIMITADA </v>
      </c>
      <c r="C35" s="88" t="str">
        <f>VLOOKUP(A35,EMPRESAS!$A$1:$C$342,3,0)</f>
        <v>Carga_Pasajeros_T_Vehi</v>
      </c>
      <c r="D35" s="165" t="s">
        <v>1139</v>
      </c>
      <c r="E35" s="122">
        <v>39700067</v>
      </c>
      <c r="F35" s="131" t="s">
        <v>1102</v>
      </c>
      <c r="G35" s="166">
        <v>16</v>
      </c>
      <c r="H35" s="122" t="s">
        <v>1035</v>
      </c>
      <c r="I35" s="220" t="str">
        <f>VLOOKUP(A35,EMPRESAS!$A$1:$I$342,9,0)</f>
        <v>EMBALSES LA ESMERALDA</v>
      </c>
      <c r="J35" s="175"/>
      <c r="K35" s="176" t="e">
        <f>VLOOKUP(J35,AUXILIAR_TIPO_ASEGURADORA!$C$2:$D$19,2,0)</f>
        <v>#N/A</v>
      </c>
      <c r="L35" s="115">
        <v>1020475</v>
      </c>
      <c r="M35" s="148">
        <v>43966</v>
      </c>
      <c r="N35" s="115">
        <v>1019056</v>
      </c>
      <c r="O35" s="148">
        <v>43966</v>
      </c>
      <c r="P35" s="28"/>
      <c r="Q35" s="60"/>
      <c r="R35" s="157" t="str">
        <f t="shared" ca="1" si="0"/>
        <v>Vencida</v>
      </c>
      <c r="S35" s="157">
        <f t="shared" ca="1" si="1"/>
        <v>684</v>
      </c>
      <c r="T35" s="157" t="str">
        <f t="shared" ca="1" si="2"/>
        <v xml:space="preserve"> </v>
      </c>
    </row>
    <row r="36" spans="1:20" ht="15.6" thickTop="1" thickBot="1">
      <c r="A36" s="84">
        <v>8000463581</v>
      </c>
      <c r="B36" s="88" t="str">
        <f>VLOOKUP(A36,EMPRESAS!$A$1:$B$342,2,0)</f>
        <v xml:space="preserve">COMPAÑÍA NAVIERA DEL GUAVIO LIMITADA </v>
      </c>
      <c r="C36" s="88" t="str">
        <f>VLOOKUP(A36,EMPRESAS!$A$1:$C$342,3,0)</f>
        <v>Carga_Pasajeros_T_Vehi</v>
      </c>
      <c r="D36" s="165" t="s">
        <v>164</v>
      </c>
      <c r="E36" s="122">
        <v>39700054</v>
      </c>
      <c r="F36" s="131" t="s">
        <v>1102</v>
      </c>
      <c r="G36" s="166">
        <v>16</v>
      </c>
      <c r="H36" s="122" t="s">
        <v>1035</v>
      </c>
      <c r="I36" s="220" t="str">
        <f>VLOOKUP(A36,EMPRESAS!$A$1:$I$342,9,0)</f>
        <v>EMBALSES LA ESMERALDA</v>
      </c>
      <c r="J36" s="175"/>
      <c r="K36" s="176" t="e">
        <f>VLOOKUP(J36,AUXILIAR_TIPO_ASEGURADORA!$C$2:$D$19,2,0)</f>
        <v>#N/A</v>
      </c>
      <c r="L36" s="115">
        <v>1020475</v>
      </c>
      <c r="M36" s="148">
        <v>43966</v>
      </c>
      <c r="N36" s="115">
        <v>1019056</v>
      </c>
      <c r="O36" s="148">
        <v>43966</v>
      </c>
      <c r="P36" s="28"/>
      <c r="Q36" s="60"/>
      <c r="R36" s="157" t="str">
        <f t="shared" ca="1" si="0"/>
        <v>Vencida</v>
      </c>
      <c r="S36" s="157">
        <f t="shared" ca="1" si="1"/>
        <v>684</v>
      </c>
      <c r="T36" s="157" t="str">
        <f t="shared" ca="1" si="2"/>
        <v xml:space="preserve"> </v>
      </c>
    </row>
    <row r="37" spans="1:20" ht="15.6" thickTop="1" thickBot="1">
      <c r="A37" s="84">
        <v>8000463581</v>
      </c>
      <c r="B37" s="88" t="str">
        <f>VLOOKUP(A37,EMPRESAS!$A$1:$B$342,2,0)</f>
        <v xml:space="preserve">COMPAÑÍA NAVIERA DEL GUAVIO LIMITADA </v>
      </c>
      <c r="C37" s="88" t="str">
        <f>VLOOKUP(A37,EMPRESAS!$A$1:$C$342,3,0)</f>
        <v>Carga_Pasajeros_T_Vehi</v>
      </c>
      <c r="D37" s="167" t="s">
        <v>1140</v>
      </c>
      <c r="E37" s="122">
        <v>11120206</v>
      </c>
      <c r="F37" s="131" t="s">
        <v>1102</v>
      </c>
      <c r="G37" s="131">
        <v>7</v>
      </c>
      <c r="H37" s="122" t="s">
        <v>1103</v>
      </c>
      <c r="I37" s="220" t="str">
        <f>VLOOKUP(A37,EMPRESAS!$A$1:$I$342,9,0)</f>
        <v>EMBALSES LA ESMERALDA</v>
      </c>
      <c r="J37" s="175"/>
      <c r="K37" s="176" t="e">
        <f>VLOOKUP(J37,AUXILIAR_TIPO_ASEGURADORA!$C$2:$D$19,2,0)</f>
        <v>#N/A</v>
      </c>
      <c r="L37" s="115">
        <v>1020475</v>
      </c>
      <c r="M37" s="148">
        <v>43966</v>
      </c>
      <c r="N37" s="115">
        <v>1019056</v>
      </c>
      <c r="O37" s="148">
        <v>43966</v>
      </c>
      <c r="P37" s="28"/>
      <c r="Q37" s="60"/>
      <c r="R37" s="157" t="str">
        <f t="shared" ca="1" si="0"/>
        <v>Vencida</v>
      </c>
      <c r="S37" s="157">
        <f t="shared" ca="1" si="1"/>
        <v>684</v>
      </c>
      <c r="T37" s="157" t="str">
        <f t="shared" ca="1" si="2"/>
        <v xml:space="preserve"> </v>
      </c>
    </row>
    <row r="38" spans="1:20" ht="15.6" thickTop="1" thickBot="1">
      <c r="A38" s="84">
        <v>8000463581</v>
      </c>
      <c r="B38" s="88" t="str">
        <f>VLOOKUP(A38,EMPRESAS!$A$1:$B$342,2,0)</f>
        <v xml:space="preserve">COMPAÑÍA NAVIERA DEL GUAVIO LIMITADA </v>
      </c>
      <c r="C38" s="88" t="str">
        <f>VLOOKUP(A38,EMPRESAS!$A$1:$C$342,3,0)</f>
        <v>Carga_Pasajeros_T_Vehi</v>
      </c>
      <c r="D38" s="167" t="s">
        <v>449</v>
      </c>
      <c r="E38" s="122">
        <v>11120207</v>
      </c>
      <c r="F38" s="131" t="s">
        <v>1102</v>
      </c>
      <c r="G38" s="131">
        <v>7</v>
      </c>
      <c r="H38" s="122" t="s">
        <v>1103</v>
      </c>
      <c r="I38" s="220" t="str">
        <f>VLOOKUP(A38,EMPRESAS!$A$1:$I$342,9,0)</f>
        <v>EMBALSES LA ESMERALDA</v>
      </c>
      <c r="J38" s="175"/>
      <c r="K38" s="176" t="e">
        <f>VLOOKUP(J38,AUXILIAR_TIPO_ASEGURADORA!$C$2:$D$19,2,0)</f>
        <v>#N/A</v>
      </c>
      <c r="L38" s="115">
        <v>1020475</v>
      </c>
      <c r="M38" s="148">
        <v>43966</v>
      </c>
      <c r="N38" s="115">
        <v>1019056</v>
      </c>
      <c r="O38" s="148">
        <v>43966</v>
      </c>
      <c r="P38" s="28"/>
      <c r="Q38" s="60"/>
      <c r="R38" s="157" t="str">
        <f t="shared" ca="1" si="0"/>
        <v>Vencida</v>
      </c>
      <c r="S38" s="157">
        <f t="shared" ca="1" si="1"/>
        <v>684</v>
      </c>
      <c r="T38" s="157" t="str">
        <f t="shared" ca="1" si="2"/>
        <v xml:space="preserve"> </v>
      </c>
    </row>
    <row r="39" spans="1:20" ht="15.6" thickTop="1" thickBot="1">
      <c r="A39" s="84">
        <v>8000463581</v>
      </c>
      <c r="B39" s="88" t="str">
        <f>VLOOKUP(A39,EMPRESAS!$A$1:$B$342,2,0)</f>
        <v xml:space="preserve">COMPAÑÍA NAVIERA DEL GUAVIO LIMITADA </v>
      </c>
      <c r="C39" s="88" t="str">
        <f>VLOOKUP(A39,EMPRESAS!$A$1:$C$342,3,0)</f>
        <v>Carga_Pasajeros_T_Vehi</v>
      </c>
      <c r="D39" s="167" t="s">
        <v>1141</v>
      </c>
      <c r="E39" s="122">
        <v>11120298</v>
      </c>
      <c r="F39" s="131" t="s">
        <v>1102</v>
      </c>
      <c r="G39" s="131">
        <v>22</v>
      </c>
      <c r="H39" s="122" t="s">
        <v>1103</v>
      </c>
      <c r="I39" s="220" t="str">
        <f>VLOOKUP(A39,EMPRESAS!$A$1:$I$342,9,0)</f>
        <v>EMBALSES LA ESMERALDA</v>
      </c>
      <c r="J39" s="175"/>
      <c r="K39" s="176" t="e">
        <f>VLOOKUP(J39,AUXILIAR_TIPO_ASEGURADORA!$C$2:$D$19,2,0)</f>
        <v>#N/A</v>
      </c>
      <c r="L39" s="115">
        <v>1020475</v>
      </c>
      <c r="M39" s="148">
        <v>43966</v>
      </c>
      <c r="N39" s="115">
        <v>1019056</v>
      </c>
      <c r="O39" s="148">
        <v>43966</v>
      </c>
      <c r="P39" s="8"/>
      <c r="Q39" s="56"/>
      <c r="R39" s="157" t="str">
        <f t="shared" ca="1" si="0"/>
        <v>Vencida</v>
      </c>
      <c r="S39" s="157">
        <f t="shared" ca="1" si="1"/>
        <v>684</v>
      </c>
      <c r="T39" s="157" t="str">
        <f t="shared" ca="1" si="2"/>
        <v xml:space="preserve"> </v>
      </c>
    </row>
    <row r="40" spans="1:20" ht="15.6" thickTop="1" thickBot="1">
      <c r="A40" s="84">
        <v>8000463581</v>
      </c>
      <c r="B40" s="88" t="str">
        <f>VLOOKUP(A40,EMPRESAS!$A$1:$B$342,2,0)</f>
        <v xml:space="preserve">COMPAÑÍA NAVIERA DEL GUAVIO LIMITADA </v>
      </c>
      <c r="C40" s="88" t="str">
        <f>VLOOKUP(A40,EMPRESAS!$A$1:$C$342,3,0)</f>
        <v>Carga_Pasajeros_T_Vehi</v>
      </c>
      <c r="D40" s="167" t="s">
        <v>1142</v>
      </c>
      <c r="E40" s="122">
        <v>11120429</v>
      </c>
      <c r="F40" s="131" t="s">
        <v>1102</v>
      </c>
      <c r="G40" s="131">
        <v>22</v>
      </c>
      <c r="H40" s="122" t="s">
        <v>1103</v>
      </c>
      <c r="I40" s="220" t="str">
        <f>VLOOKUP(A40,EMPRESAS!$A$1:$I$342,9,0)</f>
        <v>EMBALSES LA ESMERALDA</v>
      </c>
      <c r="J40" s="175"/>
      <c r="K40" s="176" t="e">
        <f>VLOOKUP(J40,AUXILIAR_TIPO_ASEGURADORA!$C$2:$D$19,2,0)</f>
        <v>#N/A</v>
      </c>
      <c r="L40" s="115">
        <v>1020475</v>
      </c>
      <c r="M40" s="148">
        <v>43966</v>
      </c>
      <c r="N40" s="115">
        <v>1019056</v>
      </c>
      <c r="O40" s="148">
        <v>43966</v>
      </c>
      <c r="P40" s="8"/>
      <c r="Q40" s="56"/>
      <c r="R40" s="157" t="str">
        <f t="shared" ca="1" si="0"/>
        <v>Vencida</v>
      </c>
      <c r="S40" s="157">
        <f t="shared" ca="1" si="1"/>
        <v>684</v>
      </c>
      <c r="T40" s="157" t="str">
        <f t="shared" ca="1" si="2"/>
        <v xml:space="preserve"> </v>
      </c>
    </row>
    <row r="41" spans="1:20" ht="15.6" thickTop="1" thickBot="1">
      <c r="A41" s="84">
        <v>8000463581</v>
      </c>
      <c r="B41" s="88" t="str">
        <f>VLOOKUP(A41,EMPRESAS!$A$1:$B$342,2,0)</f>
        <v xml:space="preserve">COMPAÑÍA NAVIERA DEL GUAVIO LIMITADA </v>
      </c>
      <c r="C41" s="88" t="str">
        <f>VLOOKUP(A41,EMPRESAS!$A$1:$C$342,3,0)</f>
        <v>Carga_Pasajeros_T_Vehi</v>
      </c>
      <c r="D41" s="167" t="s">
        <v>1143</v>
      </c>
      <c r="E41" s="122">
        <v>11120465</v>
      </c>
      <c r="F41" s="131" t="s">
        <v>1144</v>
      </c>
      <c r="G41" s="131">
        <v>3</v>
      </c>
      <c r="H41" s="122" t="s">
        <v>1105</v>
      </c>
      <c r="I41" s="220" t="str">
        <f>VLOOKUP(A41,EMPRESAS!$A$1:$I$342,9,0)</f>
        <v>EMBALSES LA ESMERALDA</v>
      </c>
      <c r="J41" s="175"/>
      <c r="K41" s="176" t="e">
        <f>VLOOKUP(J41,AUXILIAR_TIPO_ASEGURADORA!$C$2:$D$19,2,0)</f>
        <v>#N/A</v>
      </c>
      <c r="L41" s="115">
        <v>1020475</v>
      </c>
      <c r="M41" s="148">
        <v>43966</v>
      </c>
      <c r="N41" s="115">
        <v>1019056</v>
      </c>
      <c r="O41" s="148">
        <v>43966</v>
      </c>
      <c r="P41" s="28">
        <v>3000756</v>
      </c>
      <c r="Q41" s="62">
        <v>43817</v>
      </c>
      <c r="R41" s="157" t="str">
        <f t="shared" ca="1" si="0"/>
        <v>Vencida</v>
      </c>
      <c r="S41" s="157">
        <f t="shared" ca="1" si="1"/>
        <v>684</v>
      </c>
      <c r="T41" s="157" t="str">
        <f t="shared" ca="1" si="2"/>
        <v xml:space="preserve"> </v>
      </c>
    </row>
    <row r="42" spans="1:20" ht="15.6" thickTop="1" thickBot="1">
      <c r="A42" s="84">
        <v>8000463581</v>
      </c>
      <c r="B42" s="88" t="str">
        <f>VLOOKUP(A42,EMPRESAS!$A$1:$B$342,2,0)</f>
        <v xml:space="preserve">COMPAÑÍA NAVIERA DEL GUAVIO LIMITADA </v>
      </c>
      <c r="C42" s="88" t="str">
        <f>VLOOKUP(A42,EMPRESAS!$A$1:$C$342,3,0)</f>
        <v>Carga_Pasajeros_T_Vehi</v>
      </c>
      <c r="D42" s="167" t="s">
        <v>1145</v>
      </c>
      <c r="E42" s="122">
        <v>11120224</v>
      </c>
      <c r="F42" s="131" t="s">
        <v>1127</v>
      </c>
      <c r="G42" s="131">
        <v>8</v>
      </c>
      <c r="H42" s="122" t="s">
        <v>1103</v>
      </c>
      <c r="I42" s="220" t="str">
        <f>VLOOKUP(A42,EMPRESAS!$A$1:$I$342,9,0)</f>
        <v>EMBALSES LA ESMERALDA</v>
      </c>
      <c r="J42" s="175"/>
      <c r="K42" s="176" t="e">
        <f>VLOOKUP(J42,AUXILIAR_TIPO_ASEGURADORA!$C$2:$D$19,2,0)</f>
        <v>#N/A</v>
      </c>
      <c r="L42" s="115">
        <v>1020475</v>
      </c>
      <c r="M42" s="148">
        <v>43966</v>
      </c>
      <c r="N42" s="115">
        <v>1019056</v>
      </c>
      <c r="O42" s="148">
        <v>43966</v>
      </c>
      <c r="P42" s="28">
        <v>3000756</v>
      </c>
      <c r="Q42" s="62">
        <v>43817</v>
      </c>
      <c r="R42" s="157" t="str">
        <f t="shared" ca="1" si="0"/>
        <v>Vencida</v>
      </c>
      <c r="S42" s="157">
        <f t="shared" ca="1" si="1"/>
        <v>684</v>
      </c>
      <c r="T42" s="157" t="str">
        <f t="shared" ca="1" si="2"/>
        <v xml:space="preserve"> </v>
      </c>
    </row>
    <row r="43" spans="1:20" ht="15.6" thickTop="1" thickBot="1">
      <c r="A43" s="84">
        <v>8000463581</v>
      </c>
      <c r="B43" s="88" t="str">
        <f>VLOOKUP(A43,EMPRESAS!$A$1:$B$342,2,0)</f>
        <v xml:space="preserve">COMPAÑÍA NAVIERA DEL GUAVIO LIMITADA </v>
      </c>
      <c r="C43" s="88" t="str">
        <f>VLOOKUP(A43,EMPRESAS!$A$1:$C$342,3,0)</f>
        <v>Carga_Pasajeros_T_Vehi</v>
      </c>
      <c r="D43" s="168" t="s">
        <v>1146</v>
      </c>
      <c r="E43" s="122">
        <v>39700092</v>
      </c>
      <c r="F43" s="131" t="s">
        <v>1102</v>
      </c>
      <c r="G43" s="169">
        <v>17</v>
      </c>
      <c r="H43" s="122" t="s">
        <v>1147</v>
      </c>
      <c r="I43" s="220" t="str">
        <f>VLOOKUP(A43,EMPRESAS!$A$1:$I$342,9,0)</f>
        <v>EMBALSES LA ESMERALDA</v>
      </c>
      <c r="J43" s="175"/>
      <c r="K43" s="176" t="e">
        <f>VLOOKUP(J43,AUXILIAR_TIPO_ASEGURADORA!$C$2:$D$19,2,0)</f>
        <v>#N/A</v>
      </c>
      <c r="L43" s="115">
        <v>1020475</v>
      </c>
      <c r="M43" s="148">
        <v>43966</v>
      </c>
      <c r="N43" s="115">
        <v>1019056</v>
      </c>
      <c r="O43" s="148">
        <v>43966</v>
      </c>
      <c r="P43" s="28"/>
      <c r="Q43" s="60"/>
      <c r="R43" s="157" t="str">
        <f t="shared" ca="1" si="0"/>
        <v>Vencida</v>
      </c>
      <c r="S43" s="157">
        <f t="shared" ca="1" si="1"/>
        <v>684</v>
      </c>
      <c r="T43" s="157" t="str">
        <f t="shared" ca="1" si="2"/>
        <v xml:space="preserve"> </v>
      </c>
    </row>
    <row r="44" spans="1:20" ht="15.6" thickTop="1" thickBot="1">
      <c r="A44" s="84">
        <v>8000463581</v>
      </c>
      <c r="B44" s="88" t="str">
        <f>VLOOKUP(A44,EMPRESAS!$A$1:$B$342,2,0)</f>
        <v xml:space="preserve">COMPAÑÍA NAVIERA DEL GUAVIO LIMITADA </v>
      </c>
      <c r="C44" s="88" t="str">
        <f>VLOOKUP(A44,EMPRESAS!$A$1:$C$342,3,0)</f>
        <v>Carga_Pasajeros_T_Vehi</v>
      </c>
      <c r="D44" s="168" t="s">
        <v>1148</v>
      </c>
      <c r="E44" s="122">
        <v>39700071</v>
      </c>
      <c r="F44" s="131" t="s">
        <v>1102</v>
      </c>
      <c r="G44" s="169">
        <v>18</v>
      </c>
      <c r="H44" s="122" t="s">
        <v>1035</v>
      </c>
      <c r="I44" s="220" t="str">
        <f>VLOOKUP(A44,EMPRESAS!$A$1:$I$342,9,0)</f>
        <v>EMBALSES LA ESMERALDA</v>
      </c>
      <c r="J44" s="175"/>
      <c r="K44" s="176" t="e">
        <f>VLOOKUP(J44,AUXILIAR_TIPO_ASEGURADORA!$C$2:$D$19,2,0)</f>
        <v>#N/A</v>
      </c>
      <c r="L44" s="115">
        <v>1020475</v>
      </c>
      <c r="M44" s="148">
        <v>43966</v>
      </c>
      <c r="N44" s="115">
        <v>1019056</v>
      </c>
      <c r="O44" s="148">
        <v>43966</v>
      </c>
      <c r="P44" s="28"/>
      <c r="Q44" s="60"/>
      <c r="R44" s="157" t="str">
        <f t="shared" ca="1" si="0"/>
        <v>Vencida</v>
      </c>
      <c r="S44" s="157">
        <f t="shared" ca="1" si="1"/>
        <v>684</v>
      </c>
      <c r="T44" s="157" t="str">
        <f t="shared" ca="1" si="2"/>
        <v xml:space="preserve"> </v>
      </c>
    </row>
    <row r="45" spans="1:20" ht="15.6" thickTop="1" thickBot="1">
      <c r="A45" s="84">
        <v>8000463581</v>
      </c>
      <c r="B45" s="88" t="str">
        <f>VLOOKUP(A45,EMPRESAS!$A$1:$B$342,2,0)</f>
        <v xml:space="preserve">COMPAÑÍA NAVIERA DEL GUAVIO LIMITADA </v>
      </c>
      <c r="C45" s="88" t="str">
        <f>VLOOKUP(A45,EMPRESAS!$A$1:$C$342,3,0)</f>
        <v>Carga_Pasajeros_T_Vehi</v>
      </c>
      <c r="D45" s="168" t="s">
        <v>1149</v>
      </c>
      <c r="E45" s="122">
        <v>11621191</v>
      </c>
      <c r="F45" s="131" t="s">
        <v>1102</v>
      </c>
      <c r="G45" s="169">
        <v>16</v>
      </c>
      <c r="H45" s="122" t="s">
        <v>1035</v>
      </c>
      <c r="I45" s="220" t="str">
        <f>VLOOKUP(A45,EMPRESAS!$A$1:$I$342,9,0)</f>
        <v>EMBALSES LA ESMERALDA</v>
      </c>
      <c r="J45" s="175"/>
      <c r="K45" s="176" t="e">
        <f>VLOOKUP(J45,AUXILIAR_TIPO_ASEGURADORA!$C$2:$D$19,2,0)</f>
        <v>#N/A</v>
      </c>
      <c r="L45" s="115">
        <v>1020475</v>
      </c>
      <c r="M45" s="148">
        <v>43966</v>
      </c>
      <c r="N45" s="115">
        <v>1019056</v>
      </c>
      <c r="O45" s="148">
        <v>43966</v>
      </c>
      <c r="P45" s="28"/>
      <c r="Q45" s="60"/>
      <c r="R45" s="157" t="str">
        <f t="shared" ca="1" si="0"/>
        <v>Vencida</v>
      </c>
      <c r="S45" s="157">
        <f t="shared" ca="1" si="1"/>
        <v>684</v>
      </c>
      <c r="T45" s="157" t="str">
        <f t="shared" ca="1" si="2"/>
        <v xml:space="preserve"> </v>
      </c>
    </row>
    <row r="46" spans="1:20" ht="15.6" thickTop="1" thickBot="1">
      <c r="A46" s="84">
        <v>8000463581</v>
      </c>
      <c r="B46" s="88" t="str">
        <f>VLOOKUP(A46,EMPRESAS!$A$1:$B$342,2,0)</f>
        <v xml:space="preserve">COMPAÑÍA NAVIERA DEL GUAVIO LIMITADA </v>
      </c>
      <c r="C46" s="88" t="str">
        <f>VLOOKUP(A46,EMPRESAS!$A$1:$C$342,3,0)</f>
        <v>Carga_Pasajeros_T_Vehi</v>
      </c>
      <c r="D46" s="168" t="s">
        <v>1150</v>
      </c>
      <c r="E46" s="122">
        <v>11621220</v>
      </c>
      <c r="F46" s="131" t="s">
        <v>1102</v>
      </c>
      <c r="G46" s="169">
        <v>18</v>
      </c>
      <c r="H46" s="122" t="s">
        <v>1035</v>
      </c>
      <c r="I46" s="220" t="str">
        <f>VLOOKUP(A46,EMPRESAS!$A$1:$I$342,9,0)</f>
        <v>EMBALSES LA ESMERALDA</v>
      </c>
      <c r="J46" s="175"/>
      <c r="K46" s="176" t="e">
        <f>VLOOKUP(J46,AUXILIAR_TIPO_ASEGURADORA!$C$2:$D$19,2,0)</f>
        <v>#N/A</v>
      </c>
      <c r="L46" s="115">
        <v>1020475</v>
      </c>
      <c r="M46" s="148">
        <v>43966</v>
      </c>
      <c r="N46" s="115">
        <v>1019056</v>
      </c>
      <c r="O46" s="148">
        <v>43966</v>
      </c>
      <c r="P46" s="28"/>
      <c r="Q46" s="60"/>
      <c r="R46" s="157" t="str">
        <f t="shared" ca="1" si="0"/>
        <v>Vencida</v>
      </c>
      <c r="S46" s="157">
        <f t="shared" ca="1" si="1"/>
        <v>684</v>
      </c>
      <c r="T46" s="157" t="str">
        <f t="shared" ca="1" si="2"/>
        <v xml:space="preserve"> </v>
      </c>
    </row>
    <row r="47" spans="1:20" ht="15.6" thickTop="1" thickBot="1">
      <c r="A47" s="84">
        <v>8000463581</v>
      </c>
      <c r="B47" s="88" t="str">
        <f>VLOOKUP(A47,EMPRESAS!$A$1:$B$342,2,0)</f>
        <v xml:space="preserve">COMPAÑÍA NAVIERA DEL GUAVIO LIMITADA </v>
      </c>
      <c r="C47" s="88" t="str">
        <f>VLOOKUP(A47,EMPRESAS!$A$1:$C$342,3,0)</f>
        <v>Carga_Pasajeros_T_Vehi</v>
      </c>
      <c r="D47" s="168" t="s">
        <v>1151</v>
      </c>
      <c r="E47" s="122">
        <v>11610070</v>
      </c>
      <c r="F47" s="131" t="s">
        <v>1152</v>
      </c>
      <c r="G47" s="131">
        <v>43.5</v>
      </c>
      <c r="H47" s="122" t="s">
        <v>1147</v>
      </c>
      <c r="I47" s="220" t="str">
        <f>VLOOKUP(A47,EMPRESAS!$A$1:$I$342,9,0)</f>
        <v>EMBALSES LA ESMERALDA</v>
      </c>
      <c r="J47" s="175"/>
      <c r="K47" s="176" t="e">
        <f>VLOOKUP(J47,AUXILIAR_TIPO_ASEGURADORA!$C$2:$D$19,2,0)</f>
        <v>#N/A</v>
      </c>
      <c r="L47" s="115">
        <v>1020475</v>
      </c>
      <c r="M47" s="148">
        <v>43966</v>
      </c>
      <c r="N47" s="115">
        <v>1019056</v>
      </c>
      <c r="O47" s="148">
        <v>43966</v>
      </c>
      <c r="P47" s="28">
        <v>3000756</v>
      </c>
      <c r="Q47" s="62">
        <v>43817</v>
      </c>
      <c r="R47" s="157" t="str">
        <f t="shared" ca="1" si="0"/>
        <v>Vencida</v>
      </c>
      <c r="S47" s="157">
        <f t="shared" ca="1" si="1"/>
        <v>684</v>
      </c>
      <c r="T47" s="157" t="str">
        <f t="shared" ca="1" si="2"/>
        <v xml:space="preserve"> </v>
      </c>
    </row>
    <row r="48" spans="1:20" ht="15.6" thickTop="1" thickBot="1">
      <c r="A48" s="84">
        <v>8000463581</v>
      </c>
      <c r="B48" s="88" t="str">
        <f>VLOOKUP(A48,EMPRESAS!$A$1:$B$342,2,0)</f>
        <v xml:space="preserve">COMPAÑÍA NAVIERA DEL GUAVIO LIMITADA </v>
      </c>
      <c r="C48" s="88" t="str">
        <f>VLOOKUP(A48,EMPRESAS!$A$1:$C$342,3,0)</f>
        <v>Carga_Pasajeros_T_Vehi</v>
      </c>
      <c r="D48" s="168" t="s">
        <v>1153</v>
      </c>
      <c r="E48" s="122">
        <v>11220124</v>
      </c>
      <c r="F48" s="131" t="s">
        <v>1144</v>
      </c>
      <c r="G48" s="131">
        <v>15.2</v>
      </c>
      <c r="H48" s="122" t="s">
        <v>1035</v>
      </c>
      <c r="I48" s="220" t="str">
        <f>VLOOKUP(A48,EMPRESAS!$A$1:$I$342,9,0)</f>
        <v>EMBALSES LA ESMERALDA</v>
      </c>
      <c r="J48" s="175"/>
      <c r="K48" s="176" t="e">
        <f>VLOOKUP(J48,AUXILIAR_TIPO_ASEGURADORA!$C$2:$D$19,2,0)</f>
        <v>#N/A</v>
      </c>
      <c r="L48" s="115">
        <v>1020475</v>
      </c>
      <c r="M48" s="148">
        <v>43966</v>
      </c>
      <c r="N48" s="115">
        <v>1019056</v>
      </c>
      <c r="O48" s="148">
        <v>43966</v>
      </c>
      <c r="P48" s="28">
        <v>3000756</v>
      </c>
      <c r="Q48" s="62">
        <v>43817</v>
      </c>
      <c r="R48" s="157" t="str">
        <f t="shared" ca="1" si="0"/>
        <v>Vencida</v>
      </c>
      <c r="S48" s="157">
        <f t="shared" ca="1" si="1"/>
        <v>684</v>
      </c>
      <c r="T48" s="157" t="str">
        <f t="shared" ca="1" si="2"/>
        <v xml:space="preserve"> </v>
      </c>
    </row>
    <row r="49" spans="1:20" ht="15.6" thickTop="1" thickBot="1">
      <c r="A49" s="84">
        <v>8000463581</v>
      </c>
      <c r="B49" s="88" t="str">
        <f>VLOOKUP(A49,EMPRESAS!$A$1:$B$342,2,0)</f>
        <v xml:space="preserve">COMPAÑÍA NAVIERA DEL GUAVIO LIMITADA </v>
      </c>
      <c r="C49" s="88" t="str">
        <f>VLOOKUP(A49,EMPRESAS!$A$1:$C$342,3,0)</f>
        <v>Carga_Pasajeros_T_Vehi</v>
      </c>
      <c r="D49" s="168" t="s">
        <v>1154</v>
      </c>
      <c r="E49" s="122">
        <v>39700108</v>
      </c>
      <c r="F49" s="131" t="s">
        <v>1127</v>
      </c>
      <c r="G49" s="131">
        <v>23</v>
      </c>
      <c r="H49" s="122" t="s">
        <v>1035</v>
      </c>
      <c r="I49" s="220" t="str">
        <f>VLOOKUP(A49,EMPRESAS!$A$1:$I$342,9,0)</f>
        <v>EMBALSES LA ESMERALDA</v>
      </c>
      <c r="J49" s="175"/>
      <c r="K49" s="176" t="e">
        <f>VLOOKUP(J49,AUXILIAR_TIPO_ASEGURADORA!$C$2:$D$19,2,0)</f>
        <v>#N/A</v>
      </c>
      <c r="L49" s="115">
        <v>1020475</v>
      </c>
      <c r="M49" s="148">
        <v>43966</v>
      </c>
      <c r="N49" s="115">
        <v>1019056</v>
      </c>
      <c r="O49" s="148">
        <v>43966</v>
      </c>
      <c r="P49" s="28">
        <v>3000756</v>
      </c>
      <c r="Q49" s="62">
        <v>43817</v>
      </c>
      <c r="R49" s="157" t="str">
        <f t="shared" ca="1" si="0"/>
        <v>Vencida</v>
      </c>
      <c r="S49" s="157">
        <f t="shared" ca="1" si="1"/>
        <v>684</v>
      </c>
      <c r="T49" s="157" t="str">
        <f t="shared" ca="1" si="2"/>
        <v xml:space="preserve"> </v>
      </c>
    </row>
    <row r="50" spans="1:20" ht="15.6" thickTop="1" thickBot="1">
      <c r="A50" s="84">
        <v>8000463581</v>
      </c>
      <c r="B50" s="88" t="str">
        <f>VLOOKUP(A50,EMPRESAS!$A$1:$B$342,2,0)</f>
        <v xml:space="preserve">COMPAÑÍA NAVIERA DEL GUAVIO LIMITADA </v>
      </c>
      <c r="C50" s="88" t="str">
        <f>VLOOKUP(A50,EMPRESAS!$A$1:$C$342,3,0)</f>
        <v>Carga_Pasajeros_T_Vehi</v>
      </c>
      <c r="D50" s="168" t="s">
        <v>1155</v>
      </c>
      <c r="E50" s="122">
        <v>11210003</v>
      </c>
      <c r="F50" s="131" t="s">
        <v>1156</v>
      </c>
      <c r="G50" s="131">
        <v>218.8</v>
      </c>
      <c r="H50" s="122" t="s">
        <v>1035</v>
      </c>
      <c r="I50" s="220" t="str">
        <f>VLOOKUP(A50,EMPRESAS!$A$1:$I$342,9,0)</f>
        <v>EMBALSES LA ESMERALDA</v>
      </c>
      <c r="J50" s="175"/>
      <c r="K50" s="176" t="e">
        <f>VLOOKUP(J50,AUXILIAR_TIPO_ASEGURADORA!$C$2:$D$19,2,0)</f>
        <v>#N/A</v>
      </c>
      <c r="L50" s="115">
        <v>1020475</v>
      </c>
      <c r="M50" s="148">
        <v>43966</v>
      </c>
      <c r="N50" s="115">
        <v>1019056</v>
      </c>
      <c r="O50" s="148">
        <v>43966</v>
      </c>
      <c r="P50" s="28">
        <v>3000756</v>
      </c>
      <c r="Q50" s="62">
        <v>43817</v>
      </c>
      <c r="R50" s="157" t="str">
        <f t="shared" ca="1" si="0"/>
        <v>Vencida</v>
      </c>
      <c r="S50" s="157">
        <f t="shared" ca="1" si="1"/>
        <v>684</v>
      </c>
      <c r="T50" s="157" t="str">
        <f t="shared" ca="1" si="2"/>
        <v xml:space="preserve"> </v>
      </c>
    </row>
    <row r="51" spans="1:20" ht="15.6" thickTop="1" thickBot="1">
      <c r="A51" s="84">
        <v>8000463581</v>
      </c>
      <c r="B51" s="88" t="str">
        <f>VLOOKUP(A51,EMPRESAS!$A$1:$B$342,2,0)</f>
        <v xml:space="preserve">COMPAÑÍA NAVIERA DEL GUAVIO LIMITADA </v>
      </c>
      <c r="C51" s="88" t="str">
        <f>VLOOKUP(A51,EMPRESAS!$A$1:$C$342,3,0)</f>
        <v>Carga_Pasajeros_T_Vehi</v>
      </c>
      <c r="D51" s="168" t="s">
        <v>1155</v>
      </c>
      <c r="E51" s="122">
        <v>11210004</v>
      </c>
      <c r="F51" s="131" t="s">
        <v>1144</v>
      </c>
      <c r="G51" s="131">
        <v>44.5</v>
      </c>
      <c r="H51" s="122" t="s">
        <v>1035</v>
      </c>
      <c r="I51" s="220" t="str">
        <f>VLOOKUP(A51,EMPRESAS!$A$1:$I$342,9,0)</f>
        <v>EMBALSES LA ESMERALDA</v>
      </c>
      <c r="J51" s="175"/>
      <c r="K51" s="176" t="e">
        <f>VLOOKUP(J51,AUXILIAR_TIPO_ASEGURADORA!$C$2:$D$19,2,0)</f>
        <v>#N/A</v>
      </c>
      <c r="L51" s="115">
        <v>1020475</v>
      </c>
      <c r="M51" s="148">
        <v>43966</v>
      </c>
      <c r="N51" s="115">
        <v>1019056</v>
      </c>
      <c r="O51" s="148">
        <v>43966</v>
      </c>
      <c r="P51" s="28">
        <v>3000756</v>
      </c>
      <c r="Q51" s="62">
        <v>43817</v>
      </c>
      <c r="R51" s="157" t="str">
        <f t="shared" ca="1" si="0"/>
        <v>Vencida</v>
      </c>
      <c r="S51" s="157">
        <f t="shared" ca="1" si="1"/>
        <v>684</v>
      </c>
      <c r="T51" s="157" t="str">
        <f t="shared" ca="1" si="2"/>
        <v xml:space="preserve"> </v>
      </c>
    </row>
    <row r="52" spans="1:20" ht="15.6" thickTop="1" thickBot="1">
      <c r="A52" s="84">
        <v>8000463581</v>
      </c>
      <c r="B52" s="88" t="str">
        <f>VLOOKUP(A52,EMPRESAS!$A$1:$B$342,2,0)</f>
        <v xml:space="preserve">COMPAÑÍA NAVIERA DEL GUAVIO LIMITADA </v>
      </c>
      <c r="C52" s="88" t="str">
        <f>VLOOKUP(A52,EMPRESAS!$A$1:$C$342,3,0)</f>
        <v>Carga_Pasajeros_T_Vehi</v>
      </c>
      <c r="D52" s="168" t="s">
        <v>1157</v>
      </c>
      <c r="E52" s="122">
        <v>11621228</v>
      </c>
      <c r="F52" s="131" t="s">
        <v>1158</v>
      </c>
      <c r="G52" s="131" t="s">
        <v>1159</v>
      </c>
      <c r="H52" s="122" t="s">
        <v>1035</v>
      </c>
      <c r="I52" s="220" t="str">
        <f>VLOOKUP(A52,EMPRESAS!$A$1:$I$342,9,0)</f>
        <v>EMBALSES LA ESMERALDA</v>
      </c>
      <c r="J52" s="175"/>
      <c r="K52" s="176" t="e">
        <f>VLOOKUP(J52,AUXILIAR_TIPO_ASEGURADORA!$C$2:$D$19,2,0)</f>
        <v>#N/A</v>
      </c>
      <c r="L52" s="115">
        <v>1020475</v>
      </c>
      <c r="M52" s="148">
        <v>43966</v>
      </c>
      <c r="N52" s="115">
        <v>1019056</v>
      </c>
      <c r="O52" s="148">
        <v>43966</v>
      </c>
      <c r="P52" s="28">
        <v>3000756</v>
      </c>
      <c r="Q52" s="62">
        <v>43817</v>
      </c>
      <c r="R52" s="157" t="str">
        <f t="shared" ca="1" si="0"/>
        <v>Vencida</v>
      </c>
      <c r="S52" s="157">
        <f t="shared" ca="1" si="1"/>
        <v>684</v>
      </c>
      <c r="T52" s="157" t="str">
        <f t="shared" ca="1" si="2"/>
        <v xml:space="preserve"> </v>
      </c>
    </row>
    <row r="53" spans="1:20" ht="15.6" thickTop="1" thickBot="1">
      <c r="A53" s="70">
        <v>8440001326</v>
      </c>
      <c r="B53" s="88" t="str">
        <f>VLOOKUP(A53,EMPRESAS!$A$1:$B$342,2,0)</f>
        <v xml:space="preserve">TRANSPORTES COROMOTO S.A.S. ANTES TRANSPORTES COROMOTO LTDA </v>
      </c>
      <c r="C53" s="88" t="str">
        <f>VLOOKUP(A53,EMPRESAS!$A$1:$C$342,3,0)</f>
        <v>Pasajeros</v>
      </c>
      <c r="D53" s="95" t="s">
        <v>1160</v>
      </c>
      <c r="E53" s="122">
        <v>31500028</v>
      </c>
      <c r="F53" s="131" t="s">
        <v>1102</v>
      </c>
      <c r="G53" s="131">
        <v>23</v>
      </c>
      <c r="H53" s="122" t="s">
        <v>1035</v>
      </c>
      <c r="I53" s="220" t="str">
        <f>VLOOKUP(A53,EMPRESAS!$A$1:$I$342,9,0)</f>
        <v>META</v>
      </c>
      <c r="J53" s="175">
        <v>1</v>
      </c>
      <c r="K53" s="176" t="str">
        <f>VLOOKUP(J53,AUXILIAR_TIPO_ASEGURADORA!$C$2:$D$19,2,0)</f>
        <v>PREVISORA</v>
      </c>
      <c r="L53" s="106">
        <v>1002693</v>
      </c>
      <c r="M53" s="107">
        <v>43394</v>
      </c>
      <c r="N53" s="108">
        <v>3000636</v>
      </c>
      <c r="O53" s="107">
        <v>43394</v>
      </c>
      <c r="P53" s="28"/>
      <c r="Q53" s="60"/>
      <c r="R53" s="157" t="str">
        <f t="shared" ca="1" si="0"/>
        <v>Vencida</v>
      </c>
      <c r="S53" s="157">
        <f t="shared" ca="1" si="1"/>
        <v>1256</v>
      </c>
      <c r="T53" s="157" t="str">
        <f t="shared" ca="1" si="2"/>
        <v xml:space="preserve"> </v>
      </c>
    </row>
    <row r="54" spans="1:20" ht="15.6" thickTop="1" thickBot="1">
      <c r="A54" s="84">
        <v>8440001326</v>
      </c>
      <c r="B54" s="88" t="str">
        <f>VLOOKUP(A54,EMPRESAS!$A$1:$B$342,2,0)</f>
        <v xml:space="preserve">TRANSPORTES COROMOTO S.A.S. ANTES TRANSPORTES COROMOTO LTDA </v>
      </c>
      <c r="C54" s="88" t="str">
        <f>VLOOKUP(A54,EMPRESAS!$A$1:$C$342,3,0)</f>
        <v>Pasajeros</v>
      </c>
      <c r="D54" s="95" t="s">
        <v>1161</v>
      </c>
      <c r="E54" s="122">
        <v>31500029</v>
      </c>
      <c r="F54" s="131" t="s">
        <v>1102</v>
      </c>
      <c r="G54" s="131">
        <v>18</v>
      </c>
      <c r="H54" s="122" t="s">
        <v>1035</v>
      </c>
      <c r="I54" s="220" t="str">
        <f>VLOOKUP(A54,EMPRESAS!$A$1:$I$342,9,0)</f>
        <v>META</v>
      </c>
      <c r="J54" s="175">
        <v>1</v>
      </c>
      <c r="K54" s="176" t="str">
        <f>VLOOKUP(J54,AUXILIAR_TIPO_ASEGURADORA!$C$2:$D$19,2,0)</f>
        <v>PREVISORA</v>
      </c>
      <c r="L54" s="106">
        <v>1002693</v>
      </c>
      <c r="M54" s="107">
        <v>43394</v>
      </c>
      <c r="N54" s="108">
        <v>3000636</v>
      </c>
      <c r="O54" s="107">
        <v>43394</v>
      </c>
      <c r="P54" s="28"/>
      <c r="Q54" s="60"/>
      <c r="R54" s="157" t="str">
        <f t="shared" ca="1" si="0"/>
        <v>Vencida</v>
      </c>
      <c r="S54" s="157">
        <f t="shared" ca="1" si="1"/>
        <v>1256</v>
      </c>
      <c r="T54" s="157" t="str">
        <f t="shared" ca="1" si="2"/>
        <v xml:space="preserve"> </v>
      </c>
    </row>
    <row r="55" spans="1:20" ht="15.6" thickTop="1" thickBot="1">
      <c r="A55" s="84">
        <v>8440001326</v>
      </c>
      <c r="B55" s="88" t="str">
        <f>VLOOKUP(A55,EMPRESAS!$A$1:$B$342,2,0)</f>
        <v xml:space="preserve">TRANSPORTES COROMOTO S.A.S. ANTES TRANSPORTES COROMOTO LTDA </v>
      </c>
      <c r="C55" s="88" t="str">
        <f>VLOOKUP(A55,EMPRESAS!$A$1:$C$342,3,0)</f>
        <v>Pasajeros</v>
      </c>
      <c r="D55" s="95" t="s">
        <v>1162</v>
      </c>
      <c r="E55" s="122">
        <v>31500030</v>
      </c>
      <c r="F55" s="131" t="s">
        <v>1102</v>
      </c>
      <c r="G55" s="131">
        <v>18</v>
      </c>
      <c r="H55" s="122" t="s">
        <v>1035</v>
      </c>
      <c r="I55" s="220" t="str">
        <f>VLOOKUP(A55,EMPRESAS!$A$1:$I$342,9,0)</f>
        <v>META</v>
      </c>
      <c r="J55" s="175">
        <v>1</v>
      </c>
      <c r="K55" s="176" t="str">
        <f>VLOOKUP(J55,AUXILIAR_TIPO_ASEGURADORA!$C$2:$D$19,2,0)</f>
        <v>PREVISORA</v>
      </c>
      <c r="L55" s="106">
        <v>1002693</v>
      </c>
      <c r="M55" s="107">
        <v>43394</v>
      </c>
      <c r="N55" s="108">
        <v>3000636</v>
      </c>
      <c r="O55" s="107">
        <v>43394</v>
      </c>
      <c r="P55" s="28"/>
      <c r="Q55" s="60"/>
      <c r="R55" s="157" t="str">
        <f t="shared" ca="1" si="0"/>
        <v>Vencida</v>
      </c>
      <c r="S55" s="157">
        <f t="shared" ca="1" si="1"/>
        <v>1256</v>
      </c>
      <c r="T55" s="157" t="str">
        <f t="shared" ca="1" si="2"/>
        <v xml:space="preserve"> </v>
      </c>
    </row>
    <row r="56" spans="1:20" ht="15.6" thickTop="1" thickBot="1">
      <c r="A56" s="84" t="s">
        <v>39</v>
      </c>
      <c r="B56" s="88" t="str">
        <f>VLOOKUP(A56,EMPRESAS!$A$1:$B$342,2,0)</f>
        <v xml:space="preserve">TRANSPORTES COROMOTO S.A.S. ANTES TRANSPORTES COROMOTO LTDA </v>
      </c>
      <c r="C56" s="88" t="str">
        <f>VLOOKUP(A56,EMPRESAS!$A$1:$C$342,3,0)</f>
        <v>Especial</v>
      </c>
      <c r="D56" s="223" t="s">
        <v>1163</v>
      </c>
      <c r="E56" s="122">
        <v>30221117</v>
      </c>
      <c r="F56" s="131" t="s">
        <v>1158</v>
      </c>
      <c r="G56" s="131">
        <v>20</v>
      </c>
      <c r="H56" s="122" t="s">
        <v>1035</v>
      </c>
      <c r="I56" s="220" t="str">
        <f>VLOOKUP(A56,EMPRESAS!$A$1:$I$342,9,0)</f>
        <v>META</v>
      </c>
      <c r="J56" s="175">
        <v>1</v>
      </c>
      <c r="K56" s="176" t="str">
        <f>VLOOKUP(J56,AUXILIAR_TIPO_ASEGURADORA!$C$2:$D$19,2,0)</f>
        <v>PREVISORA</v>
      </c>
      <c r="L56" s="106">
        <v>1002693</v>
      </c>
      <c r="M56" s="107">
        <v>43759</v>
      </c>
      <c r="N56" s="108">
        <v>3000636</v>
      </c>
      <c r="O56" s="107">
        <v>43759</v>
      </c>
      <c r="P56" s="28"/>
      <c r="Q56" s="60"/>
      <c r="R56" s="157" t="str">
        <f t="shared" ca="1" si="0"/>
        <v>Vencida</v>
      </c>
      <c r="S56" s="157">
        <f t="shared" ca="1" si="1"/>
        <v>891</v>
      </c>
      <c r="T56" s="157" t="str">
        <f t="shared" ca="1" si="2"/>
        <v xml:space="preserve"> </v>
      </c>
    </row>
    <row r="57" spans="1:20" ht="15.6" thickTop="1" thickBot="1">
      <c r="A57" s="84" t="s">
        <v>39</v>
      </c>
      <c r="B57" s="88" t="str">
        <f>VLOOKUP(A57,EMPRESAS!$A$1:$B$342,2,0)</f>
        <v xml:space="preserve">TRANSPORTES COROMOTO S.A.S. ANTES TRANSPORTES COROMOTO LTDA </v>
      </c>
      <c r="C57" s="88" t="str">
        <f>VLOOKUP(A57,EMPRESAS!$A$1:$C$342,3,0)</f>
        <v>Especial</v>
      </c>
      <c r="D57" s="223" t="s">
        <v>1150</v>
      </c>
      <c r="E57" s="122">
        <v>30221125</v>
      </c>
      <c r="F57" s="131" t="s">
        <v>1158</v>
      </c>
      <c r="G57" s="131">
        <v>20</v>
      </c>
      <c r="H57" s="122" t="s">
        <v>1035</v>
      </c>
      <c r="I57" s="220" t="str">
        <f>VLOOKUP(A57,EMPRESAS!$A$1:$I$342,9,0)</f>
        <v>META</v>
      </c>
      <c r="J57" s="175">
        <v>1</v>
      </c>
      <c r="K57" s="176" t="str">
        <f>VLOOKUP(J57,AUXILIAR_TIPO_ASEGURADORA!$C$2:$D$19,2,0)</f>
        <v>PREVISORA</v>
      </c>
      <c r="L57" s="106">
        <v>1002693</v>
      </c>
      <c r="M57" s="107">
        <v>43759</v>
      </c>
      <c r="N57" s="108">
        <v>3000636</v>
      </c>
      <c r="O57" s="107">
        <v>43759</v>
      </c>
      <c r="P57" s="28"/>
      <c r="Q57" s="60"/>
      <c r="R57" s="157" t="str">
        <f t="shared" ca="1" si="0"/>
        <v>Vencida</v>
      </c>
      <c r="S57" s="157">
        <f t="shared" ca="1" si="1"/>
        <v>891</v>
      </c>
      <c r="T57" s="157" t="str">
        <f t="shared" ca="1" si="2"/>
        <v xml:space="preserve"> </v>
      </c>
    </row>
    <row r="58" spans="1:20" ht="15.6" thickTop="1" thickBot="1">
      <c r="A58" s="84" t="s">
        <v>39</v>
      </c>
      <c r="B58" s="88" t="str">
        <f>VLOOKUP(A58,EMPRESAS!$A$1:$B$342,2,0)</f>
        <v xml:space="preserve">TRANSPORTES COROMOTO S.A.S. ANTES TRANSPORTES COROMOTO LTDA </v>
      </c>
      <c r="C58" s="88" t="str">
        <f>VLOOKUP(A58,EMPRESAS!$A$1:$C$342,3,0)</f>
        <v>Especial</v>
      </c>
      <c r="D58" s="223" t="s">
        <v>1164</v>
      </c>
      <c r="E58" s="122">
        <v>30221119</v>
      </c>
      <c r="F58" s="131" t="s">
        <v>1158</v>
      </c>
      <c r="G58" s="131">
        <v>20</v>
      </c>
      <c r="H58" s="122" t="s">
        <v>1035</v>
      </c>
      <c r="I58" s="220" t="str">
        <f>VLOOKUP(A58,EMPRESAS!$A$1:$I$342,9,0)</f>
        <v>META</v>
      </c>
      <c r="J58" s="175">
        <v>1</v>
      </c>
      <c r="K58" s="176" t="str">
        <f>VLOOKUP(J58,AUXILIAR_TIPO_ASEGURADORA!$C$2:$D$19,2,0)</f>
        <v>PREVISORA</v>
      </c>
      <c r="L58" s="106">
        <v>1002693</v>
      </c>
      <c r="M58" s="107">
        <v>43759</v>
      </c>
      <c r="N58" s="108">
        <v>3000636</v>
      </c>
      <c r="O58" s="107">
        <v>43759</v>
      </c>
      <c r="P58" s="28"/>
      <c r="Q58" s="60"/>
      <c r="R58" s="157" t="str">
        <f t="shared" ca="1" si="0"/>
        <v>Vencida</v>
      </c>
      <c r="S58" s="157">
        <f t="shared" ca="1" si="1"/>
        <v>891</v>
      </c>
      <c r="T58" s="157" t="str">
        <f t="shared" ca="1" si="2"/>
        <v xml:space="preserve"> </v>
      </c>
    </row>
    <row r="59" spans="1:20" ht="15.6" thickTop="1" thickBot="1">
      <c r="A59" s="84" t="s">
        <v>39</v>
      </c>
      <c r="B59" s="88" t="str">
        <f>VLOOKUP(A59,EMPRESAS!$A$1:$B$342,2,0)</f>
        <v xml:space="preserve">TRANSPORTES COROMOTO S.A.S. ANTES TRANSPORTES COROMOTO LTDA </v>
      </c>
      <c r="C59" s="88" t="str">
        <f>VLOOKUP(A59,EMPRESAS!$A$1:$C$342,3,0)</f>
        <v>Especial</v>
      </c>
      <c r="D59" s="223" t="s">
        <v>1165</v>
      </c>
      <c r="E59" s="122">
        <v>30221123</v>
      </c>
      <c r="F59" s="131" t="s">
        <v>1158</v>
      </c>
      <c r="G59" s="131">
        <v>20</v>
      </c>
      <c r="H59" s="122" t="s">
        <v>1035</v>
      </c>
      <c r="I59" s="220" t="str">
        <f>VLOOKUP(A59,EMPRESAS!$A$1:$I$342,9,0)</f>
        <v>META</v>
      </c>
      <c r="J59" s="175">
        <v>1</v>
      </c>
      <c r="K59" s="176" t="str">
        <f>VLOOKUP(J59,AUXILIAR_TIPO_ASEGURADORA!$C$2:$D$19,2,0)</f>
        <v>PREVISORA</v>
      </c>
      <c r="L59" s="106">
        <v>1002693</v>
      </c>
      <c r="M59" s="107">
        <v>43759</v>
      </c>
      <c r="N59" s="108">
        <v>3000636</v>
      </c>
      <c r="O59" s="107">
        <v>43759</v>
      </c>
      <c r="P59" s="28"/>
      <c r="Q59" s="60"/>
      <c r="R59" s="157" t="str">
        <f t="shared" ca="1" si="0"/>
        <v>Vencida</v>
      </c>
      <c r="S59" s="157">
        <f t="shared" ca="1" si="1"/>
        <v>891</v>
      </c>
      <c r="T59" s="157" t="str">
        <f t="shared" ca="1" si="2"/>
        <v xml:space="preserve"> </v>
      </c>
    </row>
    <row r="60" spans="1:20" ht="15.6" thickTop="1" thickBot="1">
      <c r="A60" s="84" t="s">
        <v>39</v>
      </c>
      <c r="B60" s="88" t="str">
        <f>VLOOKUP(A60,EMPRESAS!$A$1:$B$342,2,0)</f>
        <v xml:space="preserve">TRANSPORTES COROMOTO S.A.S. ANTES TRANSPORTES COROMOTO LTDA </v>
      </c>
      <c r="C60" s="88" t="str">
        <f>VLOOKUP(A60,EMPRESAS!$A$1:$C$342,3,0)</f>
        <v>Especial</v>
      </c>
      <c r="D60" s="223" t="s">
        <v>1166</v>
      </c>
      <c r="E60" s="122">
        <v>30221124</v>
      </c>
      <c r="F60" s="131" t="s">
        <v>1158</v>
      </c>
      <c r="G60" s="131">
        <v>20</v>
      </c>
      <c r="H60" s="122" t="s">
        <v>1035</v>
      </c>
      <c r="I60" s="220" t="str">
        <f>VLOOKUP(A60,EMPRESAS!$A$1:$I$342,9,0)</f>
        <v>META</v>
      </c>
      <c r="J60" s="175">
        <v>1</v>
      </c>
      <c r="K60" s="176" t="str">
        <f>VLOOKUP(J60,AUXILIAR_TIPO_ASEGURADORA!$C$2:$D$19,2,0)</f>
        <v>PREVISORA</v>
      </c>
      <c r="L60" s="106">
        <v>1002693</v>
      </c>
      <c r="M60" s="107">
        <v>43759</v>
      </c>
      <c r="N60" s="108">
        <v>3000636</v>
      </c>
      <c r="O60" s="107">
        <v>43759</v>
      </c>
      <c r="P60" s="28"/>
      <c r="Q60" s="60"/>
      <c r="R60" s="157" t="str">
        <f t="shared" ca="1" si="0"/>
        <v>Vencida</v>
      </c>
      <c r="S60" s="157">
        <f t="shared" ca="1" si="1"/>
        <v>891</v>
      </c>
      <c r="T60" s="157" t="str">
        <f t="shared" ca="1" si="2"/>
        <v xml:space="preserve"> </v>
      </c>
    </row>
    <row r="61" spans="1:20" ht="15.6" thickTop="1" thickBot="1">
      <c r="A61" s="84" t="s">
        <v>39</v>
      </c>
      <c r="B61" s="88" t="str">
        <f>VLOOKUP(A61,EMPRESAS!$A$1:$B$342,2,0)</f>
        <v xml:space="preserve">TRANSPORTES COROMOTO S.A.S. ANTES TRANSPORTES COROMOTO LTDA </v>
      </c>
      <c r="C61" s="88" t="str">
        <f>VLOOKUP(A61,EMPRESAS!$A$1:$C$342,3,0)</f>
        <v>Especial</v>
      </c>
      <c r="D61" s="223" t="s">
        <v>1167</v>
      </c>
      <c r="E61" s="122">
        <v>30221120</v>
      </c>
      <c r="F61" s="131" t="s">
        <v>1158</v>
      </c>
      <c r="G61" s="131">
        <v>20</v>
      </c>
      <c r="H61" s="122" t="s">
        <v>1035</v>
      </c>
      <c r="I61" s="220" t="str">
        <f>VLOOKUP(A61,EMPRESAS!$A$1:$I$342,9,0)</f>
        <v>META</v>
      </c>
      <c r="J61" s="175">
        <v>1</v>
      </c>
      <c r="K61" s="176" t="str">
        <f>VLOOKUP(J61,AUXILIAR_TIPO_ASEGURADORA!$C$2:$D$19,2,0)</f>
        <v>PREVISORA</v>
      </c>
      <c r="L61" s="106">
        <v>1002693</v>
      </c>
      <c r="M61" s="107">
        <v>43759</v>
      </c>
      <c r="N61" s="108">
        <v>3000636</v>
      </c>
      <c r="O61" s="107">
        <v>43759</v>
      </c>
      <c r="P61" s="28"/>
      <c r="Q61" s="60"/>
      <c r="R61" s="157" t="str">
        <f t="shared" ca="1" si="0"/>
        <v>Vencida</v>
      </c>
      <c r="S61" s="157">
        <f t="shared" ca="1" si="1"/>
        <v>891</v>
      </c>
      <c r="T61" s="157" t="str">
        <f t="shared" ca="1" si="2"/>
        <v xml:space="preserve"> </v>
      </c>
    </row>
    <row r="62" spans="1:20" ht="15.6" thickTop="1" thickBot="1">
      <c r="A62" s="84" t="s">
        <v>39</v>
      </c>
      <c r="B62" s="88" t="str">
        <f>VLOOKUP(A62,EMPRESAS!$A$1:$B$342,2,0)</f>
        <v xml:space="preserve">TRANSPORTES COROMOTO S.A.S. ANTES TRANSPORTES COROMOTO LTDA </v>
      </c>
      <c r="C62" s="88" t="str">
        <f>VLOOKUP(A62,EMPRESAS!$A$1:$C$342,3,0)</f>
        <v>Especial</v>
      </c>
      <c r="D62" s="223" t="s">
        <v>1168</v>
      </c>
      <c r="E62" s="122">
        <v>30221122</v>
      </c>
      <c r="F62" s="131" t="s">
        <v>1158</v>
      </c>
      <c r="G62" s="131">
        <v>20</v>
      </c>
      <c r="H62" s="122" t="s">
        <v>1035</v>
      </c>
      <c r="I62" s="220" t="str">
        <f>VLOOKUP(A62,EMPRESAS!$A$1:$I$342,9,0)</f>
        <v>META</v>
      </c>
      <c r="J62" s="175">
        <v>1</v>
      </c>
      <c r="K62" s="176" t="str">
        <f>VLOOKUP(J62,AUXILIAR_TIPO_ASEGURADORA!$C$2:$D$19,2,0)</f>
        <v>PREVISORA</v>
      </c>
      <c r="L62" s="106">
        <v>1002693</v>
      </c>
      <c r="M62" s="107">
        <v>43759</v>
      </c>
      <c r="N62" s="108">
        <v>3000636</v>
      </c>
      <c r="O62" s="107">
        <v>43759</v>
      </c>
      <c r="P62" s="28"/>
      <c r="Q62" s="60"/>
      <c r="R62" s="157" t="str">
        <f t="shared" ca="1" si="0"/>
        <v>Vencida</v>
      </c>
      <c r="S62" s="157">
        <f t="shared" ca="1" si="1"/>
        <v>891</v>
      </c>
      <c r="T62" s="157" t="str">
        <f t="shared" ca="1" si="2"/>
        <v xml:space="preserve"> </v>
      </c>
    </row>
    <row r="63" spans="1:20" ht="15.6" thickTop="1" thickBot="1">
      <c r="A63" s="84" t="s">
        <v>39</v>
      </c>
      <c r="B63" s="88" t="str">
        <f>VLOOKUP(A63,EMPRESAS!$A$1:$B$342,2,0)</f>
        <v xml:space="preserve">TRANSPORTES COROMOTO S.A.S. ANTES TRANSPORTES COROMOTO LTDA </v>
      </c>
      <c r="C63" s="88" t="str">
        <f>VLOOKUP(A63,EMPRESAS!$A$1:$C$342,3,0)</f>
        <v>Especial</v>
      </c>
      <c r="D63" s="223" t="s">
        <v>1169</v>
      </c>
      <c r="E63" s="122">
        <v>30221080</v>
      </c>
      <c r="F63" s="131" t="s">
        <v>1158</v>
      </c>
      <c r="G63" s="131">
        <v>16</v>
      </c>
      <c r="H63" s="122" t="s">
        <v>1035</v>
      </c>
      <c r="I63" s="220" t="str">
        <f>VLOOKUP(A63,EMPRESAS!$A$1:$I$342,9,0)</f>
        <v>META</v>
      </c>
      <c r="J63" s="175">
        <v>1</v>
      </c>
      <c r="K63" s="176" t="str">
        <f>VLOOKUP(J63,AUXILIAR_TIPO_ASEGURADORA!$C$2:$D$19,2,0)</f>
        <v>PREVISORA</v>
      </c>
      <c r="L63" s="106">
        <v>1002693</v>
      </c>
      <c r="M63" s="107">
        <v>43759</v>
      </c>
      <c r="N63" s="108">
        <v>3000636</v>
      </c>
      <c r="O63" s="107">
        <v>43759</v>
      </c>
      <c r="P63" s="28"/>
      <c r="Q63" s="60"/>
      <c r="R63" s="157" t="str">
        <f t="shared" ca="1" si="0"/>
        <v>Vencida</v>
      </c>
      <c r="S63" s="157">
        <f t="shared" ca="1" si="1"/>
        <v>891</v>
      </c>
      <c r="T63" s="157" t="str">
        <f t="shared" ca="1" si="2"/>
        <v xml:space="preserve"> </v>
      </c>
    </row>
    <row r="64" spans="1:20" ht="15.6" thickTop="1" thickBot="1">
      <c r="A64" s="84" t="s">
        <v>39</v>
      </c>
      <c r="B64" s="88" t="str">
        <f>VLOOKUP(A64,EMPRESAS!$A$1:$B$342,2,0)</f>
        <v xml:space="preserve">TRANSPORTES COROMOTO S.A.S. ANTES TRANSPORTES COROMOTO LTDA </v>
      </c>
      <c r="C64" s="88" t="str">
        <f>VLOOKUP(A64,EMPRESAS!$A$1:$C$342,3,0)</f>
        <v>Especial</v>
      </c>
      <c r="D64" s="223" t="s">
        <v>1170</v>
      </c>
      <c r="E64" s="122">
        <v>30221081</v>
      </c>
      <c r="F64" s="131" t="s">
        <v>1158</v>
      </c>
      <c r="G64" s="131">
        <v>16</v>
      </c>
      <c r="H64" s="122" t="s">
        <v>1035</v>
      </c>
      <c r="I64" s="220" t="str">
        <f>VLOOKUP(A64,EMPRESAS!$A$1:$I$342,9,0)</f>
        <v>META</v>
      </c>
      <c r="J64" s="175">
        <v>1</v>
      </c>
      <c r="K64" s="176" t="str">
        <f>VLOOKUP(J64,AUXILIAR_TIPO_ASEGURADORA!$C$2:$D$19,2,0)</f>
        <v>PREVISORA</v>
      </c>
      <c r="L64" s="106">
        <v>1002693</v>
      </c>
      <c r="M64" s="107">
        <v>43759</v>
      </c>
      <c r="N64" s="108">
        <v>3000636</v>
      </c>
      <c r="O64" s="107">
        <v>43759</v>
      </c>
      <c r="P64" s="28"/>
      <c r="Q64" s="60"/>
      <c r="R64" s="157" t="str">
        <f t="shared" ca="1" si="0"/>
        <v>Vencida</v>
      </c>
      <c r="S64" s="157">
        <f t="shared" ca="1" si="1"/>
        <v>891</v>
      </c>
      <c r="T64" s="157" t="str">
        <f t="shared" ca="1" si="2"/>
        <v xml:space="preserve"> </v>
      </c>
    </row>
    <row r="65" spans="1:20" ht="15.6" thickTop="1" thickBot="1">
      <c r="A65" s="84" t="s">
        <v>39</v>
      </c>
      <c r="B65" s="88" t="str">
        <f>VLOOKUP(A65,EMPRESAS!$A$1:$B$342,2,0)</f>
        <v xml:space="preserve">TRANSPORTES COROMOTO S.A.S. ANTES TRANSPORTES COROMOTO LTDA </v>
      </c>
      <c r="C65" s="88" t="str">
        <f>VLOOKUP(A65,EMPRESAS!$A$1:$C$342,3,0)</f>
        <v>Especial</v>
      </c>
      <c r="D65" s="223" t="s">
        <v>1171</v>
      </c>
      <c r="E65" s="122">
        <v>30221114</v>
      </c>
      <c r="F65" s="131" t="s">
        <v>1158</v>
      </c>
      <c r="G65" s="131">
        <v>20</v>
      </c>
      <c r="H65" s="122" t="s">
        <v>1035</v>
      </c>
      <c r="I65" s="220" t="str">
        <f>VLOOKUP(A65,EMPRESAS!$A$1:$I$342,9,0)</f>
        <v>META</v>
      </c>
      <c r="J65" s="175">
        <v>1</v>
      </c>
      <c r="K65" s="176" t="str">
        <f>VLOOKUP(J65,AUXILIAR_TIPO_ASEGURADORA!$C$2:$D$19,2,0)</f>
        <v>PREVISORA</v>
      </c>
      <c r="L65" s="106">
        <v>1002693</v>
      </c>
      <c r="M65" s="107">
        <v>43759</v>
      </c>
      <c r="N65" s="108">
        <v>3000636</v>
      </c>
      <c r="O65" s="107">
        <v>43759</v>
      </c>
      <c r="P65" s="28"/>
      <c r="Q65" s="60"/>
      <c r="R65" s="157" t="str">
        <f t="shared" ca="1" si="0"/>
        <v>Vencida</v>
      </c>
      <c r="S65" s="157">
        <f t="shared" ca="1" si="1"/>
        <v>891</v>
      </c>
      <c r="T65" s="157" t="str">
        <f t="shared" ca="1" si="2"/>
        <v xml:space="preserve"> </v>
      </c>
    </row>
    <row r="66" spans="1:20" ht="15.6" thickTop="1" thickBot="1">
      <c r="A66" s="84" t="s">
        <v>39</v>
      </c>
      <c r="B66" s="88" t="str">
        <f>VLOOKUP(A66,EMPRESAS!$A$1:$B$342,2,0)</f>
        <v xml:space="preserve">TRANSPORTES COROMOTO S.A.S. ANTES TRANSPORTES COROMOTO LTDA </v>
      </c>
      <c r="C66" s="88" t="str">
        <f>VLOOKUP(A66,EMPRESAS!$A$1:$C$342,3,0)</f>
        <v>Especial</v>
      </c>
      <c r="D66" s="223" t="s">
        <v>1172</v>
      </c>
      <c r="E66" s="122">
        <v>30221115</v>
      </c>
      <c r="F66" s="131" t="s">
        <v>1158</v>
      </c>
      <c r="G66" s="131">
        <v>20</v>
      </c>
      <c r="H66" s="122" t="s">
        <v>1035</v>
      </c>
      <c r="I66" s="220" t="str">
        <f>VLOOKUP(A66,EMPRESAS!$A$1:$I$342,9,0)</f>
        <v>META</v>
      </c>
      <c r="J66" s="175">
        <v>1</v>
      </c>
      <c r="K66" s="176" t="str">
        <f>VLOOKUP(J66,AUXILIAR_TIPO_ASEGURADORA!$C$2:$D$19,2,0)</f>
        <v>PREVISORA</v>
      </c>
      <c r="L66" s="106">
        <v>1002693</v>
      </c>
      <c r="M66" s="107">
        <v>43759</v>
      </c>
      <c r="N66" s="108">
        <v>3000636</v>
      </c>
      <c r="O66" s="107">
        <v>43759</v>
      </c>
      <c r="P66" s="28"/>
      <c r="Q66" s="60"/>
      <c r="R66" s="157" t="str">
        <f t="shared" ca="1" si="0"/>
        <v>Vencida</v>
      </c>
      <c r="S66" s="157">
        <f t="shared" ca="1" si="1"/>
        <v>891</v>
      </c>
      <c r="T66" s="157" t="str">
        <f t="shared" ca="1" si="2"/>
        <v xml:space="preserve"> </v>
      </c>
    </row>
    <row r="67" spans="1:20" ht="15.6" thickTop="1" thickBot="1">
      <c r="A67" s="84" t="s">
        <v>39</v>
      </c>
      <c r="B67" s="88" t="str">
        <f>VLOOKUP(A67,EMPRESAS!$A$1:$B$342,2,0)</f>
        <v xml:space="preserve">TRANSPORTES COROMOTO S.A.S. ANTES TRANSPORTES COROMOTO LTDA </v>
      </c>
      <c r="C67" s="88" t="str">
        <f>VLOOKUP(A67,EMPRESAS!$A$1:$C$342,3,0)</f>
        <v>Especial</v>
      </c>
      <c r="D67" s="223" t="s">
        <v>1173</v>
      </c>
      <c r="E67" s="122">
        <v>30221116</v>
      </c>
      <c r="F67" s="131" t="s">
        <v>1158</v>
      </c>
      <c r="G67" s="131">
        <v>20</v>
      </c>
      <c r="H67" s="122" t="s">
        <v>1035</v>
      </c>
      <c r="I67" s="220" t="str">
        <f>VLOOKUP(A67,EMPRESAS!$A$1:$I$342,9,0)</f>
        <v>META</v>
      </c>
      <c r="J67" s="175">
        <v>1</v>
      </c>
      <c r="K67" s="176" t="str">
        <f>VLOOKUP(J67,AUXILIAR_TIPO_ASEGURADORA!$C$2:$D$19,2,0)</f>
        <v>PREVISORA</v>
      </c>
      <c r="L67" s="106">
        <v>1002693</v>
      </c>
      <c r="M67" s="107">
        <v>43759</v>
      </c>
      <c r="N67" s="108">
        <v>3000636</v>
      </c>
      <c r="O67" s="107">
        <v>43759</v>
      </c>
      <c r="P67" s="28"/>
      <c r="Q67" s="60"/>
      <c r="R67" s="157" t="str">
        <f t="shared" ref="R67:R130" ca="1" si="3">IF(O67&lt;$W$1,"Vencida","Vigente")</f>
        <v>Vencida</v>
      </c>
      <c r="S67" s="157">
        <f t="shared" ref="S67:S130" ca="1" si="4">$W$1-O67</f>
        <v>891</v>
      </c>
      <c r="T67" s="157" t="str">
        <f t="shared" ref="T67:T130" ca="1" si="5">IF(S67=-$Y$1,"Proximo a Vencer"," ")</f>
        <v xml:space="preserve"> </v>
      </c>
    </row>
    <row r="68" spans="1:20" ht="15.6" thickTop="1" thickBot="1">
      <c r="A68" s="84" t="s">
        <v>39</v>
      </c>
      <c r="B68" s="88" t="str">
        <f>VLOOKUP(A68,EMPRESAS!$A$1:$B$342,2,0)</f>
        <v xml:space="preserve">TRANSPORTES COROMOTO S.A.S. ANTES TRANSPORTES COROMOTO LTDA </v>
      </c>
      <c r="C68" s="88" t="str">
        <f>VLOOKUP(A68,EMPRESAS!$A$1:$C$342,3,0)</f>
        <v>Especial</v>
      </c>
      <c r="D68" s="223" t="s">
        <v>1174</v>
      </c>
      <c r="E68" s="122">
        <v>30221118</v>
      </c>
      <c r="F68" s="131" t="s">
        <v>1158</v>
      </c>
      <c r="G68" s="131">
        <v>20</v>
      </c>
      <c r="H68" s="122" t="s">
        <v>1035</v>
      </c>
      <c r="I68" s="220" t="str">
        <f>VLOOKUP(A68,EMPRESAS!$A$1:$I$342,9,0)</f>
        <v>META</v>
      </c>
      <c r="J68" s="175">
        <v>1</v>
      </c>
      <c r="K68" s="176" t="str">
        <f>VLOOKUP(J68,AUXILIAR_TIPO_ASEGURADORA!$C$2:$D$19,2,0)</f>
        <v>PREVISORA</v>
      </c>
      <c r="L68" s="106">
        <v>1002693</v>
      </c>
      <c r="M68" s="107">
        <v>43759</v>
      </c>
      <c r="N68" s="108">
        <v>3000636</v>
      </c>
      <c r="O68" s="107">
        <v>43759</v>
      </c>
      <c r="P68" s="28"/>
      <c r="Q68" s="60"/>
      <c r="R68" s="157" t="str">
        <f t="shared" ca="1" si="3"/>
        <v>Vencida</v>
      </c>
      <c r="S68" s="157">
        <f t="shared" ca="1" si="4"/>
        <v>891</v>
      </c>
      <c r="T68" s="157" t="str">
        <f t="shared" ca="1" si="5"/>
        <v xml:space="preserve"> </v>
      </c>
    </row>
    <row r="69" spans="1:20" ht="15.6" thickTop="1" thickBot="1">
      <c r="A69" s="84" t="s">
        <v>39</v>
      </c>
      <c r="B69" s="88" t="str">
        <f>VLOOKUP(A69,EMPRESAS!$A$1:$B$342,2,0)</f>
        <v xml:space="preserve">TRANSPORTES COROMOTO S.A.S. ANTES TRANSPORTES COROMOTO LTDA </v>
      </c>
      <c r="C69" s="88" t="str">
        <f>VLOOKUP(A69,EMPRESAS!$A$1:$C$342,3,0)</f>
        <v>Especial</v>
      </c>
      <c r="D69" s="223" t="s">
        <v>1175</v>
      </c>
      <c r="E69" s="122">
        <v>30221121</v>
      </c>
      <c r="F69" s="131" t="s">
        <v>1158</v>
      </c>
      <c r="G69" s="131">
        <v>20</v>
      </c>
      <c r="H69" s="122" t="s">
        <v>1035</v>
      </c>
      <c r="I69" s="220" t="str">
        <f>VLOOKUP(A69,EMPRESAS!$A$1:$I$342,9,0)</f>
        <v>META</v>
      </c>
      <c r="J69" s="175">
        <v>1</v>
      </c>
      <c r="K69" s="176" t="str">
        <f>VLOOKUP(J69,AUXILIAR_TIPO_ASEGURADORA!$C$2:$D$19,2,0)</f>
        <v>PREVISORA</v>
      </c>
      <c r="L69" s="106">
        <v>1002693</v>
      </c>
      <c r="M69" s="107">
        <v>43759</v>
      </c>
      <c r="N69" s="108">
        <v>3000636</v>
      </c>
      <c r="O69" s="107">
        <v>43759</v>
      </c>
      <c r="P69" s="28"/>
      <c r="Q69" s="60"/>
      <c r="R69" s="157" t="str">
        <f t="shared" ca="1" si="3"/>
        <v>Vencida</v>
      </c>
      <c r="S69" s="157">
        <f t="shared" ca="1" si="4"/>
        <v>891</v>
      </c>
      <c r="T69" s="157" t="str">
        <f t="shared" ca="1" si="5"/>
        <v xml:space="preserve"> </v>
      </c>
    </row>
    <row r="70" spans="1:20" ht="15.6" thickTop="1" thickBot="1">
      <c r="A70" s="70">
        <v>8420000391</v>
      </c>
      <c r="B70" s="88" t="str">
        <f>VLOOKUP(A70,EMPRESAS!$A$1:$B$342,2,0)</f>
        <v>COOPERATIVA MULTIACTIVA DE TRANSPORTADORES DEL VICHADA  "COOMUTRAVI"</v>
      </c>
      <c r="C70" s="88" t="str">
        <f>VLOOKUP(A70,EMPRESAS!$A$1:$C$342,3,0)</f>
        <v>Turismo</v>
      </c>
      <c r="D70" s="91" t="s">
        <v>1176</v>
      </c>
      <c r="E70" s="122">
        <v>33000744</v>
      </c>
      <c r="F70" s="131" t="s">
        <v>1102</v>
      </c>
      <c r="G70" s="131">
        <v>20</v>
      </c>
      <c r="H70" s="122" t="s">
        <v>1105</v>
      </c>
      <c r="I70" s="220" t="str">
        <f>VLOOKUP(A70,EMPRESAS!$A$1:$I$342,9,0)</f>
        <v>ORINOCO</v>
      </c>
      <c r="J70" s="175">
        <v>2</v>
      </c>
      <c r="K70" s="176" t="str">
        <f>VLOOKUP(J70,AUXILIAR_TIPO_ASEGURADORA!$C$2:$D$19,2,0)</f>
        <v>QBE SEGUROS</v>
      </c>
      <c r="L70" s="115">
        <v>705145584</v>
      </c>
      <c r="M70" s="224">
        <v>42308</v>
      </c>
      <c r="N70" s="115">
        <v>705145584</v>
      </c>
      <c r="O70" s="224">
        <v>42308</v>
      </c>
      <c r="P70" s="28"/>
      <c r="Q70" s="60"/>
      <c r="R70" s="157" t="str">
        <f t="shared" ca="1" si="3"/>
        <v>Vencida</v>
      </c>
      <c r="S70" s="157">
        <f t="shared" ca="1" si="4"/>
        <v>2342</v>
      </c>
      <c r="T70" s="157" t="str">
        <f t="shared" ca="1" si="5"/>
        <v xml:space="preserve"> </v>
      </c>
    </row>
    <row r="71" spans="1:20" ht="15.6" thickTop="1" thickBot="1">
      <c r="A71" s="84">
        <v>8420000391</v>
      </c>
      <c r="B71" s="88" t="str">
        <f>VLOOKUP(A71,EMPRESAS!$A$1:$B$342,2,0)</f>
        <v>COOPERATIVA MULTIACTIVA DE TRANSPORTADORES DEL VICHADA  "COOMUTRAVI"</v>
      </c>
      <c r="C71" s="88" t="str">
        <f>VLOOKUP(A71,EMPRESAS!$A$1:$C$342,3,0)</f>
        <v>Turismo</v>
      </c>
      <c r="D71" s="91" t="s">
        <v>1177</v>
      </c>
      <c r="E71" s="122">
        <v>33000060</v>
      </c>
      <c r="F71" s="131" t="s">
        <v>1102</v>
      </c>
      <c r="G71" s="131">
        <v>10</v>
      </c>
      <c r="H71" s="122" t="s">
        <v>1105</v>
      </c>
      <c r="I71" s="220" t="str">
        <f>VLOOKUP(A71,EMPRESAS!$A$1:$I$342,9,0)</f>
        <v>ORINOCO</v>
      </c>
      <c r="J71" s="175">
        <v>2</v>
      </c>
      <c r="K71" s="176" t="str">
        <f>VLOOKUP(J71,AUXILIAR_TIPO_ASEGURADORA!$C$2:$D$19,2,0)</f>
        <v>QBE SEGUROS</v>
      </c>
      <c r="L71" s="115">
        <v>705145584</v>
      </c>
      <c r="M71" s="224">
        <v>42308</v>
      </c>
      <c r="N71" s="115">
        <v>705145584</v>
      </c>
      <c r="O71" s="224">
        <v>42308</v>
      </c>
      <c r="P71" s="28"/>
      <c r="Q71" s="60"/>
      <c r="R71" s="157" t="str">
        <f t="shared" ca="1" si="3"/>
        <v>Vencida</v>
      </c>
      <c r="S71" s="157">
        <f t="shared" ca="1" si="4"/>
        <v>2342</v>
      </c>
      <c r="T71" s="157" t="str">
        <f t="shared" ca="1" si="5"/>
        <v xml:space="preserve"> </v>
      </c>
    </row>
    <row r="72" spans="1:20" ht="15.6" thickTop="1" thickBot="1">
      <c r="A72" s="84">
        <v>8420000391</v>
      </c>
      <c r="B72" s="88" t="str">
        <f>VLOOKUP(A72,EMPRESAS!$A$1:$B$342,2,0)</f>
        <v>COOPERATIVA MULTIACTIVA DE TRANSPORTADORES DEL VICHADA  "COOMUTRAVI"</v>
      </c>
      <c r="C72" s="88" t="str">
        <f>VLOOKUP(A72,EMPRESAS!$A$1:$C$342,3,0)</f>
        <v>Turismo</v>
      </c>
      <c r="D72" s="91" t="s">
        <v>1178</v>
      </c>
      <c r="E72" s="122">
        <v>33000214</v>
      </c>
      <c r="F72" s="131" t="s">
        <v>1102</v>
      </c>
      <c r="G72" s="131">
        <v>10</v>
      </c>
      <c r="H72" s="122" t="s">
        <v>1105</v>
      </c>
      <c r="I72" s="220" t="str">
        <f>VLOOKUP(A72,EMPRESAS!$A$1:$I$342,9,0)</f>
        <v>ORINOCO</v>
      </c>
      <c r="J72" s="175">
        <v>2</v>
      </c>
      <c r="K72" s="176" t="str">
        <f>VLOOKUP(J72,AUXILIAR_TIPO_ASEGURADORA!$C$2:$D$19,2,0)</f>
        <v>QBE SEGUROS</v>
      </c>
      <c r="L72" s="115">
        <v>705145584</v>
      </c>
      <c r="M72" s="224">
        <v>42308</v>
      </c>
      <c r="N72" s="115">
        <v>705145584</v>
      </c>
      <c r="O72" s="224">
        <v>42308</v>
      </c>
      <c r="P72" s="28"/>
      <c r="Q72" s="60"/>
      <c r="R72" s="157" t="str">
        <f t="shared" ca="1" si="3"/>
        <v>Vencida</v>
      </c>
      <c r="S72" s="157">
        <f t="shared" ca="1" si="4"/>
        <v>2342</v>
      </c>
      <c r="T72" s="157" t="str">
        <f t="shared" ca="1" si="5"/>
        <v xml:space="preserve"> </v>
      </c>
    </row>
    <row r="73" spans="1:20" ht="15.6" thickTop="1" thickBot="1">
      <c r="A73" s="84">
        <v>8420000391</v>
      </c>
      <c r="B73" s="88" t="str">
        <f>VLOOKUP(A73,EMPRESAS!$A$1:$B$342,2,0)</f>
        <v>COOPERATIVA MULTIACTIVA DE TRANSPORTADORES DEL VICHADA  "COOMUTRAVI"</v>
      </c>
      <c r="C73" s="88" t="str">
        <f>VLOOKUP(A73,EMPRESAS!$A$1:$C$342,3,0)</f>
        <v>Turismo</v>
      </c>
      <c r="D73" s="91" t="s">
        <v>1179</v>
      </c>
      <c r="E73" s="122">
        <v>30321273</v>
      </c>
      <c r="F73" s="131" t="s">
        <v>1102</v>
      </c>
      <c r="G73" s="131">
        <v>13</v>
      </c>
      <c r="H73" s="122" t="s">
        <v>1105</v>
      </c>
      <c r="I73" s="220" t="str">
        <f>VLOOKUP(A73,EMPRESAS!$A$1:$I$342,9,0)</f>
        <v>ORINOCO</v>
      </c>
      <c r="J73" s="175">
        <v>2</v>
      </c>
      <c r="K73" s="176" t="str">
        <f>VLOOKUP(J73,AUXILIAR_TIPO_ASEGURADORA!$C$2:$D$19,2,0)</f>
        <v>QBE SEGUROS</v>
      </c>
      <c r="L73" s="115">
        <v>705145584</v>
      </c>
      <c r="M73" s="224">
        <v>42308</v>
      </c>
      <c r="N73" s="115">
        <v>705145584</v>
      </c>
      <c r="O73" s="224">
        <v>42308</v>
      </c>
      <c r="P73" s="28"/>
      <c r="Q73" s="60"/>
      <c r="R73" s="157" t="str">
        <f t="shared" ca="1" si="3"/>
        <v>Vencida</v>
      </c>
      <c r="S73" s="157">
        <f t="shared" ca="1" si="4"/>
        <v>2342</v>
      </c>
      <c r="T73" s="157" t="str">
        <f t="shared" ca="1" si="5"/>
        <v xml:space="preserve"> </v>
      </c>
    </row>
    <row r="74" spans="1:20" ht="15.6" thickTop="1" thickBot="1">
      <c r="A74" s="84">
        <v>8420000391</v>
      </c>
      <c r="B74" s="88" t="str">
        <f>VLOOKUP(A74,EMPRESAS!$A$1:$B$342,2,0)</f>
        <v>COOPERATIVA MULTIACTIVA DE TRANSPORTADORES DEL VICHADA  "COOMUTRAVI"</v>
      </c>
      <c r="C74" s="88" t="str">
        <f>VLOOKUP(A74,EMPRESAS!$A$1:$C$342,3,0)</f>
        <v>Turismo</v>
      </c>
      <c r="D74" s="91" t="s">
        <v>1180</v>
      </c>
      <c r="E74" s="122">
        <v>33000290</v>
      </c>
      <c r="F74" s="131" t="s">
        <v>1102</v>
      </c>
      <c r="G74" s="131">
        <v>17</v>
      </c>
      <c r="H74" s="122" t="s">
        <v>1105</v>
      </c>
      <c r="I74" s="220" t="str">
        <f>VLOOKUP(A74,EMPRESAS!$A$1:$I$342,9,0)</f>
        <v>ORINOCO</v>
      </c>
      <c r="J74" s="175">
        <v>2</v>
      </c>
      <c r="K74" s="176" t="str">
        <f>VLOOKUP(J74,AUXILIAR_TIPO_ASEGURADORA!$C$2:$D$19,2,0)</f>
        <v>QBE SEGUROS</v>
      </c>
      <c r="L74" s="115">
        <v>705145584</v>
      </c>
      <c r="M74" s="224">
        <v>42308</v>
      </c>
      <c r="N74" s="115">
        <v>705145584</v>
      </c>
      <c r="O74" s="224">
        <v>42308</v>
      </c>
      <c r="P74" s="28"/>
      <c r="Q74" s="60"/>
      <c r="R74" s="157" t="str">
        <f t="shared" ca="1" si="3"/>
        <v>Vencida</v>
      </c>
      <c r="S74" s="157">
        <f t="shared" ca="1" si="4"/>
        <v>2342</v>
      </c>
      <c r="T74" s="157" t="str">
        <f t="shared" ca="1" si="5"/>
        <v xml:space="preserve"> </v>
      </c>
    </row>
    <row r="75" spans="1:20" ht="15.6" thickTop="1" thickBot="1">
      <c r="A75" s="84">
        <v>8420000391</v>
      </c>
      <c r="B75" s="88" t="str">
        <f>VLOOKUP(A75,EMPRESAS!$A$1:$B$342,2,0)</f>
        <v>COOPERATIVA MULTIACTIVA DE TRANSPORTADORES DEL VICHADA  "COOMUTRAVI"</v>
      </c>
      <c r="C75" s="88" t="str">
        <f>VLOOKUP(A75,EMPRESAS!$A$1:$C$342,3,0)</f>
        <v>Turismo</v>
      </c>
      <c r="D75" s="91" t="s">
        <v>1181</v>
      </c>
      <c r="E75" s="122">
        <v>33000681</v>
      </c>
      <c r="F75" s="131" t="s">
        <v>1102</v>
      </c>
      <c r="G75" s="131">
        <v>12</v>
      </c>
      <c r="H75" s="122" t="s">
        <v>1105</v>
      </c>
      <c r="I75" s="220" t="str">
        <f>VLOOKUP(A75,EMPRESAS!$A$1:$I$342,9,0)</f>
        <v>ORINOCO</v>
      </c>
      <c r="J75" s="175">
        <v>2</v>
      </c>
      <c r="K75" s="176" t="str">
        <f>VLOOKUP(J75,AUXILIAR_TIPO_ASEGURADORA!$C$2:$D$19,2,0)</f>
        <v>QBE SEGUROS</v>
      </c>
      <c r="L75" s="115">
        <v>705145584</v>
      </c>
      <c r="M75" s="224">
        <v>42308</v>
      </c>
      <c r="N75" s="115">
        <v>705145584</v>
      </c>
      <c r="O75" s="224">
        <v>42308</v>
      </c>
      <c r="P75" s="28"/>
      <c r="Q75" s="60"/>
      <c r="R75" s="157" t="str">
        <f t="shared" ca="1" si="3"/>
        <v>Vencida</v>
      </c>
      <c r="S75" s="157">
        <f t="shared" ca="1" si="4"/>
        <v>2342</v>
      </c>
      <c r="T75" s="157" t="str">
        <f t="shared" ca="1" si="5"/>
        <v xml:space="preserve"> </v>
      </c>
    </row>
    <row r="76" spans="1:20" ht="15.6" thickTop="1" thickBot="1">
      <c r="A76" s="84">
        <v>8420000391</v>
      </c>
      <c r="B76" s="88" t="str">
        <f>VLOOKUP(A76,EMPRESAS!$A$1:$B$342,2,0)</f>
        <v>COOPERATIVA MULTIACTIVA DE TRANSPORTADORES DEL VICHADA  "COOMUTRAVI"</v>
      </c>
      <c r="C76" s="88" t="str">
        <f>VLOOKUP(A76,EMPRESAS!$A$1:$C$342,3,0)</f>
        <v>Turismo</v>
      </c>
      <c r="D76" s="91" t="s">
        <v>1182</v>
      </c>
      <c r="E76" s="122">
        <v>33001126</v>
      </c>
      <c r="F76" s="131" t="s">
        <v>1102</v>
      </c>
      <c r="G76" s="131">
        <v>12</v>
      </c>
      <c r="H76" s="122" t="s">
        <v>1105</v>
      </c>
      <c r="I76" s="220" t="str">
        <f>VLOOKUP(A76,EMPRESAS!$A$1:$I$342,9,0)</f>
        <v>ORINOCO</v>
      </c>
      <c r="J76" s="175">
        <v>2</v>
      </c>
      <c r="K76" s="176" t="str">
        <f>VLOOKUP(J76,AUXILIAR_TIPO_ASEGURADORA!$C$2:$D$19,2,0)</f>
        <v>QBE SEGUROS</v>
      </c>
      <c r="L76" s="115">
        <v>705145584</v>
      </c>
      <c r="M76" s="224">
        <v>42308</v>
      </c>
      <c r="N76" s="115">
        <v>705145584</v>
      </c>
      <c r="O76" s="224">
        <v>42308</v>
      </c>
      <c r="P76" s="28"/>
      <c r="Q76" s="60"/>
      <c r="R76" s="157" t="str">
        <f t="shared" ca="1" si="3"/>
        <v>Vencida</v>
      </c>
      <c r="S76" s="157">
        <f t="shared" ca="1" si="4"/>
        <v>2342</v>
      </c>
      <c r="T76" s="157" t="str">
        <f t="shared" ca="1" si="5"/>
        <v xml:space="preserve"> </v>
      </c>
    </row>
    <row r="77" spans="1:20" ht="15.6" thickTop="1" thickBot="1">
      <c r="A77" s="84">
        <v>8420000391</v>
      </c>
      <c r="B77" s="88" t="str">
        <f>VLOOKUP(A77,EMPRESAS!$A$1:$B$342,2,0)</f>
        <v>COOPERATIVA MULTIACTIVA DE TRANSPORTADORES DEL VICHADA  "COOMUTRAVI"</v>
      </c>
      <c r="C77" s="88" t="str">
        <f>VLOOKUP(A77,EMPRESAS!$A$1:$C$342,3,0)</f>
        <v>Turismo</v>
      </c>
      <c r="D77" s="91" t="s">
        <v>1183</v>
      </c>
      <c r="E77" s="122">
        <v>33000425</v>
      </c>
      <c r="F77" s="131" t="s">
        <v>1102</v>
      </c>
      <c r="G77" s="131">
        <v>10</v>
      </c>
      <c r="H77" s="122" t="s">
        <v>1105</v>
      </c>
      <c r="I77" s="220" t="str">
        <f>VLOOKUP(A77,EMPRESAS!$A$1:$I$342,9,0)</f>
        <v>ORINOCO</v>
      </c>
      <c r="J77" s="175">
        <v>2</v>
      </c>
      <c r="K77" s="176" t="str">
        <f>VLOOKUP(J77,AUXILIAR_TIPO_ASEGURADORA!$C$2:$D$19,2,0)</f>
        <v>QBE SEGUROS</v>
      </c>
      <c r="L77" s="115">
        <v>705145584</v>
      </c>
      <c r="M77" s="224">
        <v>42308</v>
      </c>
      <c r="N77" s="115">
        <v>705145584</v>
      </c>
      <c r="O77" s="224">
        <v>42308</v>
      </c>
      <c r="P77" s="28"/>
      <c r="Q77" s="60"/>
      <c r="R77" s="157" t="str">
        <f t="shared" ca="1" si="3"/>
        <v>Vencida</v>
      </c>
      <c r="S77" s="157">
        <f t="shared" ca="1" si="4"/>
        <v>2342</v>
      </c>
      <c r="T77" s="157" t="str">
        <f t="shared" ca="1" si="5"/>
        <v xml:space="preserve"> </v>
      </c>
    </row>
    <row r="78" spans="1:20" ht="15.6" thickTop="1" thickBot="1">
      <c r="A78" s="84">
        <v>8420000391</v>
      </c>
      <c r="B78" s="88" t="str">
        <f>VLOOKUP(A78,EMPRESAS!$A$1:$B$342,2,0)</f>
        <v>COOPERATIVA MULTIACTIVA DE TRANSPORTADORES DEL VICHADA  "COOMUTRAVI"</v>
      </c>
      <c r="C78" s="88" t="str">
        <f>VLOOKUP(A78,EMPRESAS!$A$1:$C$342,3,0)</f>
        <v>Turismo</v>
      </c>
      <c r="D78" s="96" t="s">
        <v>1184</v>
      </c>
      <c r="E78" s="122">
        <v>33000731</v>
      </c>
      <c r="F78" s="131" t="s">
        <v>1102</v>
      </c>
      <c r="G78" s="131">
        <v>7</v>
      </c>
      <c r="H78" s="122" t="s">
        <v>1105</v>
      </c>
      <c r="I78" s="220" t="str">
        <f>VLOOKUP(A78,EMPRESAS!$A$1:$I$342,9,0)</f>
        <v>ORINOCO</v>
      </c>
      <c r="J78" s="175">
        <v>2</v>
      </c>
      <c r="K78" s="176" t="str">
        <f>VLOOKUP(J78,AUXILIAR_TIPO_ASEGURADORA!$C$2:$D$19,2,0)</f>
        <v>QBE SEGUROS</v>
      </c>
      <c r="L78" s="115">
        <v>705145584</v>
      </c>
      <c r="M78" s="224">
        <v>42308</v>
      </c>
      <c r="N78" s="115">
        <v>705145584</v>
      </c>
      <c r="O78" s="224">
        <v>42308</v>
      </c>
      <c r="P78" s="28"/>
      <c r="Q78" s="60"/>
      <c r="R78" s="157" t="str">
        <f t="shared" ca="1" si="3"/>
        <v>Vencida</v>
      </c>
      <c r="S78" s="157">
        <f t="shared" ca="1" si="4"/>
        <v>2342</v>
      </c>
      <c r="T78" s="157" t="str">
        <f t="shared" ca="1" si="5"/>
        <v xml:space="preserve"> </v>
      </c>
    </row>
    <row r="79" spans="1:20" ht="15.6" thickTop="1" thickBot="1">
      <c r="A79" s="84">
        <v>8420000391</v>
      </c>
      <c r="B79" s="88" t="str">
        <f>VLOOKUP(A79,EMPRESAS!$A$1:$B$342,2,0)</f>
        <v>COOPERATIVA MULTIACTIVA DE TRANSPORTADORES DEL VICHADA  "COOMUTRAVI"</v>
      </c>
      <c r="C79" s="88" t="str">
        <f>VLOOKUP(A79,EMPRESAS!$A$1:$C$342,3,0)</f>
        <v>Turismo</v>
      </c>
      <c r="D79" s="91" t="s">
        <v>1185</v>
      </c>
      <c r="E79" s="122">
        <v>33000096</v>
      </c>
      <c r="F79" s="131" t="s">
        <v>1102</v>
      </c>
      <c r="G79" s="131">
        <v>7</v>
      </c>
      <c r="H79" s="122" t="s">
        <v>1105</v>
      </c>
      <c r="I79" s="220" t="str">
        <f>VLOOKUP(A79,EMPRESAS!$A$1:$I$342,9,0)</f>
        <v>ORINOCO</v>
      </c>
      <c r="J79" s="175">
        <v>2</v>
      </c>
      <c r="K79" s="176" t="str">
        <f>VLOOKUP(J79,AUXILIAR_TIPO_ASEGURADORA!$C$2:$D$19,2,0)</f>
        <v>QBE SEGUROS</v>
      </c>
      <c r="L79" s="115">
        <v>705145584</v>
      </c>
      <c r="M79" s="224">
        <v>42308</v>
      </c>
      <c r="N79" s="115">
        <v>705145584</v>
      </c>
      <c r="O79" s="224">
        <v>42308</v>
      </c>
      <c r="P79" s="28"/>
      <c r="Q79" s="60"/>
      <c r="R79" s="157" t="str">
        <f t="shared" ca="1" si="3"/>
        <v>Vencida</v>
      </c>
      <c r="S79" s="157">
        <f t="shared" ca="1" si="4"/>
        <v>2342</v>
      </c>
      <c r="T79" s="157" t="str">
        <f t="shared" ca="1" si="5"/>
        <v xml:space="preserve"> </v>
      </c>
    </row>
    <row r="80" spans="1:20" ht="15.6" thickTop="1" thickBot="1">
      <c r="A80" s="84">
        <v>8420000391</v>
      </c>
      <c r="B80" s="88" t="str">
        <f>VLOOKUP(A80,EMPRESAS!$A$1:$B$342,2,0)</f>
        <v>COOPERATIVA MULTIACTIVA DE TRANSPORTADORES DEL VICHADA  "COOMUTRAVI"</v>
      </c>
      <c r="C80" s="88" t="str">
        <f>VLOOKUP(A80,EMPRESAS!$A$1:$C$342,3,0)</f>
        <v>Turismo</v>
      </c>
      <c r="D80" s="91" t="s">
        <v>1186</v>
      </c>
      <c r="E80" s="122">
        <v>33000757</v>
      </c>
      <c r="F80" s="131" t="s">
        <v>1102</v>
      </c>
      <c r="G80" s="131">
        <v>9</v>
      </c>
      <c r="H80" s="122" t="s">
        <v>1105</v>
      </c>
      <c r="I80" s="220" t="str">
        <f>VLOOKUP(A80,EMPRESAS!$A$1:$I$342,9,0)</f>
        <v>ORINOCO</v>
      </c>
      <c r="J80" s="175">
        <v>2</v>
      </c>
      <c r="K80" s="176" t="str">
        <f>VLOOKUP(J80,AUXILIAR_TIPO_ASEGURADORA!$C$2:$D$19,2,0)</f>
        <v>QBE SEGUROS</v>
      </c>
      <c r="L80" s="115">
        <v>705145584</v>
      </c>
      <c r="M80" s="224">
        <v>42308</v>
      </c>
      <c r="N80" s="115">
        <v>705145584</v>
      </c>
      <c r="O80" s="224">
        <v>42308</v>
      </c>
      <c r="P80" s="28"/>
      <c r="Q80" s="60"/>
      <c r="R80" s="157" t="str">
        <f t="shared" ca="1" si="3"/>
        <v>Vencida</v>
      </c>
      <c r="S80" s="157">
        <f t="shared" ca="1" si="4"/>
        <v>2342</v>
      </c>
      <c r="T80" s="157" t="str">
        <f t="shared" ca="1" si="5"/>
        <v xml:space="preserve"> </v>
      </c>
    </row>
    <row r="81" spans="1:20" ht="15.6" thickTop="1" thickBot="1">
      <c r="A81" s="84">
        <v>8420000391</v>
      </c>
      <c r="B81" s="88" t="str">
        <f>VLOOKUP(A81,EMPRESAS!$A$1:$B$342,2,0)</f>
        <v>COOPERATIVA MULTIACTIVA DE TRANSPORTADORES DEL VICHADA  "COOMUTRAVI"</v>
      </c>
      <c r="C81" s="88" t="str">
        <f>VLOOKUP(A81,EMPRESAS!$A$1:$C$342,3,0)</f>
        <v>Turismo</v>
      </c>
      <c r="D81" s="91" t="s">
        <v>1112</v>
      </c>
      <c r="E81" s="122">
        <v>33000002</v>
      </c>
      <c r="F81" s="131" t="s">
        <v>1102</v>
      </c>
      <c r="G81" s="131">
        <v>10</v>
      </c>
      <c r="H81" s="122" t="s">
        <v>1105</v>
      </c>
      <c r="I81" s="220" t="str">
        <f>VLOOKUP(A81,EMPRESAS!$A$1:$I$342,9,0)</f>
        <v>ORINOCO</v>
      </c>
      <c r="J81" s="175">
        <v>2</v>
      </c>
      <c r="K81" s="176" t="str">
        <f>VLOOKUP(J81,AUXILIAR_TIPO_ASEGURADORA!$C$2:$D$19,2,0)</f>
        <v>QBE SEGUROS</v>
      </c>
      <c r="L81" s="115">
        <v>705145584</v>
      </c>
      <c r="M81" s="224">
        <v>42308</v>
      </c>
      <c r="N81" s="115">
        <v>705145584</v>
      </c>
      <c r="O81" s="224">
        <v>42308</v>
      </c>
      <c r="P81" s="28"/>
      <c r="Q81" s="60"/>
      <c r="R81" s="157" t="str">
        <f t="shared" ca="1" si="3"/>
        <v>Vencida</v>
      </c>
      <c r="S81" s="157">
        <f t="shared" ca="1" si="4"/>
        <v>2342</v>
      </c>
      <c r="T81" s="157" t="str">
        <f t="shared" ca="1" si="5"/>
        <v xml:space="preserve"> </v>
      </c>
    </row>
    <row r="82" spans="1:20" ht="15.6" thickTop="1" thickBot="1">
      <c r="A82" s="84">
        <v>8420000391</v>
      </c>
      <c r="B82" s="88" t="str">
        <f>VLOOKUP(A82,EMPRESAS!$A$1:$B$342,2,0)</f>
        <v>COOPERATIVA MULTIACTIVA DE TRANSPORTADORES DEL VICHADA  "COOMUTRAVI"</v>
      </c>
      <c r="C82" s="88" t="str">
        <f>VLOOKUP(A82,EMPRESAS!$A$1:$C$342,3,0)</f>
        <v>Turismo</v>
      </c>
      <c r="D82" s="91" t="s">
        <v>1187</v>
      </c>
      <c r="E82" s="122">
        <v>33000194</v>
      </c>
      <c r="F82" s="131" t="s">
        <v>1102</v>
      </c>
      <c r="G82" s="131">
        <v>8</v>
      </c>
      <c r="H82" s="122" t="s">
        <v>1105</v>
      </c>
      <c r="I82" s="220" t="str">
        <f>VLOOKUP(A82,EMPRESAS!$A$1:$I$342,9,0)</f>
        <v>ORINOCO</v>
      </c>
      <c r="J82" s="175">
        <v>2</v>
      </c>
      <c r="K82" s="176" t="str">
        <f>VLOOKUP(J82,AUXILIAR_TIPO_ASEGURADORA!$C$2:$D$19,2,0)</f>
        <v>QBE SEGUROS</v>
      </c>
      <c r="L82" s="115">
        <v>705145584</v>
      </c>
      <c r="M82" s="224">
        <v>42308</v>
      </c>
      <c r="N82" s="115">
        <v>705145584</v>
      </c>
      <c r="O82" s="224">
        <v>42308</v>
      </c>
      <c r="P82" s="28"/>
      <c r="Q82" s="60"/>
      <c r="R82" s="157" t="str">
        <f t="shared" ca="1" si="3"/>
        <v>Vencida</v>
      </c>
      <c r="S82" s="157">
        <f t="shared" ca="1" si="4"/>
        <v>2342</v>
      </c>
      <c r="T82" s="157" t="str">
        <f t="shared" ca="1" si="5"/>
        <v xml:space="preserve"> </v>
      </c>
    </row>
    <row r="83" spans="1:20" ht="15.6" thickTop="1" thickBot="1">
      <c r="A83" s="84">
        <v>8420000391</v>
      </c>
      <c r="B83" s="88" t="str">
        <f>VLOOKUP(A83,EMPRESAS!$A$1:$B$342,2,0)</f>
        <v>COOPERATIVA MULTIACTIVA DE TRANSPORTADORES DEL VICHADA  "COOMUTRAVI"</v>
      </c>
      <c r="C83" s="88" t="str">
        <f>VLOOKUP(A83,EMPRESAS!$A$1:$C$342,3,0)</f>
        <v>Turismo</v>
      </c>
      <c r="D83" s="91" t="s">
        <v>1188</v>
      </c>
      <c r="E83" s="122">
        <v>33000396</v>
      </c>
      <c r="F83" s="131" t="s">
        <v>1102</v>
      </c>
      <c r="G83" s="131">
        <v>12</v>
      </c>
      <c r="H83" s="122" t="s">
        <v>1105</v>
      </c>
      <c r="I83" s="220" t="str">
        <f>VLOOKUP(A83,EMPRESAS!$A$1:$I$342,9,0)</f>
        <v>ORINOCO</v>
      </c>
      <c r="J83" s="175">
        <v>2</v>
      </c>
      <c r="K83" s="176" t="str">
        <f>VLOOKUP(J83,AUXILIAR_TIPO_ASEGURADORA!$C$2:$D$19,2,0)</f>
        <v>QBE SEGUROS</v>
      </c>
      <c r="L83" s="115">
        <v>705145584</v>
      </c>
      <c r="M83" s="224">
        <v>42308</v>
      </c>
      <c r="N83" s="115">
        <v>705145584</v>
      </c>
      <c r="O83" s="224">
        <v>42308</v>
      </c>
      <c r="P83" s="28"/>
      <c r="Q83" s="60"/>
      <c r="R83" s="157" t="str">
        <f t="shared" ca="1" si="3"/>
        <v>Vencida</v>
      </c>
      <c r="S83" s="157">
        <f t="shared" ca="1" si="4"/>
        <v>2342</v>
      </c>
      <c r="T83" s="157" t="str">
        <f t="shared" ca="1" si="5"/>
        <v xml:space="preserve"> </v>
      </c>
    </row>
    <row r="84" spans="1:20" ht="15.6" thickTop="1" thickBot="1">
      <c r="A84" s="84">
        <v>8420000391</v>
      </c>
      <c r="B84" s="88" t="str">
        <f>VLOOKUP(A84,EMPRESAS!$A$1:$B$342,2,0)</f>
        <v>COOPERATIVA MULTIACTIVA DE TRANSPORTADORES DEL VICHADA  "COOMUTRAVI"</v>
      </c>
      <c r="C84" s="88" t="str">
        <f>VLOOKUP(A84,EMPRESAS!$A$1:$C$342,3,0)</f>
        <v>Turismo</v>
      </c>
      <c r="D84" s="91" t="s">
        <v>1189</v>
      </c>
      <c r="E84" s="122">
        <v>33000810</v>
      </c>
      <c r="F84" s="131" t="s">
        <v>1102</v>
      </c>
      <c r="G84" s="131">
        <v>10</v>
      </c>
      <c r="H84" s="122" t="s">
        <v>1105</v>
      </c>
      <c r="I84" s="220" t="str">
        <f>VLOOKUP(A84,EMPRESAS!$A$1:$I$342,9,0)</f>
        <v>ORINOCO</v>
      </c>
      <c r="J84" s="175">
        <v>2</v>
      </c>
      <c r="K84" s="176" t="str">
        <f>VLOOKUP(J84,AUXILIAR_TIPO_ASEGURADORA!$C$2:$D$19,2,0)</f>
        <v>QBE SEGUROS</v>
      </c>
      <c r="L84" s="115">
        <v>705145584</v>
      </c>
      <c r="M84" s="224">
        <v>42308</v>
      </c>
      <c r="N84" s="115">
        <v>705145584</v>
      </c>
      <c r="O84" s="224">
        <v>42308</v>
      </c>
      <c r="P84" s="28"/>
      <c r="Q84" s="60"/>
      <c r="R84" s="157" t="str">
        <f t="shared" ca="1" si="3"/>
        <v>Vencida</v>
      </c>
      <c r="S84" s="157">
        <f t="shared" ca="1" si="4"/>
        <v>2342</v>
      </c>
      <c r="T84" s="157" t="str">
        <f t="shared" ca="1" si="5"/>
        <v xml:space="preserve"> </v>
      </c>
    </row>
    <row r="85" spans="1:20" ht="15.6" thickTop="1" thickBot="1">
      <c r="A85" s="84">
        <v>8420000391</v>
      </c>
      <c r="B85" s="88" t="str">
        <f>VLOOKUP(A85,EMPRESAS!$A$1:$B$342,2,0)</f>
        <v>COOPERATIVA MULTIACTIVA DE TRANSPORTADORES DEL VICHADA  "COOMUTRAVI"</v>
      </c>
      <c r="C85" s="88" t="str">
        <f>VLOOKUP(A85,EMPRESAS!$A$1:$C$342,3,0)</f>
        <v>Turismo</v>
      </c>
      <c r="D85" s="91" t="s">
        <v>1190</v>
      </c>
      <c r="E85" s="122">
        <v>33000517</v>
      </c>
      <c r="F85" s="131" t="s">
        <v>1102</v>
      </c>
      <c r="G85" s="131">
        <v>16</v>
      </c>
      <c r="H85" s="122" t="s">
        <v>1105</v>
      </c>
      <c r="I85" s="220" t="str">
        <f>VLOOKUP(A85,EMPRESAS!$A$1:$I$342,9,0)</f>
        <v>ORINOCO</v>
      </c>
      <c r="J85" s="175">
        <v>2</v>
      </c>
      <c r="K85" s="176" t="str">
        <f>VLOOKUP(J85,AUXILIAR_TIPO_ASEGURADORA!$C$2:$D$19,2,0)</f>
        <v>QBE SEGUROS</v>
      </c>
      <c r="L85" s="115">
        <v>705145584</v>
      </c>
      <c r="M85" s="224">
        <v>42308</v>
      </c>
      <c r="N85" s="115">
        <v>705145584</v>
      </c>
      <c r="O85" s="224">
        <v>42308</v>
      </c>
      <c r="P85" s="28"/>
      <c r="Q85" s="60"/>
      <c r="R85" s="157" t="str">
        <f t="shared" ca="1" si="3"/>
        <v>Vencida</v>
      </c>
      <c r="S85" s="157">
        <f t="shared" ca="1" si="4"/>
        <v>2342</v>
      </c>
      <c r="T85" s="157" t="str">
        <f t="shared" ca="1" si="5"/>
        <v xml:space="preserve"> </v>
      </c>
    </row>
    <row r="86" spans="1:20" ht="15.6" thickTop="1" thickBot="1">
      <c r="A86" s="84">
        <v>8420000391</v>
      </c>
      <c r="B86" s="88" t="str">
        <f>VLOOKUP(A86,EMPRESAS!$A$1:$B$342,2,0)</f>
        <v>COOPERATIVA MULTIACTIVA DE TRANSPORTADORES DEL VICHADA  "COOMUTRAVI"</v>
      </c>
      <c r="C86" s="88" t="str">
        <f>VLOOKUP(A86,EMPRESAS!$A$1:$C$342,3,0)</f>
        <v>Turismo</v>
      </c>
      <c r="D86" s="91" t="s">
        <v>1191</v>
      </c>
      <c r="E86" s="122">
        <v>33000065</v>
      </c>
      <c r="F86" s="131" t="s">
        <v>1102</v>
      </c>
      <c r="G86" s="131">
        <v>30</v>
      </c>
      <c r="H86" s="122" t="s">
        <v>1105</v>
      </c>
      <c r="I86" s="220" t="str">
        <f>VLOOKUP(A86,EMPRESAS!$A$1:$I$342,9,0)</f>
        <v>ORINOCO</v>
      </c>
      <c r="J86" s="175">
        <v>2</v>
      </c>
      <c r="K86" s="176" t="str">
        <f>VLOOKUP(J86,AUXILIAR_TIPO_ASEGURADORA!$C$2:$D$19,2,0)</f>
        <v>QBE SEGUROS</v>
      </c>
      <c r="L86" s="115">
        <v>705145584</v>
      </c>
      <c r="M86" s="224">
        <v>42308</v>
      </c>
      <c r="N86" s="115">
        <v>705145584</v>
      </c>
      <c r="O86" s="224">
        <v>42308</v>
      </c>
      <c r="P86" s="28"/>
      <c r="Q86" s="60"/>
      <c r="R86" s="157" t="str">
        <f t="shared" ca="1" si="3"/>
        <v>Vencida</v>
      </c>
      <c r="S86" s="157">
        <f t="shared" ca="1" si="4"/>
        <v>2342</v>
      </c>
      <c r="T86" s="157" t="str">
        <f t="shared" ca="1" si="5"/>
        <v xml:space="preserve"> </v>
      </c>
    </row>
    <row r="87" spans="1:20" ht="15.6" thickTop="1" thickBot="1">
      <c r="A87" s="84">
        <v>8420000391</v>
      </c>
      <c r="B87" s="88" t="str">
        <f>VLOOKUP(A87,EMPRESAS!$A$1:$B$342,2,0)</f>
        <v>COOPERATIVA MULTIACTIVA DE TRANSPORTADORES DEL VICHADA  "COOMUTRAVI"</v>
      </c>
      <c r="C87" s="88" t="str">
        <f>VLOOKUP(A87,EMPRESAS!$A$1:$C$342,3,0)</f>
        <v>Turismo</v>
      </c>
      <c r="D87" s="91" t="s">
        <v>1192</v>
      </c>
      <c r="E87" s="122">
        <v>33000047</v>
      </c>
      <c r="F87" s="131" t="s">
        <v>1102</v>
      </c>
      <c r="G87" s="131">
        <v>22</v>
      </c>
      <c r="H87" s="122" t="s">
        <v>1105</v>
      </c>
      <c r="I87" s="220" t="str">
        <f>VLOOKUP(A87,EMPRESAS!$A$1:$I$342,9,0)</f>
        <v>ORINOCO</v>
      </c>
      <c r="J87" s="175">
        <v>2</v>
      </c>
      <c r="K87" s="176" t="str">
        <f>VLOOKUP(J87,AUXILIAR_TIPO_ASEGURADORA!$C$2:$D$19,2,0)</f>
        <v>QBE SEGUROS</v>
      </c>
      <c r="L87" s="115">
        <v>705145584</v>
      </c>
      <c r="M87" s="224">
        <v>42308</v>
      </c>
      <c r="N87" s="115">
        <v>705145584</v>
      </c>
      <c r="O87" s="224">
        <v>42308</v>
      </c>
      <c r="P87" s="28"/>
      <c r="Q87" s="60"/>
      <c r="R87" s="157" t="str">
        <f t="shared" ca="1" si="3"/>
        <v>Vencida</v>
      </c>
      <c r="S87" s="157">
        <f t="shared" ca="1" si="4"/>
        <v>2342</v>
      </c>
      <c r="T87" s="157" t="str">
        <f t="shared" ca="1" si="5"/>
        <v xml:space="preserve"> </v>
      </c>
    </row>
    <row r="88" spans="1:20" ht="15.6" thickTop="1" thickBot="1">
      <c r="A88" s="84">
        <v>8420000391</v>
      </c>
      <c r="B88" s="88" t="str">
        <f>VLOOKUP(A88,EMPRESAS!$A$1:$B$342,2,0)</f>
        <v>COOPERATIVA MULTIACTIVA DE TRANSPORTADORES DEL VICHADA  "COOMUTRAVI"</v>
      </c>
      <c r="C88" s="88" t="str">
        <f>VLOOKUP(A88,EMPRESAS!$A$1:$C$342,3,0)</f>
        <v>Turismo</v>
      </c>
      <c r="D88" s="91" t="s">
        <v>1193</v>
      </c>
      <c r="E88" s="122">
        <v>33000389</v>
      </c>
      <c r="F88" s="131" t="s">
        <v>1102</v>
      </c>
      <c r="G88" s="131">
        <v>30</v>
      </c>
      <c r="H88" s="122" t="s">
        <v>1105</v>
      </c>
      <c r="I88" s="220" t="str">
        <f>VLOOKUP(A88,EMPRESAS!$A$1:$I$342,9,0)</f>
        <v>ORINOCO</v>
      </c>
      <c r="J88" s="175">
        <v>2</v>
      </c>
      <c r="K88" s="176" t="str">
        <f>VLOOKUP(J88,AUXILIAR_TIPO_ASEGURADORA!$C$2:$D$19,2,0)</f>
        <v>QBE SEGUROS</v>
      </c>
      <c r="L88" s="115">
        <v>705145584</v>
      </c>
      <c r="M88" s="224">
        <v>42308</v>
      </c>
      <c r="N88" s="115">
        <v>705145584</v>
      </c>
      <c r="O88" s="224">
        <v>42308</v>
      </c>
      <c r="P88" s="28"/>
      <c r="Q88" s="60"/>
      <c r="R88" s="157" t="str">
        <f t="shared" ca="1" si="3"/>
        <v>Vencida</v>
      </c>
      <c r="S88" s="157">
        <f t="shared" ca="1" si="4"/>
        <v>2342</v>
      </c>
      <c r="T88" s="157" t="str">
        <f t="shared" ca="1" si="5"/>
        <v xml:space="preserve"> </v>
      </c>
    </row>
    <row r="89" spans="1:20" ht="15.6" thickTop="1" thickBot="1">
      <c r="A89" s="84">
        <v>8420000391</v>
      </c>
      <c r="B89" s="88" t="str">
        <f>VLOOKUP(A89,EMPRESAS!$A$1:$B$342,2,0)</f>
        <v>COOPERATIVA MULTIACTIVA DE TRANSPORTADORES DEL VICHADA  "COOMUTRAVI"</v>
      </c>
      <c r="C89" s="88" t="str">
        <f>VLOOKUP(A89,EMPRESAS!$A$1:$C$342,3,0)</f>
        <v>Turismo</v>
      </c>
      <c r="D89" s="91" t="s">
        <v>1194</v>
      </c>
      <c r="E89" s="122">
        <v>33000868</v>
      </c>
      <c r="F89" s="131" t="s">
        <v>1195</v>
      </c>
      <c r="G89" s="131">
        <v>20</v>
      </c>
      <c r="H89" s="122" t="s">
        <v>1105</v>
      </c>
      <c r="I89" s="220" t="str">
        <f>VLOOKUP(A89,EMPRESAS!$A$1:$I$342,9,0)</f>
        <v>ORINOCO</v>
      </c>
      <c r="J89" s="175">
        <v>2</v>
      </c>
      <c r="K89" s="176" t="str">
        <f>VLOOKUP(J89,AUXILIAR_TIPO_ASEGURADORA!$C$2:$D$19,2,0)</f>
        <v>QBE SEGUROS</v>
      </c>
      <c r="L89" s="115">
        <v>705145584</v>
      </c>
      <c r="M89" s="224">
        <v>42308</v>
      </c>
      <c r="N89" s="115">
        <v>705145584</v>
      </c>
      <c r="O89" s="224">
        <v>42308</v>
      </c>
      <c r="P89" s="28"/>
      <c r="Q89" s="60"/>
      <c r="R89" s="157" t="str">
        <f t="shared" ca="1" si="3"/>
        <v>Vencida</v>
      </c>
      <c r="S89" s="157">
        <f t="shared" ca="1" si="4"/>
        <v>2342</v>
      </c>
      <c r="T89" s="157" t="str">
        <f t="shared" ca="1" si="5"/>
        <v xml:space="preserve"> </v>
      </c>
    </row>
    <row r="90" spans="1:20" ht="15.6" thickTop="1" thickBot="1">
      <c r="A90" s="70">
        <v>8290003295</v>
      </c>
      <c r="B90" s="88" t="str">
        <f>VLOOKUP(A90,EMPRESAS!$A$1:$B$342,2,0)</f>
        <v>TRANSPORTADORA SAN PABLO LIMITADA</v>
      </c>
      <c r="C90" s="88" t="str">
        <f>VLOOKUP(A90,EMPRESAS!$A$1:$C$342,3,0)</f>
        <v>Pasajeros</v>
      </c>
      <c r="D90" s="95" t="s">
        <v>1196</v>
      </c>
      <c r="E90" s="122">
        <v>10820017</v>
      </c>
      <c r="F90" s="131" t="s">
        <v>1102</v>
      </c>
      <c r="G90" s="131">
        <v>18</v>
      </c>
      <c r="H90" s="122" t="s">
        <v>1105</v>
      </c>
      <c r="I90" s="220" t="str">
        <f>VLOOKUP(A90,EMPRESAS!$A$1:$I$342,9,0)</f>
        <v>MAGDALENA</v>
      </c>
      <c r="J90" s="175">
        <v>2</v>
      </c>
      <c r="K90" s="176" t="str">
        <f>VLOOKUP(J90,AUXILIAR_TIPO_ASEGURADORA!$C$2:$D$19,2,0)</f>
        <v>QBE SEGUROS</v>
      </c>
      <c r="L90" s="115">
        <v>706542835</v>
      </c>
      <c r="M90" s="148">
        <f>DATE(201,7,31)</f>
        <v>73627</v>
      </c>
      <c r="N90" s="115">
        <v>706542835</v>
      </c>
      <c r="O90" s="148">
        <v>42947</v>
      </c>
      <c r="P90" s="28"/>
      <c r="Q90" s="60"/>
      <c r="R90" s="157" t="str">
        <f t="shared" ca="1" si="3"/>
        <v>Vencida</v>
      </c>
      <c r="S90" s="157">
        <f t="shared" ca="1" si="4"/>
        <v>1703</v>
      </c>
      <c r="T90" s="157" t="str">
        <f t="shared" ca="1" si="5"/>
        <v xml:space="preserve"> </v>
      </c>
    </row>
    <row r="91" spans="1:20" ht="15.6" thickTop="1" thickBot="1">
      <c r="A91" s="84">
        <v>8290003295</v>
      </c>
      <c r="B91" s="88" t="str">
        <f>VLOOKUP(A91,EMPRESAS!$A$1:$B$342,2,0)</f>
        <v>TRANSPORTADORA SAN PABLO LIMITADA</v>
      </c>
      <c r="C91" s="88" t="str">
        <f>VLOOKUP(A91,EMPRESAS!$A$1:$C$342,3,0)</f>
        <v>Pasajeros</v>
      </c>
      <c r="D91" s="95" t="s">
        <v>1197</v>
      </c>
      <c r="E91" s="122">
        <v>10820019</v>
      </c>
      <c r="F91" s="131" t="s">
        <v>1102</v>
      </c>
      <c r="G91" s="131">
        <v>18</v>
      </c>
      <c r="H91" s="122" t="s">
        <v>1105</v>
      </c>
      <c r="I91" s="220" t="str">
        <f>VLOOKUP(A91,EMPRESAS!$A$1:$I$342,9,0)</f>
        <v>MAGDALENA</v>
      </c>
      <c r="J91" s="175">
        <v>2</v>
      </c>
      <c r="K91" s="176" t="str">
        <f>VLOOKUP(J91,AUXILIAR_TIPO_ASEGURADORA!$C$2:$D$19,2,0)</f>
        <v>QBE SEGUROS</v>
      </c>
      <c r="L91" s="115">
        <v>706542835</v>
      </c>
      <c r="M91" s="148">
        <v>43677</v>
      </c>
      <c r="N91" s="115">
        <v>706542835</v>
      </c>
      <c r="O91" s="148">
        <v>43677</v>
      </c>
      <c r="P91" s="28"/>
      <c r="Q91" s="60"/>
      <c r="R91" s="157" t="str">
        <f t="shared" ca="1" si="3"/>
        <v>Vencida</v>
      </c>
      <c r="S91" s="157">
        <f t="shared" ca="1" si="4"/>
        <v>973</v>
      </c>
      <c r="T91" s="157" t="str">
        <f t="shared" ca="1" si="5"/>
        <v xml:space="preserve"> </v>
      </c>
    </row>
    <row r="92" spans="1:20" ht="15.6" thickTop="1" thickBot="1">
      <c r="A92" s="84">
        <v>8290003295</v>
      </c>
      <c r="B92" s="88" t="str">
        <f>VLOOKUP(A92,EMPRESAS!$A$1:$B$342,2,0)</f>
        <v>TRANSPORTADORA SAN PABLO LIMITADA</v>
      </c>
      <c r="C92" s="88" t="str">
        <f>VLOOKUP(A92,EMPRESAS!$A$1:$C$342,3,0)</f>
        <v>Pasajeros</v>
      </c>
      <c r="D92" s="95" t="s">
        <v>1198</v>
      </c>
      <c r="E92" s="122">
        <v>10820026</v>
      </c>
      <c r="F92" s="131" t="s">
        <v>1102</v>
      </c>
      <c r="G92" s="131">
        <v>18</v>
      </c>
      <c r="H92" s="122" t="s">
        <v>1105</v>
      </c>
      <c r="I92" s="220" t="str">
        <f>VLOOKUP(A92,EMPRESAS!$A$1:$I$342,9,0)</f>
        <v>MAGDALENA</v>
      </c>
      <c r="J92" s="175">
        <v>2</v>
      </c>
      <c r="K92" s="176" t="str">
        <f>VLOOKUP(J92,AUXILIAR_TIPO_ASEGURADORA!$C$2:$D$19,2,0)</f>
        <v>QBE SEGUROS</v>
      </c>
      <c r="L92" s="115">
        <v>706542835</v>
      </c>
      <c r="M92" s="148">
        <v>43677</v>
      </c>
      <c r="N92" s="115">
        <v>706542835</v>
      </c>
      <c r="O92" s="148">
        <v>43677</v>
      </c>
      <c r="P92" s="28"/>
      <c r="Q92" s="60"/>
      <c r="R92" s="157" t="str">
        <f t="shared" ca="1" si="3"/>
        <v>Vencida</v>
      </c>
      <c r="S92" s="157">
        <f t="shared" ca="1" si="4"/>
        <v>973</v>
      </c>
      <c r="T92" s="157" t="str">
        <f t="shared" ca="1" si="5"/>
        <v xml:space="preserve"> </v>
      </c>
    </row>
    <row r="93" spans="1:20" ht="15.6" thickTop="1" thickBot="1">
      <c r="A93" s="84">
        <v>8290003295</v>
      </c>
      <c r="B93" s="88" t="str">
        <f>VLOOKUP(A93,EMPRESAS!$A$1:$B$342,2,0)</f>
        <v>TRANSPORTADORA SAN PABLO LIMITADA</v>
      </c>
      <c r="C93" s="88" t="str">
        <f>VLOOKUP(A93,EMPRESAS!$A$1:$C$342,3,0)</f>
        <v>Pasajeros</v>
      </c>
      <c r="D93" s="95" t="s">
        <v>1199</v>
      </c>
      <c r="E93" s="122">
        <v>10820046</v>
      </c>
      <c r="F93" s="131" t="s">
        <v>1102</v>
      </c>
      <c r="G93" s="131">
        <v>18</v>
      </c>
      <c r="H93" s="122" t="s">
        <v>1105</v>
      </c>
      <c r="I93" s="220" t="str">
        <f>VLOOKUP(A93,EMPRESAS!$A$1:$I$342,9,0)</f>
        <v>MAGDALENA</v>
      </c>
      <c r="J93" s="175">
        <v>2</v>
      </c>
      <c r="K93" s="176" t="str">
        <f>VLOOKUP(J93,AUXILIAR_TIPO_ASEGURADORA!$C$2:$D$19,2,0)</f>
        <v>QBE SEGUROS</v>
      </c>
      <c r="L93" s="115">
        <v>706542835</v>
      </c>
      <c r="M93" s="148">
        <v>43677</v>
      </c>
      <c r="N93" s="115">
        <v>706542835</v>
      </c>
      <c r="O93" s="148">
        <v>43677</v>
      </c>
      <c r="P93" s="28"/>
      <c r="Q93" s="60"/>
      <c r="R93" s="157" t="str">
        <f t="shared" ca="1" si="3"/>
        <v>Vencida</v>
      </c>
      <c r="S93" s="157">
        <f t="shared" ca="1" si="4"/>
        <v>973</v>
      </c>
      <c r="T93" s="157" t="str">
        <f t="shared" ca="1" si="5"/>
        <v xml:space="preserve"> </v>
      </c>
    </row>
    <row r="94" spans="1:20" ht="15.6" thickTop="1" thickBot="1">
      <c r="A94" s="84">
        <v>8290003295</v>
      </c>
      <c r="B94" s="88" t="str">
        <f>VLOOKUP(A94,EMPRESAS!$A$1:$B$342,2,0)</f>
        <v>TRANSPORTADORA SAN PABLO LIMITADA</v>
      </c>
      <c r="C94" s="88" t="str">
        <f>VLOOKUP(A94,EMPRESAS!$A$1:$C$342,3,0)</f>
        <v>Pasajeros</v>
      </c>
      <c r="D94" s="95" t="s">
        <v>1200</v>
      </c>
      <c r="E94" s="122">
        <v>10820073</v>
      </c>
      <c r="F94" s="131" t="s">
        <v>1102</v>
      </c>
      <c r="G94" s="131">
        <v>18</v>
      </c>
      <c r="H94" s="122" t="s">
        <v>1105</v>
      </c>
      <c r="I94" s="220" t="str">
        <f>VLOOKUP(A94,EMPRESAS!$A$1:$I$342,9,0)</f>
        <v>MAGDALENA</v>
      </c>
      <c r="J94" s="175">
        <v>2</v>
      </c>
      <c r="K94" s="176" t="str">
        <f>VLOOKUP(J94,AUXILIAR_TIPO_ASEGURADORA!$C$2:$D$19,2,0)</f>
        <v>QBE SEGUROS</v>
      </c>
      <c r="L94" s="115">
        <v>706542835</v>
      </c>
      <c r="M94" s="148">
        <v>43677</v>
      </c>
      <c r="N94" s="115">
        <v>706542835</v>
      </c>
      <c r="O94" s="148">
        <v>43677</v>
      </c>
      <c r="P94" s="28"/>
      <c r="Q94" s="60"/>
      <c r="R94" s="157" t="str">
        <f t="shared" ca="1" si="3"/>
        <v>Vencida</v>
      </c>
      <c r="S94" s="157">
        <f t="shared" ca="1" si="4"/>
        <v>973</v>
      </c>
      <c r="T94" s="157" t="str">
        <f t="shared" ca="1" si="5"/>
        <v xml:space="preserve"> </v>
      </c>
    </row>
    <row r="95" spans="1:20" ht="15.6" thickTop="1" thickBot="1">
      <c r="A95" s="84">
        <v>8290003295</v>
      </c>
      <c r="B95" s="88" t="str">
        <f>VLOOKUP(A95,EMPRESAS!$A$1:$B$342,2,0)</f>
        <v>TRANSPORTADORA SAN PABLO LIMITADA</v>
      </c>
      <c r="C95" s="88" t="str">
        <f>VLOOKUP(A95,EMPRESAS!$A$1:$C$342,3,0)</f>
        <v>Pasajeros</v>
      </c>
      <c r="D95" s="95" t="s">
        <v>1201</v>
      </c>
      <c r="E95" s="122">
        <v>10820076</v>
      </c>
      <c r="F95" s="131" t="s">
        <v>1102</v>
      </c>
      <c r="G95" s="131">
        <v>18</v>
      </c>
      <c r="H95" s="122" t="s">
        <v>1035</v>
      </c>
      <c r="I95" s="220" t="str">
        <f>VLOOKUP(A95,EMPRESAS!$A$1:$I$342,9,0)</f>
        <v>MAGDALENA</v>
      </c>
      <c r="J95" s="175">
        <v>2</v>
      </c>
      <c r="K95" s="176" t="str">
        <f>VLOOKUP(J95,AUXILIAR_TIPO_ASEGURADORA!$C$2:$D$19,2,0)</f>
        <v>QBE SEGUROS</v>
      </c>
      <c r="L95" s="115">
        <v>706542835</v>
      </c>
      <c r="M95" s="148">
        <v>43677</v>
      </c>
      <c r="N95" s="115">
        <v>706542835</v>
      </c>
      <c r="O95" s="148">
        <v>43677</v>
      </c>
      <c r="P95" s="28"/>
      <c r="Q95" s="60"/>
      <c r="R95" s="157" t="str">
        <f t="shared" ca="1" si="3"/>
        <v>Vencida</v>
      </c>
      <c r="S95" s="157">
        <f t="shared" ca="1" si="4"/>
        <v>973</v>
      </c>
      <c r="T95" s="157" t="str">
        <f t="shared" ca="1" si="5"/>
        <v xml:space="preserve"> </v>
      </c>
    </row>
    <row r="96" spans="1:20" ht="15.6" thickTop="1" thickBot="1">
      <c r="A96" s="84">
        <v>8290003295</v>
      </c>
      <c r="B96" s="88" t="str">
        <f>VLOOKUP(A96,EMPRESAS!$A$1:$B$342,2,0)</f>
        <v>TRANSPORTADORA SAN PABLO LIMITADA</v>
      </c>
      <c r="C96" s="88" t="str">
        <f>VLOOKUP(A96,EMPRESAS!$A$1:$C$342,3,0)</f>
        <v>Pasajeros</v>
      </c>
      <c r="D96" s="95" t="s">
        <v>1202</v>
      </c>
      <c r="E96" s="122">
        <v>10820082</v>
      </c>
      <c r="F96" s="131" t="s">
        <v>1102</v>
      </c>
      <c r="G96" s="131">
        <v>20</v>
      </c>
      <c r="H96" s="122" t="s">
        <v>1105</v>
      </c>
      <c r="I96" s="220" t="str">
        <f>VLOOKUP(A96,EMPRESAS!$A$1:$I$342,9,0)</f>
        <v>MAGDALENA</v>
      </c>
      <c r="J96" s="175">
        <v>2</v>
      </c>
      <c r="K96" s="176" t="str">
        <f>VLOOKUP(J96,AUXILIAR_TIPO_ASEGURADORA!$C$2:$D$19,2,0)</f>
        <v>QBE SEGUROS</v>
      </c>
      <c r="L96" s="115">
        <v>706542835</v>
      </c>
      <c r="M96" s="148">
        <v>43677</v>
      </c>
      <c r="N96" s="115">
        <v>706542835</v>
      </c>
      <c r="O96" s="148">
        <v>43677</v>
      </c>
      <c r="P96" s="28"/>
      <c r="Q96" s="60"/>
      <c r="R96" s="157" t="str">
        <f t="shared" ca="1" si="3"/>
        <v>Vencida</v>
      </c>
      <c r="S96" s="157">
        <f t="shared" ca="1" si="4"/>
        <v>973</v>
      </c>
      <c r="T96" s="157" t="str">
        <f t="shared" ca="1" si="5"/>
        <v xml:space="preserve"> </v>
      </c>
    </row>
    <row r="97" spans="1:20" ht="15.6" thickTop="1" thickBot="1">
      <c r="A97" s="84">
        <v>8290003295</v>
      </c>
      <c r="B97" s="88" t="str">
        <f>VLOOKUP(A97,EMPRESAS!$A$1:$B$342,2,0)</f>
        <v>TRANSPORTADORA SAN PABLO LIMITADA</v>
      </c>
      <c r="C97" s="88" t="str">
        <f>VLOOKUP(A97,EMPRESAS!$A$1:$C$342,3,0)</f>
        <v>Pasajeros</v>
      </c>
      <c r="D97" s="95" t="s">
        <v>1203</v>
      </c>
      <c r="E97" s="122">
        <v>10820084</v>
      </c>
      <c r="F97" s="131" t="s">
        <v>1102</v>
      </c>
      <c r="G97" s="131">
        <v>18</v>
      </c>
      <c r="H97" s="122" t="s">
        <v>1035</v>
      </c>
      <c r="I97" s="220" t="str">
        <f>VLOOKUP(A97,EMPRESAS!$A$1:$I$342,9,0)</f>
        <v>MAGDALENA</v>
      </c>
      <c r="J97" s="175">
        <v>2</v>
      </c>
      <c r="K97" s="176" t="str">
        <f>VLOOKUP(J97,AUXILIAR_TIPO_ASEGURADORA!$C$2:$D$19,2,0)</f>
        <v>QBE SEGUROS</v>
      </c>
      <c r="L97" s="115">
        <v>706542835</v>
      </c>
      <c r="M97" s="148">
        <v>43677</v>
      </c>
      <c r="N97" s="115">
        <v>706542835</v>
      </c>
      <c r="O97" s="148">
        <v>43677</v>
      </c>
      <c r="P97" s="28"/>
      <c r="Q97" s="60"/>
      <c r="R97" s="157" t="str">
        <f t="shared" ca="1" si="3"/>
        <v>Vencida</v>
      </c>
      <c r="S97" s="157">
        <f t="shared" ca="1" si="4"/>
        <v>973</v>
      </c>
      <c r="T97" s="157" t="str">
        <f t="shared" ca="1" si="5"/>
        <v xml:space="preserve"> </v>
      </c>
    </row>
    <row r="98" spans="1:20" ht="15.6" thickTop="1" thickBot="1">
      <c r="A98" s="84">
        <v>8290003295</v>
      </c>
      <c r="B98" s="88" t="str">
        <f>VLOOKUP(A98,EMPRESAS!$A$1:$B$342,2,0)</f>
        <v>TRANSPORTADORA SAN PABLO LIMITADA</v>
      </c>
      <c r="C98" s="88" t="str">
        <f>VLOOKUP(A98,EMPRESAS!$A$1:$C$342,3,0)</f>
        <v>Pasajeros</v>
      </c>
      <c r="D98" s="95" t="s">
        <v>1204</v>
      </c>
      <c r="E98" s="122">
        <v>10820112</v>
      </c>
      <c r="F98" s="131" t="s">
        <v>1102</v>
      </c>
      <c r="G98" s="131">
        <v>18</v>
      </c>
      <c r="H98" s="122" t="s">
        <v>1035</v>
      </c>
      <c r="I98" s="220" t="str">
        <f>VLOOKUP(A98,EMPRESAS!$A$1:$I$342,9,0)</f>
        <v>MAGDALENA</v>
      </c>
      <c r="J98" s="175">
        <v>2</v>
      </c>
      <c r="K98" s="176" t="str">
        <f>VLOOKUP(J98,AUXILIAR_TIPO_ASEGURADORA!$C$2:$D$19,2,0)</f>
        <v>QBE SEGUROS</v>
      </c>
      <c r="L98" s="115">
        <v>706542835</v>
      </c>
      <c r="M98" s="148">
        <v>43677</v>
      </c>
      <c r="N98" s="115">
        <v>706542835</v>
      </c>
      <c r="O98" s="148">
        <v>43677</v>
      </c>
      <c r="P98" s="28"/>
      <c r="Q98" s="60"/>
      <c r="R98" s="157" t="str">
        <f t="shared" ca="1" si="3"/>
        <v>Vencida</v>
      </c>
      <c r="S98" s="157">
        <f t="shared" ca="1" si="4"/>
        <v>973</v>
      </c>
      <c r="T98" s="157" t="str">
        <f t="shared" ca="1" si="5"/>
        <v xml:space="preserve"> </v>
      </c>
    </row>
    <row r="99" spans="1:20" ht="15.6" thickTop="1" thickBot="1">
      <c r="A99" s="84">
        <v>8290003295</v>
      </c>
      <c r="B99" s="88" t="str">
        <f>VLOOKUP(A99,EMPRESAS!$A$1:$B$342,2,0)</f>
        <v>TRANSPORTADORA SAN PABLO LIMITADA</v>
      </c>
      <c r="C99" s="88" t="str">
        <f>VLOOKUP(A99,EMPRESAS!$A$1:$C$342,3,0)</f>
        <v>Pasajeros</v>
      </c>
      <c r="D99" s="95" t="s">
        <v>1205</v>
      </c>
      <c r="E99" s="122">
        <v>10820142</v>
      </c>
      <c r="F99" s="131" t="s">
        <v>1102</v>
      </c>
      <c r="G99" s="131">
        <v>18</v>
      </c>
      <c r="H99" s="122" t="s">
        <v>1035</v>
      </c>
      <c r="I99" s="220" t="str">
        <f>VLOOKUP(A99,EMPRESAS!$A$1:$I$342,9,0)</f>
        <v>MAGDALENA</v>
      </c>
      <c r="J99" s="175">
        <v>2</v>
      </c>
      <c r="K99" s="176" t="str">
        <f>VLOOKUP(J99,AUXILIAR_TIPO_ASEGURADORA!$C$2:$D$19,2,0)</f>
        <v>QBE SEGUROS</v>
      </c>
      <c r="L99" s="115">
        <v>706542835</v>
      </c>
      <c r="M99" s="148">
        <v>43677</v>
      </c>
      <c r="N99" s="115">
        <v>706542835</v>
      </c>
      <c r="O99" s="148">
        <v>43677</v>
      </c>
      <c r="P99" s="28"/>
      <c r="Q99" s="60"/>
      <c r="R99" s="157" t="str">
        <f t="shared" ca="1" si="3"/>
        <v>Vencida</v>
      </c>
      <c r="S99" s="157">
        <f t="shared" ca="1" si="4"/>
        <v>973</v>
      </c>
      <c r="T99" s="157" t="str">
        <f t="shared" ca="1" si="5"/>
        <v xml:space="preserve"> </v>
      </c>
    </row>
    <row r="100" spans="1:20" ht="15.6" thickTop="1" thickBot="1">
      <c r="A100" s="84">
        <v>8290003295</v>
      </c>
      <c r="B100" s="88" t="str">
        <f>VLOOKUP(A100,EMPRESAS!$A$1:$B$342,2,0)</f>
        <v>TRANSPORTADORA SAN PABLO LIMITADA</v>
      </c>
      <c r="C100" s="88" t="str">
        <f>VLOOKUP(A100,EMPRESAS!$A$1:$C$342,3,0)</f>
        <v>Pasajeros</v>
      </c>
      <c r="D100" s="95" t="s">
        <v>1206</v>
      </c>
      <c r="E100" s="122">
        <v>10820159</v>
      </c>
      <c r="F100" s="131" t="s">
        <v>1102</v>
      </c>
      <c r="G100" s="131">
        <v>18</v>
      </c>
      <c r="H100" s="122" t="s">
        <v>1105</v>
      </c>
      <c r="I100" s="220" t="str">
        <f>VLOOKUP(A100,EMPRESAS!$A$1:$I$342,9,0)</f>
        <v>MAGDALENA</v>
      </c>
      <c r="J100" s="175">
        <v>2</v>
      </c>
      <c r="K100" s="176" t="str">
        <f>VLOOKUP(J100,AUXILIAR_TIPO_ASEGURADORA!$C$2:$D$19,2,0)</f>
        <v>QBE SEGUROS</v>
      </c>
      <c r="L100" s="115">
        <v>706542835</v>
      </c>
      <c r="M100" s="148">
        <v>43677</v>
      </c>
      <c r="N100" s="115">
        <v>706542835</v>
      </c>
      <c r="O100" s="148">
        <v>43677</v>
      </c>
      <c r="P100" s="28"/>
      <c r="Q100" s="60"/>
      <c r="R100" s="157" t="str">
        <f t="shared" ca="1" si="3"/>
        <v>Vencida</v>
      </c>
      <c r="S100" s="157">
        <f t="shared" ca="1" si="4"/>
        <v>973</v>
      </c>
      <c r="T100" s="157" t="str">
        <f t="shared" ca="1" si="5"/>
        <v xml:space="preserve"> </v>
      </c>
    </row>
    <row r="101" spans="1:20" ht="15.6" thickTop="1" thickBot="1">
      <c r="A101" s="84">
        <v>8290003295</v>
      </c>
      <c r="B101" s="88" t="str">
        <f>VLOOKUP(A101,EMPRESAS!$A$1:$B$342,2,0)</f>
        <v>TRANSPORTADORA SAN PABLO LIMITADA</v>
      </c>
      <c r="C101" s="88" t="str">
        <f>VLOOKUP(A101,EMPRESAS!$A$1:$C$342,3,0)</f>
        <v>Pasajeros</v>
      </c>
      <c r="D101" s="95" t="s">
        <v>1207</v>
      </c>
      <c r="E101" s="122">
        <v>10820199</v>
      </c>
      <c r="F101" s="131" t="s">
        <v>1102</v>
      </c>
      <c r="G101" s="131">
        <v>18</v>
      </c>
      <c r="H101" s="122" t="s">
        <v>1105</v>
      </c>
      <c r="I101" s="220" t="str">
        <f>VLOOKUP(A101,EMPRESAS!$A$1:$I$342,9,0)</f>
        <v>MAGDALENA</v>
      </c>
      <c r="J101" s="175">
        <v>2</v>
      </c>
      <c r="K101" s="176" t="str">
        <f>VLOOKUP(J101,AUXILIAR_TIPO_ASEGURADORA!$C$2:$D$19,2,0)</f>
        <v>QBE SEGUROS</v>
      </c>
      <c r="L101" s="115">
        <v>706542835</v>
      </c>
      <c r="M101" s="148">
        <v>43677</v>
      </c>
      <c r="N101" s="115">
        <v>706542835</v>
      </c>
      <c r="O101" s="148">
        <v>43677</v>
      </c>
      <c r="P101" s="28"/>
      <c r="Q101" s="60"/>
      <c r="R101" s="157" t="str">
        <f t="shared" ca="1" si="3"/>
        <v>Vencida</v>
      </c>
      <c r="S101" s="157">
        <f t="shared" ca="1" si="4"/>
        <v>973</v>
      </c>
      <c r="T101" s="157" t="str">
        <f t="shared" ca="1" si="5"/>
        <v xml:space="preserve"> </v>
      </c>
    </row>
    <row r="102" spans="1:20" ht="15.6" thickTop="1" thickBot="1">
      <c r="A102" s="84">
        <v>8290003295</v>
      </c>
      <c r="B102" s="88" t="str">
        <f>VLOOKUP(A102,EMPRESAS!$A$1:$B$342,2,0)</f>
        <v>TRANSPORTADORA SAN PABLO LIMITADA</v>
      </c>
      <c r="C102" s="88" t="str">
        <f>VLOOKUP(A102,EMPRESAS!$A$1:$C$342,3,0)</f>
        <v>Pasajeros</v>
      </c>
      <c r="D102" s="95" t="s">
        <v>1208</v>
      </c>
      <c r="E102" s="122">
        <v>10820241</v>
      </c>
      <c r="F102" s="131" t="s">
        <v>1102</v>
      </c>
      <c r="G102" s="131">
        <v>18</v>
      </c>
      <c r="H102" s="122" t="s">
        <v>1035</v>
      </c>
      <c r="I102" s="220" t="str">
        <f>VLOOKUP(A102,EMPRESAS!$A$1:$I$342,9,0)</f>
        <v>MAGDALENA</v>
      </c>
      <c r="J102" s="175">
        <v>2</v>
      </c>
      <c r="K102" s="176" t="str">
        <f>VLOOKUP(J102,AUXILIAR_TIPO_ASEGURADORA!$C$2:$D$19,2,0)</f>
        <v>QBE SEGUROS</v>
      </c>
      <c r="L102" s="115">
        <v>706542835</v>
      </c>
      <c r="M102" s="148">
        <v>43677</v>
      </c>
      <c r="N102" s="115">
        <v>706542835</v>
      </c>
      <c r="O102" s="148">
        <v>43677</v>
      </c>
      <c r="P102" s="28"/>
      <c r="Q102" s="60"/>
      <c r="R102" s="157" t="str">
        <f t="shared" ca="1" si="3"/>
        <v>Vencida</v>
      </c>
      <c r="S102" s="157">
        <f t="shared" ca="1" si="4"/>
        <v>973</v>
      </c>
      <c r="T102" s="157" t="str">
        <f t="shared" ca="1" si="5"/>
        <v xml:space="preserve"> </v>
      </c>
    </row>
    <row r="103" spans="1:20" ht="15.6" thickTop="1" thickBot="1">
      <c r="A103" s="84">
        <v>8290003295</v>
      </c>
      <c r="B103" s="88" t="str">
        <f>VLOOKUP(A103,EMPRESAS!$A$1:$B$342,2,0)</f>
        <v>TRANSPORTADORA SAN PABLO LIMITADA</v>
      </c>
      <c r="C103" s="88" t="str">
        <f>VLOOKUP(A103,EMPRESAS!$A$1:$C$342,3,0)</f>
        <v>Pasajeros</v>
      </c>
      <c r="D103" s="95" t="s">
        <v>1209</v>
      </c>
      <c r="E103" s="122">
        <v>10820270</v>
      </c>
      <c r="F103" s="131" t="s">
        <v>1102</v>
      </c>
      <c r="G103" s="131">
        <v>18</v>
      </c>
      <c r="H103" s="122" t="s">
        <v>1105</v>
      </c>
      <c r="I103" s="220" t="str">
        <f>VLOOKUP(A103,EMPRESAS!$A$1:$I$342,9,0)</f>
        <v>MAGDALENA</v>
      </c>
      <c r="J103" s="175">
        <v>2</v>
      </c>
      <c r="K103" s="176" t="str">
        <f>VLOOKUP(J103,AUXILIAR_TIPO_ASEGURADORA!$C$2:$D$19,2,0)</f>
        <v>QBE SEGUROS</v>
      </c>
      <c r="L103" s="115">
        <v>706542835</v>
      </c>
      <c r="M103" s="148">
        <v>43677</v>
      </c>
      <c r="N103" s="115">
        <v>706542835</v>
      </c>
      <c r="O103" s="148">
        <v>43677</v>
      </c>
      <c r="P103" s="28"/>
      <c r="Q103" s="60"/>
      <c r="R103" s="157" t="str">
        <f t="shared" ca="1" si="3"/>
        <v>Vencida</v>
      </c>
      <c r="S103" s="157">
        <f t="shared" ca="1" si="4"/>
        <v>973</v>
      </c>
      <c r="T103" s="157" t="str">
        <f t="shared" ca="1" si="5"/>
        <v xml:space="preserve"> </v>
      </c>
    </row>
    <row r="104" spans="1:20" ht="15.6" thickTop="1" thickBot="1">
      <c r="A104" s="84">
        <v>8290003295</v>
      </c>
      <c r="B104" s="88" t="str">
        <f>VLOOKUP(A104,EMPRESAS!$A$1:$B$342,2,0)</f>
        <v>TRANSPORTADORA SAN PABLO LIMITADA</v>
      </c>
      <c r="C104" s="88" t="str">
        <f>VLOOKUP(A104,EMPRESAS!$A$1:$C$342,3,0)</f>
        <v>Pasajeros</v>
      </c>
      <c r="D104" s="95" t="s">
        <v>1210</v>
      </c>
      <c r="E104" s="122">
        <v>10820322</v>
      </c>
      <c r="F104" s="131" t="s">
        <v>1102</v>
      </c>
      <c r="G104" s="131">
        <v>18</v>
      </c>
      <c r="H104" s="122" t="s">
        <v>1035</v>
      </c>
      <c r="I104" s="220" t="str">
        <f>VLOOKUP(A104,EMPRESAS!$A$1:$I$342,9,0)</f>
        <v>MAGDALENA</v>
      </c>
      <c r="J104" s="175">
        <v>2</v>
      </c>
      <c r="K104" s="176" t="str">
        <f>VLOOKUP(J104,AUXILIAR_TIPO_ASEGURADORA!$C$2:$D$19,2,0)</f>
        <v>QBE SEGUROS</v>
      </c>
      <c r="L104" s="115">
        <v>706542835</v>
      </c>
      <c r="M104" s="148">
        <v>43677</v>
      </c>
      <c r="N104" s="115">
        <v>706542835</v>
      </c>
      <c r="O104" s="148">
        <v>43677</v>
      </c>
      <c r="P104" s="28"/>
      <c r="Q104" s="60"/>
      <c r="R104" s="157" t="str">
        <f t="shared" ca="1" si="3"/>
        <v>Vencida</v>
      </c>
      <c r="S104" s="157">
        <f t="shared" ca="1" si="4"/>
        <v>973</v>
      </c>
      <c r="T104" s="157" t="str">
        <f t="shared" ca="1" si="5"/>
        <v xml:space="preserve"> </v>
      </c>
    </row>
    <row r="105" spans="1:20" ht="15.6" thickTop="1" thickBot="1">
      <c r="A105" s="84">
        <v>8290003295</v>
      </c>
      <c r="B105" s="88" t="str">
        <f>VLOOKUP(A105,EMPRESAS!$A$1:$B$342,2,0)</f>
        <v>TRANSPORTADORA SAN PABLO LIMITADA</v>
      </c>
      <c r="C105" s="88" t="str">
        <f>VLOOKUP(A105,EMPRESAS!$A$1:$C$342,3,0)</f>
        <v>Pasajeros</v>
      </c>
      <c r="D105" s="95" t="s">
        <v>1211</v>
      </c>
      <c r="E105" s="122">
        <v>10820341</v>
      </c>
      <c r="F105" s="131" t="s">
        <v>1102</v>
      </c>
      <c r="G105" s="131">
        <v>20</v>
      </c>
      <c r="H105" s="122" t="s">
        <v>1105</v>
      </c>
      <c r="I105" s="220" t="str">
        <f>VLOOKUP(A105,EMPRESAS!$A$1:$I$342,9,0)</f>
        <v>MAGDALENA</v>
      </c>
      <c r="J105" s="175">
        <v>2</v>
      </c>
      <c r="K105" s="176" t="str">
        <f>VLOOKUP(J105,AUXILIAR_TIPO_ASEGURADORA!$C$2:$D$19,2,0)</f>
        <v>QBE SEGUROS</v>
      </c>
      <c r="L105" s="115">
        <v>706542835</v>
      </c>
      <c r="M105" s="148">
        <v>43677</v>
      </c>
      <c r="N105" s="115">
        <v>706542835</v>
      </c>
      <c r="O105" s="148">
        <v>43677</v>
      </c>
      <c r="P105" s="28"/>
      <c r="Q105" s="60"/>
      <c r="R105" s="157" t="str">
        <f t="shared" ca="1" si="3"/>
        <v>Vencida</v>
      </c>
      <c r="S105" s="157">
        <f t="shared" ca="1" si="4"/>
        <v>973</v>
      </c>
      <c r="T105" s="157" t="str">
        <f t="shared" ca="1" si="5"/>
        <v xml:space="preserve"> </v>
      </c>
    </row>
    <row r="106" spans="1:20" ht="15.6" thickTop="1" thickBot="1">
      <c r="A106" s="84">
        <v>8290003295</v>
      </c>
      <c r="B106" s="88" t="str">
        <f>VLOOKUP(A106,EMPRESAS!$A$1:$B$342,2,0)</f>
        <v>TRANSPORTADORA SAN PABLO LIMITADA</v>
      </c>
      <c r="C106" s="88" t="str">
        <f>VLOOKUP(A106,EMPRESAS!$A$1:$C$342,3,0)</f>
        <v>Pasajeros</v>
      </c>
      <c r="D106" s="95" t="s">
        <v>1212</v>
      </c>
      <c r="E106" s="122" t="s">
        <v>1213</v>
      </c>
      <c r="F106" s="131" t="s">
        <v>1102</v>
      </c>
      <c r="G106" s="131">
        <v>22</v>
      </c>
      <c r="H106" s="122" t="s">
        <v>1105</v>
      </c>
      <c r="I106" s="220" t="str">
        <f>VLOOKUP(A106,EMPRESAS!$A$1:$I$342,9,0)</f>
        <v>MAGDALENA</v>
      </c>
      <c r="J106" s="175">
        <v>2</v>
      </c>
      <c r="K106" s="176" t="str">
        <f>VLOOKUP(J106,AUXILIAR_TIPO_ASEGURADORA!$C$2:$D$19,2,0)</f>
        <v>QBE SEGUROS</v>
      </c>
      <c r="L106" s="115">
        <v>706542835</v>
      </c>
      <c r="M106" s="148">
        <v>43677</v>
      </c>
      <c r="N106" s="115">
        <v>706542835</v>
      </c>
      <c r="O106" s="148">
        <v>43677</v>
      </c>
      <c r="P106" s="28"/>
      <c r="Q106" s="60"/>
      <c r="R106" s="157" t="str">
        <f t="shared" ca="1" si="3"/>
        <v>Vencida</v>
      </c>
      <c r="S106" s="157">
        <f t="shared" ca="1" si="4"/>
        <v>973</v>
      </c>
      <c r="T106" s="157" t="str">
        <f t="shared" ca="1" si="5"/>
        <v xml:space="preserve"> </v>
      </c>
    </row>
    <row r="107" spans="1:20" ht="15.6" thickTop="1" thickBot="1">
      <c r="A107" s="84">
        <v>8290003295</v>
      </c>
      <c r="B107" s="88" t="str">
        <f>VLOOKUP(A107,EMPRESAS!$A$1:$B$342,2,0)</f>
        <v>TRANSPORTADORA SAN PABLO LIMITADA</v>
      </c>
      <c r="C107" s="88" t="str">
        <f>VLOOKUP(A107,EMPRESAS!$A$1:$C$342,3,0)</f>
        <v>Pasajeros</v>
      </c>
      <c r="D107" s="95" t="s">
        <v>1214</v>
      </c>
      <c r="E107" s="122">
        <v>10321352</v>
      </c>
      <c r="F107" s="131" t="s">
        <v>1102</v>
      </c>
      <c r="G107" s="131">
        <v>19</v>
      </c>
      <c r="H107" s="122" t="s">
        <v>1105</v>
      </c>
      <c r="I107" s="220" t="str">
        <f>VLOOKUP(A107,EMPRESAS!$A$1:$I$342,9,0)</f>
        <v>MAGDALENA</v>
      </c>
      <c r="J107" s="175">
        <v>2</v>
      </c>
      <c r="K107" s="176" t="str">
        <f>VLOOKUP(J107,AUXILIAR_TIPO_ASEGURADORA!$C$2:$D$19,2,0)</f>
        <v>QBE SEGUROS</v>
      </c>
      <c r="L107" s="115">
        <v>706542835</v>
      </c>
      <c r="M107" s="148">
        <v>43677</v>
      </c>
      <c r="N107" s="115">
        <v>706542835</v>
      </c>
      <c r="O107" s="148">
        <v>43677</v>
      </c>
      <c r="P107" s="28"/>
      <c r="Q107" s="60"/>
      <c r="R107" s="157" t="str">
        <f t="shared" ca="1" si="3"/>
        <v>Vencida</v>
      </c>
      <c r="S107" s="157">
        <f t="shared" ca="1" si="4"/>
        <v>973</v>
      </c>
      <c r="T107" s="157" t="str">
        <f t="shared" ca="1" si="5"/>
        <v xml:space="preserve"> </v>
      </c>
    </row>
    <row r="108" spans="1:20" ht="15.6" thickTop="1" thickBot="1">
      <c r="A108" s="84">
        <v>8290003295</v>
      </c>
      <c r="B108" s="88" t="str">
        <f>VLOOKUP(A108,EMPRESAS!$A$1:$B$342,2,0)</f>
        <v>TRANSPORTADORA SAN PABLO LIMITADA</v>
      </c>
      <c r="C108" s="88" t="str">
        <f>VLOOKUP(A108,EMPRESAS!$A$1:$C$342,3,0)</f>
        <v>Pasajeros</v>
      </c>
      <c r="D108" s="95" t="s">
        <v>1215</v>
      </c>
      <c r="E108" s="122">
        <v>10620176</v>
      </c>
      <c r="F108" s="131" t="s">
        <v>1102</v>
      </c>
      <c r="G108" s="131">
        <v>18</v>
      </c>
      <c r="H108" s="122" t="s">
        <v>1105</v>
      </c>
      <c r="I108" s="220" t="str">
        <f>VLOOKUP(A108,EMPRESAS!$A$1:$I$342,9,0)</f>
        <v>MAGDALENA</v>
      </c>
      <c r="J108" s="175">
        <v>2</v>
      </c>
      <c r="K108" s="176" t="str">
        <f>VLOOKUP(J108,AUXILIAR_TIPO_ASEGURADORA!$C$2:$D$19,2,0)</f>
        <v>QBE SEGUROS</v>
      </c>
      <c r="L108" s="115">
        <v>706542835</v>
      </c>
      <c r="M108" s="148">
        <v>43677</v>
      </c>
      <c r="N108" s="115">
        <v>706542835</v>
      </c>
      <c r="O108" s="148">
        <v>43677</v>
      </c>
      <c r="P108" s="28"/>
      <c r="Q108" s="60"/>
      <c r="R108" s="157" t="str">
        <f t="shared" ca="1" si="3"/>
        <v>Vencida</v>
      </c>
      <c r="S108" s="157">
        <f t="shared" ca="1" si="4"/>
        <v>973</v>
      </c>
      <c r="T108" s="157" t="str">
        <f t="shared" ca="1" si="5"/>
        <v xml:space="preserve"> </v>
      </c>
    </row>
    <row r="109" spans="1:20" ht="15.6" thickTop="1" thickBot="1">
      <c r="A109" s="88">
        <v>8290003295</v>
      </c>
      <c r="B109" s="88" t="str">
        <f>VLOOKUP(A109,EMPRESAS!$A$1:$B$342,2,0)</f>
        <v>TRANSPORTADORA SAN PABLO LIMITADA</v>
      </c>
      <c r="C109" s="88" t="str">
        <f>VLOOKUP(A109,EMPRESAS!$A$1:$C$342,3,0)</f>
        <v>Pasajeros</v>
      </c>
      <c r="D109" s="95" t="s">
        <v>1216</v>
      </c>
      <c r="E109" s="122">
        <v>10620515</v>
      </c>
      <c r="F109" s="131" t="s">
        <v>1102</v>
      </c>
      <c r="G109" s="131">
        <v>18</v>
      </c>
      <c r="H109" s="122" t="s">
        <v>1105</v>
      </c>
      <c r="I109" s="220" t="str">
        <f>VLOOKUP(A109,EMPRESAS!$A$1:$I$342,9,0)</f>
        <v>MAGDALENA</v>
      </c>
      <c r="J109" s="175">
        <v>2</v>
      </c>
      <c r="K109" s="176" t="str">
        <f>VLOOKUP(J109,AUXILIAR_TIPO_ASEGURADORA!$C$2:$D$19,2,0)</f>
        <v>QBE SEGUROS</v>
      </c>
      <c r="L109" s="115">
        <v>706542835</v>
      </c>
      <c r="M109" s="148">
        <v>43677</v>
      </c>
      <c r="N109" s="115">
        <v>706542835</v>
      </c>
      <c r="O109" s="148">
        <v>43677</v>
      </c>
      <c r="P109" s="28"/>
      <c r="Q109" s="60"/>
      <c r="R109" s="157" t="str">
        <f t="shared" ca="1" si="3"/>
        <v>Vencida</v>
      </c>
      <c r="S109" s="157">
        <f t="shared" ca="1" si="4"/>
        <v>973</v>
      </c>
      <c r="T109" s="157" t="str">
        <f t="shared" ca="1" si="5"/>
        <v xml:space="preserve"> </v>
      </c>
    </row>
    <row r="110" spans="1:20" ht="15.6" thickTop="1" thickBot="1">
      <c r="A110" s="88">
        <v>8290003295</v>
      </c>
      <c r="B110" s="88" t="str">
        <f>VLOOKUP(A110,EMPRESAS!$A$1:$B$342,2,0)</f>
        <v>TRANSPORTADORA SAN PABLO LIMITADA</v>
      </c>
      <c r="C110" s="88" t="str">
        <f>VLOOKUP(A110,EMPRESAS!$A$1:$C$342,3,0)</f>
        <v>Pasajeros</v>
      </c>
      <c r="D110" s="95" t="s">
        <v>1217</v>
      </c>
      <c r="E110" s="122">
        <v>10620640</v>
      </c>
      <c r="F110" s="131" t="s">
        <v>1102</v>
      </c>
      <c r="G110" s="131">
        <v>18</v>
      </c>
      <c r="H110" s="122" t="s">
        <v>1105</v>
      </c>
      <c r="I110" s="220" t="str">
        <f>VLOOKUP(A110,EMPRESAS!$A$1:$I$342,9,0)</f>
        <v>MAGDALENA</v>
      </c>
      <c r="J110" s="175">
        <v>2</v>
      </c>
      <c r="K110" s="176" t="str">
        <f>VLOOKUP(J110,AUXILIAR_TIPO_ASEGURADORA!$C$2:$D$19,2,0)</f>
        <v>QBE SEGUROS</v>
      </c>
      <c r="L110" s="115">
        <v>706542835</v>
      </c>
      <c r="M110" s="148">
        <v>43677</v>
      </c>
      <c r="N110" s="115">
        <v>706542835</v>
      </c>
      <c r="O110" s="148">
        <v>43677</v>
      </c>
      <c r="P110" s="28"/>
      <c r="Q110" s="60"/>
      <c r="R110" s="157" t="str">
        <f t="shared" ca="1" si="3"/>
        <v>Vencida</v>
      </c>
      <c r="S110" s="157">
        <f t="shared" ca="1" si="4"/>
        <v>973</v>
      </c>
      <c r="T110" s="157" t="str">
        <f t="shared" ca="1" si="5"/>
        <v xml:space="preserve"> </v>
      </c>
    </row>
    <row r="111" spans="1:20" ht="15.6" thickTop="1" thickBot="1">
      <c r="A111" s="88">
        <v>8290003295</v>
      </c>
      <c r="B111" s="88" t="str">
        <f>VLOOKUP(A111,EMPRESAS!$A$1:$B$342,2,0)</f>
        <v>TRANSPORTADORA SAN PABLO LIMITADA</v>
      </c>
      <c r="C111" s="88" t="str">
        <f>VLOOKUP(A111,EMPRESAS!$A$1:$C$342,3,0)</f>
        <v>Pasajeros</v>
      </c>
      <c r="D111" s="95" t="s">
        <v>1218</v>
      </c>
      <c r="E111" s="122">
        <v>10620665</v>
      </c>
      <c r="F111" s="131" t="s">
        <v>1102</v>
      </c>
      <c r="G111" s="131">
        <v>18</v>
      </c>
      <c r="H111" s="122" t="s">
        <v>1105</v>
      </c>
      <c r="I111" s="220" t="str">
        <f>VLOOKUP(A111,EMPRESAS!$A$1:$I$342,9,0)</f>
        <v>MAGDALENA</v>
      </c>
      <c r="J111" s="175">
        <v>2</v>
      </c>
      <c r="K111" s="176" t="str">
        <f>VLOOKUP(J111,AUXILIAR_TIPO_ASEGURADORA!$C$2:$D$19,2,0)</f>
        <v>QBE SEGUROS</v>
      </c>
      <c r="L111" s="115">
        <v>706542835</v>
      </c>
      <c r="M111" s="148">
        <v>43677</v>
      </c>
      <c r="N111" s="115">
        <v>706542835</v>
      </c>
      <c r="O111" s="148">
        <v>43677</v>
      </c>
      <c r="P111" s="28"/>
      <c r="Q111" s="60"/>
      <c r="R111" s="157" t="str">
        <f t="shared" ca="1" si="3"/>
        <v>Vencida</v>
      </c>
      <c r="S111" s="157">
        <f t="shared" ca="1" si="4"/>
        <v>973</v>
      </c>
      <c r="T111" s="157" t="str">
        <f t="shared" ca="1" si="5"/>
        <v xml:space="preserve"> </v>
      </c>
    </row>
    <row r="112" spans="1:20" ht="15.6" thickTop="1" thickBot="1">
      <c r="A112" s="88">
        <v>8290003295</v>
      </c>
      <c r="B112" s="88" t="str">
        <f>VLOOKUP(A112,EMPRESAS!$A$1:$B$342,2,0)</f>
        <v>TRANSPORTADORA SAN PABLO LIMITADA</v>
      </c>
      <c r="C112" s="88" t="str">
        <f>VLOOKUP(A112,EMPRESAS!$A$1:$C$342,3,0)</f>
        <v>Pasajeros</v>
      </c>
      <c r="D112" s="95" t="s">
        <v>1219</v>
      </c>
      <c r="E112" s="122">
        <v>10820074</v>
      </c>
      <c r="F112" s="131" t="s">
        <v>1102</v>
      </c>
      <c r="G112" s="131">
        <v>18</v>
      </c>
      <c r="H112" s="122" t="s">
        <v>1105</v>
      </c>
      <c r="I112" s="220" t="str">
        <f>VLOOKUP(A112,EMPRESAS!$A$1:$I$342,9,0)</f>
        <v>MAGDALENA</v>
      </c>
      <c r="J112" s="175">
        <v>2</v>
      </c>
      <c r="K112" s="176" t="str">
        <f>VLOOKUP(J112,AUXILIAR_TIPO_ASEGURADORA!$C$2:$D$19,2,0)</f>
        <v>QBE SEGUROS</v>
      </c>
      <c r="L112" s="115">
        <v>706542835</v>
      </c>
      <c r="M112" s="148">
        <v>43677</v>
      </c>
      <c r="N112" s="115">
        <v>706542835</v>
      </c>
      <c r="O112" s="148">
        <v>43677</v>
      </c>
      <c r="P112" s="28"/>
      <c r="Q112" s="60"/>
      <c r="R112" s="157" t="str">
        <f t="shared" ca="1" si="3"/>
        <v>Vencida</v>
      </c>
      <c r="S112" s="157">
        <f t="shared" ca="1" si="4"/>
        <v>973</v>
      </c>
      <c r="T112" s="157" t="str">
        <f t="shared" ca="1" si="5"/>
        <v xml:space="preserve"> </v>
      </c>
    </row>
    <row r="113" spans="1:20" ht="15.6" thickTop="1" thickBot="1">
      <c r="A113" s="88">
        <v>8290003295</v>
      </c>
      <c r="B113" s="88" t="str">
        <f>VLOOKUP(A113,EMPRESAS!$A$1:$B$342,2,0)</f>
        <v>TRANSPORTADORA SAN PABLO LIMITADA</v>
      </c>
      <c r="C113" s="88" t="str">
        <f>VLOOKUP(A113,EMPRESAS!$A$1:$C$342,3,0)</f>
        <v>Pasajeros</v>
      </c>
      <c r="D113" s="95" t="s">
        <v>1220</v>
      </c>
      <c r="E113" s="122" t="s">
        <v>1221</v>
      </c>
      <c r="F113" s="131" t="s">
        <v>1102</v>
      </c>
      <c r="G113" s="131">
        <v>18</v>
      </c>
      <c r="H113" s="122" t="s">
        <v>1105</v>
      </c>
      <c r="I113" s="220" t="str">
        <f>VLOOKUP(A113,EMPRESAS!$A$1:$I$342,9,0)</f>
        <v>MAGDALENA</v>
      </c>
      <c r="J113" s="175">
        <v>2</v>
      </c>
      <c r="K113" s="176" t="str">
        <f>VLOOKUP(J113,AUXILIAR_TIPO_ASEGURADORA!$C$2:$D$19,2,0)</f>
        <v>QBE SEGUROS</v>
      </c>
      <c r="L113" s="115">
        <v>706542835</v>
      </c>
      <c r="M113" s="148">
        <v>43677</v>
      </c>
      <c r="N113" s="115">
        <v>706542835</v>
      </c>
      <c r="O113" s="148">
        <v>43677</v>
      </c>
      <c r="P113" s="28"/>
      <c r="Q113" s="60"/>
      <c r="R113" s="157" t="str">
        <f t="shared" ca="1" si="3"/>
        <v>Vencida</v>
      </c>
      <c r="S113" s="157">
        <f t="shared" ca="1" si="4"/>
        <v>973</v>
      </c>
      <c r="T113" s="157" t="str">
        <f t="shared" ca="1" si="5"/>
        <v xml:space="preserve"> </v>
      </c>
    </row>
    <row r="114" spans="1:20" ht="15.6" thickTop="1" thickBot="1">
      <c r="A114" s="88">
        <v>8290003295</v>
      </c>
      <c r="B114" s="88" t="str">
        <f>VLOOKUP(A114,EMPRESAS!$A$1:$B$342,2,0)</f>
        <v>TRANSPORTADORA SAN PABLO LIMITADA</v>
      </c>
      <c r="C114" s="88" t="str">
        <f>VLOOKUP(A114,EMPRESAS!$A$1:$C$342,3,0)</f>
        <v>Pasajeros</v>
      </c>
      <c r="D114" s="95" t="s">
        <v>1222</v>
      </c>
      <c r="E114" s="122" t="s">
        <v>1223</v>
      </c>
      <c r="F114" s="131" t="s">
        <v>1102</v>
      </c>
      <c r="G114" s="131">
        <v>20</v>
      </c>
      <c r="H114" s="122" t="s">
        <v>1105</v>
      </c>
      <c r="I114" s="220" t="str">
        <f>VLOOKUP(A114,EMPRESAS!$A$1:$I$342,9,0)</f>
        <v>MAGDALENA</v>
      </c>
      <c r="J114" s="175">
        <v>2</v>
      </c>
      <c r="K114" s="176" t="str">
        <f>VLOOKUP(J114,AUXILIAR_TIPO_ASEGURADORA!$C$2:$D$19,2,0)</f>
        <v>QBE SEGUROS</v>
      </c>
      <c r="L114" s="115">
        <v>706542835</v>
      </c>
      <c r="M114" s="148">
        <v>43677</v>
      </c>
      <c r="N114" s="115">
        <v>706542835</v>
      </c>
      <c r="O114" s="148">
        <v>43677</v>
      </c>
      <c r="P114" s="28"/>
      <c r="Q114" s="60"/>
      <c r="R114" s="157" t="str">
        <f t="shared" ca="1" si="3"/>
        <v>Vencida</v>
      </c>
      <c r="S114" s="157">
        <f t="shared" ca="1" si="4"/>
        <v>973</v>
      </c>
      <c r="T114" s="157" t="str">
        <f t="shared" ca="1" si="5"/>
        <v xml:space="preserve"> </v>
      </c>
    </row>
    <row r="115" spans="1:20" ht="15.6" thickTop="1" thickBot="1">
      <c r="A115" s="88"/>
      <c r="B115" s="88" t="e">
        <f>VLOOKUP(A115,EMPRESAS!$A$1:$B$342,2,0)</f>
        <v>#N/A</v>
      </c>
      <c r="C115" s="88" t="e">
        <f>VLOOKUP(A115,EMPRESAS!$A$1:$C$342,3,0)</f>
        <v>#N/A</v>
      </c>
      <c r="D115" s="95" t="s">
        <v>1224</v>
      </c>
      <c r="E115" s="122">
        <v>10820144</v>
      </c>
      <c r="F115" s="131" t="s">
        <v>1102</v>
      </c>
      <c r="G115" s="131">
        <v>19</v>
      </c>
      <c r="H115" s="122" t="s">
        <v>1105</v>
      </c>
      <c r="I115" s="220" t="e">
        <f>VLOOKUP(A115,EMPRESAS!$A$1:$I$342,9,0)</f>
        <v>#N/A</v>
      </c>
      <c r="J115" s="175"/>
      <c r="K115" s="176"/>
      <c r="L115" s="115"/>
      <c r="M115" s="148"/>
      <c r="N115" s="115"/>
      <c r="O115" s="148"/>
      <c r="P115" s="28"/>
      <c r="Q115" s="60"/>
      <c r="R115" s="157"/>
      <c r="S115" s="157"/>
      <c r="T115" s="157"/>
    </row>
    <row r="116" spans="1:20" ht="15.6" thickTop="1" thickBot="1">
      <c r="A116" s="70">
        <v>8060016205</v>
      </c>
      <c r="B116" s="88" t="str">
        <f>VLOOKUP(A116,EMPRESAS!$A$1:$B$342,2,0)</f>
        <v>COOPERATIVA MULTIACTIVA DE TRANSPORTE DE PASAJEROS DE MAGANGUE "COOMULTRAMAG"</v>
      </c>
      <c r="C116" s="88" t="str">
        <f>VLOOKUP(A116,EMPRESAS!$A$1:$C$342,3,0)</f>
        <v>Pasajeros</v>
      </c>
      <c r="D116" s="91" t="s">
        <v>1225</v>
      </c>
      <c r="E116" s="122">
        <v>10320979</v>
      </c>
      <c r="F116" s="131" t="s">
        <v>1102</v>
      </c>
      <c r="G116" s="131">
        <v>18</v>
      </c>
      <c r="H116" s="122" t="s">
        <v>1105</v>
      </c>
      <c r="I116" s="220" t="str">
        <f>VLOOKUP(A116,EMPRESAS!$A$1:$I$342,9,0)</f>
        <v>MAGDALENA</v>
      </c>
      <c r="J116" s="175">
        <v>3</v>
      </c>
      <c r="K116" s="176" t="str">
        <f>VLOOKUP(J116,AUXILIAR_TIPO_ASEGURADORA!$C$2:$D$19,2,0)</f>
        <v>EQUIDAD</v>
      </c>
      <c r="L116" s="115" t="s">
        <v>1226</v>
      </c>
      <c r="M116" s="148">
        <v>42203</v>
      </c>
      <c r="N116" s="115" t="s">
        <v>1227</v>
      </c>
      <c r="O116" s="148">
        <v>42188</v>
      </c>
      <c r="P116" s="28"/>
      <c r="Q116" s="60"/>
      <c r="R116" s="157" t="str">
        <f t="shared" ca="1" si="3"/>
        <v>Vencida</v>
      </c>
      <c r="S116" s="157">
        <f t="shared" ca="1" si="4"/>
        <v>2462</v>
      </c>
      <c r="T116" s="157" t="str">
        <f t="shared" ca="1" si="5"/>
        <v xml:space="preserve"> </v>
      </c>
    </row>
    <row r="117" spans="1:20" ht="15.6" thickTop="1" thickBot="1">
      <c r="A117" s="84">
        <v>8060016205</v>
      </c>
      <c r="B117" s="88" t="str">
        <f>VLOOKUP(A117,EMPRESAS!$A$1:$B$342,2,0)</f>
        <v>COOPERATIVA MULTIACTIVA DE TRANSPORTE DE PASAJEROS DE MAGANGUE "COOMULTRAMAG"</v>
      </c>
      <c r="C117" s="88" t="str">
        <f>VLOOKUP(A117,EMPRESAS!$A$1:$C$342,3,0)</f>
        <v>Pasajeros</v>
      </c>
      <c r="D117" s="91" t="s">
        <v>1228</v>
      </c>
      <c r="E117" s="122">
        <v>10321145</v>
      </c>
      <c r="F117" s="131" t="s">
        <v>1102</v>
      </c>
      <c r="G117" s="131">
        <v>22</v>
      </c>
      <c r="H117" s="122" t="s">
        <v>1105</v>
      </c>
      <c r="I117" s="220" t="str">
        <f>VLOOKUP(A117,EMPRESAS!$A$1:$I$342,9,0)</f>
        <v>MAGDALENA</v>
      </c>
      <c r="J117" s="175">
        <v>3</v>
      </c>
      <c r="K117" s="176" t="str">
        <f>VLOOKUP(J117,AUXILIAR_TIPO_ASEGURADORA!$C$2:$D$19,2,0)</f>
        <v>EQUIDAD</v>
      </c>
      <c r="L117" s="115" t="s">
        <v>1226</v>
      </c>
      <c r="M117" s="148">
        <v>42203</v>
      </c>
      <c r="N117" s="115" t="s">
        <v>1227</v>
      </c>
      <c r="O117" s="148">
        <v>42188</v>
      </c>
      <c r="P117" s="28"/>
      <c r="Q117" s="60"/>
      <c r="R117" s="157" t="str">
        <f t="shared" ca="1" si="3"/>
        <v>Vencida</v>
      </c>
      <c r="S117" s="157">
        <f t="shared" ca="1" si="4"/>
        <v>2462</v>
      </c>
      <c r="T117" s="157" t="str">
        <f t="shared" ca="1" si="5"/>
        <v xml:space="preserve"> </v>
      </c>
    </row>
    <row r="118" spans="1:20" ht="15.6" thickTop="1" thickBot="1">
      <c r="A118" s="84">
        <v>8060016205</v>
      </c>
      <c r="B118" s="88" t="str">
        <f>VLOOKUP(A118,EMPRESAS!$A$1:$B$342,2,0)</f>
        <v>COOPERATIVA MULTIACTIVA DE TRANSPORTE DE PASAJEROS DE MAGANGUE "COOMULTRAMAG"</v>
      </c>
      <c r="C118" s="88" t="str">
        <f>VLOOKUP(A118,EMPRESAS!$A$1:$C$342,3,0)</f>
        <v>Pasajeros</v>
      </c>
      <c r="D118" s="91" t="s">
        <v>1229</v>
      </c>
      <c r="E118" s="122">
        <v>10320004</v>
      </c>
      <c r="F118" s="131" t="s">
        <v>1102</v>
      </c>
      <c r="G118" s="131">
        <v>21</v>
      </c>
      <c r="H118" s="122" t="s">
        <v>1105</v>
      </c>
      <c r="I118" s="220" t="str">
        <f>VLOOKUP(A118,EMPRESAS!$A$1:$I$342,9,0)</f>
        <v>MAGDALENA</v>
      </c>
      <c r="J118" s="175">
        <v>3</v>
      </c>
      <c r="K118" s="176" t="str">
        <f>VLOOKUP(J118,AUXILIAR_TIPO_ASEGURADORA!$C$2:$D$19,2,0)</f>
        <v>EQUIDAD</v>
      </c>
      <c r="L118" s="115" t="s">
        <v>1226</v>
      </c>
      <c r="M118" s="148">
        <v>42203</v>
      </c>
      <c r="N118" s="115" t="s">
        <v>1227</v>
      </c>
      <c r="O118" s="148">
        <v>42188</v>
      </c>
      <c r="P118" s="28"/>
      <c r="Q118" s="60"/>
      <c r="R118" s="157" t="str">
        <f t="shared" ca="1" si="3"/>
        <v>Vencida</v>
      </c>
      <c r="S118" s="157">
        <f t="shared" ca="1" si="4"/>
        <v>2462</v>
      </c>
      <c r="T118" s="157" t="str">
        <f t="shared" ca="1" si="5"/>
        <v xml:space="preserve"> </v>
      </c>
    </row>
    <row r="119" spans="1:20" ht="15.6" thickTop="1" thickBot="1">
      <c r="A119" s="84">
        <v>8060016205</v>
      </c>
      <c r="B119" s="88" t="str">
        <f>VLOOKUP(A119,EMPRESAS!$A$1:$B$342,2,0)</f>
        <v>COOPERATIVA MULTIACTIVA DE TRANSPORTE DE PASAJEROS DE MAGANGUE "COOMULTRAMAG"</v>
      </c>
      <c r="C119" s="88" t="str">
        <f>VLOOKUP(A119,EMPRESAS!$A$1:$C$342,3,0)</f>
        <v>Pasajeros</v>
      </c>
      <c r="D119" s="91" t="s">
        <v>1230</v>
      </c>
      <c r="E119" s="122">
        <v>10320034</v>
      </c>
      <c r="F119" s="131" t="s">
        <v>1102</v>
      </c>
      <c r="G119" s="131">
        <v>16</v>
      </c>
      <c r="H119" s="122" t="s">
        <v>1105</v>
      </c>
      <c r="I119" s="220" t="str">
        <f>VLOOKUP(A119,EMPRESAS!$A$1:$I$342,9,0)</f>
        <v>MAGDALENA</v>
      </c>
      <c r="J119" s="175">
        <v>3</v>
      </c>
      <c r="K119" s="176" t="str">
        <f>VLOOKUP(J119,AUXILIAR_TIPO_ASEGURADORA!$C$2:$D$19,2,0)</f>
        <v>EQUIDAD</v>
      </c>
      <c r="L119" s="115" t="s">
        <v>1226</v>
      </c>
      <c r="M119" s="148">
        <v>42203</v>
      </c>
      <c r="N119" s="115" t="s">
        <v>1227</v>
      </c>
      <c r="O119" s="148">
        <v>42188</v>
      </c>
      <c r="P119" s="28"/>
      <c r="Q119" s="60"/>
      <c r="R119" s="157" t="str">
        <f t="shared" ca="1" si="3"/>
        <v>Vencida</v>
      </c>
      <c r="S119" s="157">
        <f t="shared" ca="1" si="4"/>
        <v>2462</v>
      </c>
      <c r="T119" s="157" t="str">
        <f t="shared" ca="1" si="5"/>
        <v xml:space="preserve"> </v>
      </c>
    </row>
    <row r="120" spans="1:20" ht="15.6" thickTop="1" thickBot="1">
      <c r="A120" s="84">
        <v>8060016205</v>
      </c>
      <c r="B120" s="88" t="str">
        <f>VLOOKUP(A120,EMPRESAS!$A$1:$B$342,2,0)</f>
        <v>COOPERATIVA MULTIACTIVA DE TRANSPORTE DE PASAJEROS DE MAGANGUE "COOMULTRAMAG"</v>
      </c>
      <c r="C120" s="88" t="str">
        <f>VLOOKUP(A120,EMPRESAS!$A$1:$C$342,3,0)</f>
        <v>Pasajeros</v>
      </c>
      <c r="D120" s="91" t="s">
        <v>1231</v>
      </c>
      <c r="E120" s="122">
        <v>10320082</v>
      </c>
      <c r="F120" s="131" t="s">
        <v>1102</v>
      </c>
      <c r="G120" s="131">
        <v>16</v>
      </c>
      <c r="H120" s="122" t="s">
        <v>1105</v>
      </c>
      <c r="I120" s="220" t="str">
        <f>VLOOKUP(A120,EMPRESAS!$A$1:$I$342,9,0)</f>
        <v>MAGDALENA</v>
      </c>
      <c r="J120" s="175">
        <v>3</v>
      </c>
      <c r="K120" s="176" t="str">
        <f>VLOOKUP(J120,AUXILIAR_TIPO_ASEGURADORA!$C$2:$D$19,2,0)</f>
        <v>EQUIDAD</v>
      </c>
      <c r="L120" s="115" t="s">
        <v>1226</v>
      </c>
      <c r="M120" s="148">
        <v>42203</v>
      </c>
      <c r="N120" s="115" t="s">
        <v>1227</v>
      </c>
      <c r="O120" s="148">
        <v>42188</v>
      </c>
      <c r="P120" s="28"/>
      <c r="Q120" s="60"/>
      <c r="R120" s="157" t="str">
        <f t="shared" ca="1" si="3"/>
        <v>Vencida</v>
      </c>
      <c r="S120" s="157">
        <f t="shared" ca="1" si="4"/>
        <v>2462</v>
      </c>
      <c r="T120" s="157" t="str">
        <f t="shared" ca="1" si="5"/>
        <v xml:space="preserve"> </v>
      </c>
    </row>
    <row r="121" spans="1:20" ht="15.6" thickTop="1" thickBot="1">
      <c r="A121" s="84">
        <v>8060016205</v>
      </c>
      <c r="B121" s="88" t="str">
        <f>VLOOKUP(A121,EMPRESAS!$A$1:$B$342,2,0)</f>
        <v>COOPERATIVA MULTIACTIVA DE TRANSPORTE DE PASAJEROS DE MAGANGUE "COOMULTRAMAG"</v>
      </c>
      <c r="C121" s="88" t="str">
        <f>VLOOKUP(A121,EMPRESAS!$A$1:$C$342,3,0)</f>
        <v>Pasajeros</v>
      </c>
      <c r="D121" s="91" t="s">
        <v>1232</v>
      </c>
      <c r="E121" s="122">
        <v>10321055</v>
      </c>
      <c r="F121" s="131" t="s">
        <v>1102</v>
      </c>
      <c r="G121" s="131">
        <v>22</v>
      </c>
      <c r="H121" s="122" t="s">
        <v>1105</v>
      </c>
      <c r="I121" s="220" t="str">
        <f>VLOOKUP(A121,EMPRESAS!$A$1:$I$342,9,0)</f>
        <v>MAGDALENA</v>
      </c>
      <c r="J121" s="175">
        <v>3</v>
      </c>
      <c r="K121" s="176" t="str">
        <f>VLOOKUP(J121,AUXILIAR_TIPO_ASEGURADORA!$C$2:$D$19,2,0)</f>
        <v>EQUIDAD</v>
      </c>
      <c r="L121" s="115" t="s">
        <v>1226</v>
      </c>
      <c r="M121" s="148">
        <v>42203</v>
      </c>
      <c r="N121" s="115" t="s">
        <v>1227</v>
      </c>
      <c r="O121" s="148">
        <v>42188</v>
      </c>
      <c r="P121" s="28"/>
      <c r="Q121" s="60"/>
      <c r="R121" s="157" t="str">
        <f t="shared" ca="1" si="3"/>
        <v>Vencida</v>
      </c>
      <c r="S121" s="157">
        <f t="shared" ca="1" si="4"/>
        <v>2462</v>
      </c>
      <c r="T121" s="157" t="str">
        <f t="shared" ca="1" si="5"/>
        <v xml:space="preserve"> </v>
      </c>
    </row>
    <row r="122" spans="1:20" ht="15.6" thickTop="1" thickBot="1">
      <c r="A122" s="84">
        <v>8060016205</v>
      </c>
      <c r="B122" s="88" t="str">
        <f>VLOOKUP(A122,EMPRESAS!$A$1:$B$342,2,0)</f>
        <v>COOPERATIVA MULTIACTIVA DE TRANSPORTE DE PASAJEROS DE MAGANGUE "COOMULTRAMAG"</v>
      </c>
      <c r="C122" s="88" t="str">
        <f>VLOOKUP(A122,EMPRESAS!$A$1:$C$342,3,0)</f>
        <v>Pasajeros</v>
      </c>
      <c r="D122" s="91" t="s">
        <v>1233</v>
      </c>
      <c r="E122" s="122">
        <v>10321638</v>
      </c>
      <c r="F122" s="131" t="s">
        <v>1102</v>
      </c>
      <c r="G122" s="131">
        <v>18</v>
      </c>
      <c r="H122" s="122" t="s">
        <v>1105</v>
      </c>
      <c r="I122" s="220" t="str">
        <f>VLOOKUP(A122,EMPRESAS!$A$1:$I$342,9,0)</f>
        <v>MAGDALENA</v>
      </c>
      <c r="J122" s="175">
        <v>3</v>
      </c>
      <c r="K122" s="176" t="str">
        <f>VLOOKUP(J122,AUXILIAR_TIPO_ASEGURADORA!$C$2:$D$19,2,0)</f>
        <v>EQUIDAD</v>
      </c>
      <c r="L122" s="115" t="s">
        <v>1226</v>
      </c>
      <c r="M122" s="148">
        <v>42203</v>
      </c>
      <c r="N122" s="115" t="s">
        <v>1227</v>
      </c>
      <c r="O122" s="148">
        <v>42188</v>
      </c>
      <c r="P122" s="28"/>
      <c r="Q122" s="60"/>
      <c r="R122" s="157" t="str">
        <f t="shared" ca="1" si="3"/>
        <v>Vencida</v>
      </c>
      <c r="S122" s="157">
        <f t="shared" ca="1" si="4"/>
        <v>2462</v>
      </c>
      <c r="T122" s="157" t="str">
        <f t="shared" ca="1" si="5"/>
        <v xml:space="preserve"> </v>
      </c>
    </row>
    <row r="123" spans="1:20" ht="15.6" thickTop="1" thickBot="1">
      <c r="A123" s="84">
        <v>8060016205</v>
      </c>
      <c r="B123" s="88" t="str">
        <f>VLOOKUP(A123,EMPRESAS!$A$1:$B$342,2,0)</f>
        <v>COOPERATIVA MULTIACTIVA DE TRANSPORTE DE PASAJEROS DE MAGANGUE "COOMULTRAMAG"</v>
      </c>
      <c r="C123" s="88" t="str">
        <f>VLOOKUP(A123,EMPRESAS!$A$1:$C$342,3,0)</f>
        <v>Pasajeros</v>
      </c>
      <c r="D123" s="91" t="s">
        <v>1234</v>
      </c>
      <c r="E123" s="122">
        <v>10320023</v>
      </c>
      <c r="F123" s="131" t="s">
        <v>1102</v>
      </c>
      <c r="G123" s="131">
        <v>18</v>
      </c>
      <c r="H123" s="122" t="s">
        <v>1105</v>
      </c>
      <c r="I123" s="220" t="str">
        <f>VLOOKUP(A123,EMPRESAS!$A$1:$I$342,9,0)</f>
        <v>MAGDALENA</v>
      </c>
      <c r="J123" s="175">
        <v>3</v>
      </c>
      <c r="K123" s="176" t="str">
        <f>VLOOKUP(J123,AUXILIAR_TIPO_ASEGURADORA!$C$2:$D$19,2,0)</f>
        <v>EQUIDAD</v>
      </c>
      <c r="L123" s="115" t="s">
        <v>1226</v>
      </c>
      <c r="M123" s="148">
        <v>42203</v>
      </c>
      <c r="N123" s="115" t="s">
        <v>1227</v>
      </c>
      <c r="O123" s="148">
        <v>42188</v>
      </c>
      <c r="P123" s="28"/>
      <c r="Q123" s="60"/>
      <c r="R123" s="157" t="str">
        <f t="shared" ca="1" si="3"/>
        <v>Vencida</v>
      </c>
      <c r="S123" s="157">
        <f t="shared" ca="1" si="4"/>
        <v>2462</v>
      </c>
      <c r="T123" s="157" t="str">
        <f t="shared" ca="1" si="5"/>
        <v xml:space="preserve"> </v>
      </c>
    </row>
    <row r="124" spans="1:20" ht="15.6" thickTop="1" thickBot="1">
      <c r="A124" s="84">
        <v>8060016205</v>
      </c>
      <c r="B124" s="88" t="str">
        <f>VLOOKUP(A124,EMPRESAS!$A$1:$B$342,2,0)</f>
        <v>COOPERATIVA MULTIACTIVA DE TRANSPORTE DE PASAJEROS DE MAGANGUE "COOMULTRAMAG"</v>
      </c>
      <c r="C124" s="88" t="str">
        <f>VLOOKUP(A124,EMPRESAS!$A$1:$C$342,3,0)</f>
        <v>Pasajeros</v>
      </c>
      <c r="D124" s="91" t="s">
        <v>1235</v>
      </c>
      <c r="E124" s="122">
        <v>10320937</v>
      </c>
      <c r="F124" s="131" t="s">
        <v>1102</v>
      </c>
      <c r="G124" s="131">
        <v>18</v>
      </c>
      <c r="H124" s="122" t="s">
        <v>1105</v>
      </c>
      <c r="I124" s="220" t="str">
        <f>VLOOKUP(A124,EMPRESAS!$A$1:$I$342,9,0)</f>
        <v>MAGDALENA</v>
      </c>
      <c r="J124" s="175">
        <v>3</v>
      </c>
      <c r="K124" s="176" t="str">
        <f>VLOOKUP(J124,AUXILIAR_TIPO_ASEGURADORA!$C$2:$D$19,2,0)</f>
        <v>EQUIDAD</v>
      </c>
      <c r="L124" s="115" t="s">
        <v>1226</v>
      </c>
      <c r="M124" s="148">
        <v>42203</v>
      </c>
      <c r="N124" s="115" t="s">
        <v>1227</v>
      </c>
      <c r="O124" s="148">
        <v>42188</v>
      </c>
      <c r="P124" s="28"/>
      <c r="Q124" s="60"/>
      <c r="R124" s="157" t="str">
        <f t="shared" ca="1" si="3"/>
        <v>Vencida</v>
      </c>
      <c r="S124" s="157">
        <f t="shared" ca="1" si="4"/>
        <v>2462</v>
      </c>
      <c r="T124" s="157" t="str">
        <f t="shared" ca="1" si="5"/>
        <v xml:space="preserve"> </v>
      </c>
    </row>
    <row r="125" spans="1:20" ht="15.6" thickTop="1" thickBot="1">
      <c r="A125" s="84">
        <v>8060016205</v>
      </c>
      <c r="B125" s="88" t="str">
        <f>VLOOKUP(A125,EMPRESAS!$A$1:$B$342,2,0)</f>
        <v>COOPERATIVA MULTIACTIVA DE TRANSPORTE DE PASAJEROS DE MAGANGUE "COOMULTRAMAG"</v>
      </c>
      <c r="C125" s="88" t="str">
        <f>VLOOKUP(A125,EMPRESAS!$A$1:$C$342,3,0)</f>
        <v>Pasajeros</v>
      </c>
      <c r="D125" s="91" t="s">
        <v>1236</v>
      </c>
      <c r="E125" s="122">
        <v>10321032</v>
      </c>
      <c r="F125" s="131" t="s">
        <v>1102</v>
      </c>
      <c r="G125" s="131">
        <v>22</v>
      </c>
      <c r="H125" s="122" t="s">
        <v>1105</v>
      </c>
      <c r="I125" s="220" t="str">
        <f>VLOOKUP(A125,EMPRESAS!$A$1:$I$342,9,0)</f>
        <v>MAGDALENA</v>
      </c>
      <c r="J125" s="175">
        <v>3</v>
      </c>
      <c r="K125" s="176" t="str">
        <f>VLOOKUP(J125,AUXILIAR_TIPO_ASEGURADORA!$C$2:$D$19,2,0)</f>
        <v>EQUIDAD</v>
      </c>
      <c r="L125" s="115" t="s">
        <v>1226</v>
      </c>
      <c r="M125" s="148">
        <v>42203</v>
      </c>
      <c r="N125" s="115" t="s">
        <v>1227</v>
      </c>
      <c r="O125" s="148">
        <v>42188</v>
      </c>
      <c r="P125" s="28"/>
      <c r="Q125" s="60"/>
      <c r="R125" s="157" t="str">
        <f t="shared" ca="1" si="3"/>
        <v>Vencida</v>
      </c>
      <c r="S125" s="157">
        <f t="shared" ca="1" si="4"/>
        <v>2462</v>
      </c>
      <c r="T125" s="157" t="str">
        <f t="shared" ca="1" si="5"/>
        <v xml:space="preserve"> </v>
      </c>
    </row>
    <row r="126" spans="1:20" ht="15.6" thickTop="1" thickBot="1">
      <c r="A126" s="84">
        <v>8060016205</v>
      </c>
      <c r="B126" s="88" t="str">
        <f>VLOOKUP(A126,EMPRESAS!$A$1:$B$342,2,0)</f>
        <v>COOPERATIVA MULTIACTIVA DE TRANSPORTE DE PASAJEROS DE MAGANGUE "COOMULTRAMAG"</v>
      </c>
      <c r="C126" s="88" t="str">
        <f>VLOOKUP(A126,EMPRESAS!$A$1:$C$342,3,0)</f>
        <v>Pasajeros</v>
      </c>
      <c r="D126" s="91" t="s">
        <v>1237</v>
      </c>
      <c r="E126" s="122">
        <v>10320096</v>
      </c>
      <c r="F126" s="131" t="s">
        <v>1102</v>
      </c>
      <c r="G126" s="131">
        <v>18</v>
      </c>
      <c r="H126" s="122" t="s">
        <v>1105</v>
      </c>
      <c r="I126" s="220" t="str">
        <f>VLOOKUP(A126,EMPRESAS!$A$1:$I$342,9,0)</f>
        <v>MAGDALENA</v>
      </c>
      <c r="J126" s="175">
        <v>3</v>
      </c>
      <c r="K126" s="176" t="str">
        <f>VLOOKUP(J126,AUXILIAR_TIPO_ASEGURADORA!$C$2:$D$19,2,0)</f>
        <v>EQUIDAD</v>
      </c>
      <c r="L126" s="115" t="s">
        <v>1226</v>
      </c>
      <c r="M126" s="148">
        <v>42203</v>
      </c>
      <c r="N126" s="115" t="s">
        <v>1227</v>
      </c>
      <c r="O126" s="148">
        <v>42188</v>
      </c>
      <c r="P126" s="28"/>
      <c r="Q126" s="60"/>
      <c r="R126" s="157" t="str">
        <f t="shared" ca="1" si="3"/>
        <v>Vencida</v>
      </c>
      <c r="S126" s="157">
        <f t="shared" ca="1" si="4"/>
        <v>2462</v>
      </c>
      <c r="T126" s="157" t="str">
        <f t="shared" ca="1" si="5"/>
        <v xml:space="preserve"> </v>
      </c>
    </row>
    <row r="127" spans="1:20" ht="15.6" thickTop="1" thickBot="1">
      <c r="A127" s="84">
        <v>8060016205</v>
      </c>
      <c r="B127" s="88" t="str">
        <f>VLOOKUP(A127,EMPRESAS!$A$1:$B$342,2,0)</f>
        <v>COOPERATIVA MULTIACTIVA DE TRANSPORTE DE PASAJEROS DE MAGANGUE "COOMULTRAMAG"</v>
      </c>
      <c r="C127" s="88" t="str">
        <f>VLOOKUP(A127,EMPRESAS!$A$1:$C$342,3,0)</f>
        <v>Pasajeros</v>
      </c>
      <c r="D127" s="91" t="s">
        <v>1238</v>
      </c>
      <c r="E127" s="122">
        <v>10320423</v>
      </c>
      <c r="F127" s="131" t="s">
        <v>1102</v>
      </c>
      <c r="G127" s="131">
        <v>18</v>
      </c>
      <c r="H127" s="122" t="s">
        <v>1105</v>
      </c>
      <c r="I127" s="220" t="str">
        <f>VLOOKUP(A127,EMPRESAS!$A$1:$I$342,9,0)</f>
        <v>MAGDALENA</v>
      </c>
      <c r="J127" s="175">
        <v>3</v>
      </c>
      <c r="K127" s="176" t="str">
        <f>VLOOKUP(J127,AUXILIAR_TIPO_ASEGURADORA!$C$2:$D$19,2,0)</f>
        <v>EQUIDAD</v>
      </c>
      <c r="L127" s="115" t="s">
        <v>1226</v>
      </c>
      <c r="M127" s="148">
        <v>42203</v>
      </c>
      <c r="N127" s="115" t="s">
        <v>1227</v>
      </c>
      <c r="O127" s="148">
        <v>42188</v>
      </c>
      <c r="P127" s="28"/>
      <c r="Q127" s="60"/>
      <c r="R127" s="157" t="str">
        <f t="shared" ca="1" si="3"/>
        <v>Vencida</v>
      </c>
      <c r="S127" s="157">
        <f t="shared" ca="1" si="4"/>
        <v>2462</v>
      </c>
      <c r="T127" s="157" t="str">
        <f t="shared" ca="1" si="5"/>
        <v xml:space="preserve"> </v>
      </c>
    </row>
    <row r="128" spans="1:20" ht="15.6" thickTop="1" thickBot="1">
      <c r="A128" s="84">
        <v>8060016205</v>
      </c>
      <c r="B128" s="88" t="str">
        <f>VLOOKUP(A128,EMPRESAS!$A$1:$B$342,2,0)</f>
        <v>COOPERATIVA MULTIACTIVA DE TRANSPORTE DE PASAJEROS DE MAGANGUE "COOMULTRAMAG"</v>
      </c>
      <c r="C128" s="88" t="str">
        <f>VLOOKUP(A128,EMPRESAS!$A$1:$C$342,3,0)</f>
        <v>Pasajeros</v>
      </c>
      <c r="D128" s="91" t="s">
        <v>1239</v>
      </c>
      <c r="E128" s="122">
        <v>10320651</v>
      </c>
      <c r="F128" s="131" t="s">
        <v>1102</v>
      </c>
      <c r="G128" s="131">
        <v>18</v>
      </c>
      <c r="H128" s="122" t="s">
        <v>1105</v>
      </c>
      <c r="I128" s="220" t="str">
        <f>VLOOKUP(A128,EMPRESAS!$A$1:$I$342,9,0)</f>
        <v>MAGDALENA</v>
      </c>
      <c r="J128" s="175">
        <v>3</v>
      </c>
      <c r="K128" s="176" t="str">
        <f>VLOOKUP(J128,AUXILIAR_TIPO_ASEGURADORA!$C$2:$D$19,2,0)</f>
        <v>EQUIDAD</v>
      </c>
      <c r="L128" s="115" t="s">
        <v>1226</v>
      </c>
      <c r="M128" s="148">
        <v>42203</v>
      </c>
      <c r="N128" s="115" t="s">
        <v>1227</v>
      </c>
      <c r="O128" s="148">
        <v>42188</v>
      </c>
      <c r="P128" s="28"/>
      <c r="Q128" s="60"/>
      <c r="R128" s="157" t="str">
        <f t="shared" ca="1" si="3"/>
        <v>Vencida</v>
      </c>
      <c r="S128" s="157">
        <f t="shared" ca="1" si="4"/>
        <v>2462</v>
      </c>
      <c r="T128" s="157" t="str">
        <f t="shared" ca="1" si="5"/>
        <v xml:space="preserve"> </v>
      </c>
    </row>
    <row r="129" spans="1:20" ht="15.6" thickTop="1" thickBot="1">
      <c r="A129" s="84">
        <v>8060016205</v>
      </c>
      <c r="B129" s="88" t="str">
        <f>VLOOKUP(A129,EMPRESAS!$A$1:$B$342,2,0)</f>
        <v>COOPERATIVA MULTIACTIVA DE TRANSPORTE DE PASAJEROS DE MAGANGUE "COOMULTRAMAG"</v>
      </c>
      <c r="C129" s="88" t="str">
        <f>VLOOKUP(A129,EMPRESAS!$A$1:$C$342,3,0)</f>
        <v>Pasajeros</v>
      </c>
      <c r="D129" s="91" t="s">
        <v>1240</v>
      </c>
      <c r="E129" s="122">
        <v>10321605</v>
      </c>
      <c r="F129" s="131" t="s">
        <v>1102</v>
      </c>
      <c r="G129" s="131">
        <v>18</v>
      </c>
      <c r="H129" s="122" t="s">
        <v>1105</v>
      </c>
      <c r="I129" s="220" t="str">
        <f>VLOOKUP(A129,EMPRESAS!$A$1:$I$342,9,0)</f>
        <v>MAGDALENA</v>
      </c>
      <c r="J129" s="175">
        <v>3</v>
      </c>
      <c r="K129" s="176" t="str">
        <f>VLOOKUP(J129,AUXILIAR_TIPO_ASEGURADORA!$C$2:$D$19,2,0)</f>
        <v>EQUIDAD</v>
      </c>
      <c r="L129" s="115" t="s">
        <v>1226</v>
      </c>
      <c r="M129" s="148">
        <v>42203</v>
      </c>
      <c r="N129" s="115" t="s">
        <v>1227</v>
      </c>
      <c r="O129" s="148">
        <v>42188</v>
      </c>
      <c r="P129" s="28"/>
      <c r="Q129" s="60"/>
      <c r="R129" s="157" t="str">
        <f t="shared" ca="1" si="3"/>
        <v>Vencida</v>
      </c>
      <c r="S129" s="157">
        <f t="shared" ca="1" si="4"/>
        <v>2462</v>
      </c>
      <c r="T129" s="157" t="str">
        <f t="shared" ca="1" si="5"/>
        <v xml:space="preserve"> </v>
      </c>
    </row>
    <row r="130" spans="1:20" ht="15.6" thickTop="1" thickBot="1">
      <c r="A130" s="84">
        <v>8060016205</v>
      </c>
      <c r="B130" s="88" t="str">
        <f>VLOOKUP(A130,EMPRESAS!$A$1:$B$342,2,0)</f>
        <v>COOPERATIVA MULTIACTIVA DE TRANSPORTE DE PASAJEROS DE MAGANGUE "COOMULTRAMAG"</v>
      </c>
      <c r="C130" s="88" t="str">
        <f>VLOOKUP(A130,EMPRESAS!$A$1:$C$342,3,0)</f>
        <v>Pasajeros</v>
      </c>
      <c r="D130" s="91" t="s">
        <v>1241</v>
      </c>
      <c r="E130" s="122">
        <v>10320102</v>
      </c>
      <c r="F130" s="131" t="s">
        <v>1102</v>
      </c>
      <c r="G130" s="131">
        <v>16</v>
      </c>
      <c r="H130" s="122" t="s">
        <v>1105</v>
      </c>
      <c r="I130" s="220" t="str">
        <f>VLOOKUP(A130,EMPRESAS!$A$1:$I$342,9,0)</f>
        <v>MAGDALENA</v>
      </c>
      <c r="J130" s="175">
        <v>3</v>
      </c>
      <c r="K130" s="176" t="str">
        <f>VLOOKUP(J130,AUXILIAR_TIPO_ASEGURADORA!$C$2:$D$19,2,0)</f>
        <v>EQUIDAD</v>
      </c>
      <c r="L130" s="115" t="s">
        <v>1226</v>
      </c>
      <c r="M130" s="148">
        <v>42203</v>
      </c>
      <c r="N130" s="115" t="s">
        <v>1227</v>
      </c>
      <c r="O130" s="148">
        <v>42188</v>
      </c>
      <c r="P130" s="28"/>
      <c r="Q130" s="60"/>
      <c r="R130" s="157" t="str">
        <f t="shared" ca="1" si="3"/>
        <v>Vencida</v>
      </c>
      <c r="S130" s="157">
        <f t="shared" ca="1" si="4"/>
        <v>2462</v>
      </c>
      <c r="T130" s="157" t="str">
        <f t="shared" ca="1" si="5"/>
        <v xml:space="preserve"> </v>
      </c>
    </row>
    <row r="131" spans="1:20" ht="15.6" thickTop="1" thickBot="1">
      <c r="A131" s="84">
        <v>8060016205</v>
      </c>
      <c r="B131" s="88" t="str">
        <f>VLOOKUP(A131,EMPRESAS!$A$1:$B$342,2,0)</f>
        <v>COOPERATIVA MULTIACTIVA DE TRANSPORTE DE PASAJEROS DE MAGANGUE "COOMULTRAMAG"</v>
      </c>
      <c r="C131" s="88" t="str">
        <f>VLOOKUP(A131,EMPRESAS!$A$1:$C$342,3,0)</f>
        <v>Pasajeros</v>
      </c>
      <c r="D131" s="91" t="s">
        <v>1242</v>
      </c>
      <c r="E131" s="122">
        <v>10320107</v>
      </c>
      <c r="F131" s="131" t="s">
        <v>1102</v>
      </c>
      <c r="G131" s="131">
        <v>16</v>
      </c>
      <c r="H131" s="122" t="s">
        <v>1105</v>
      </c>
      <c r="I131" s="220" t="str">
        <f>VLOOKUP(A131,EMPRESAS!$A$1:$I$342,9,0)</f>
        <v>MAGDALENA</v>
      </c>
      <c r="J131" s="175">
        <v>3</v>
      </c>
      <c r="K131" s="176" t="str">
        <f>VLOOKUP(J131,AUXILIAR_TIPO_ASEGURADORA!$C$2:$D$19,2,0)</f>
        <v>EQUIDAD</v>
      </c>
      <c r="L131" s="115" t="s">
        <v>1226</v>
      </c>
      <c r="M131" s="148">
        <v>42203</v>
      </c>
      <c r="N131" s="115" t="s">
        <v>1227</v>
      </c>
      <c r="O131" s="148">
        <v>42188</v>
      </c>
      <c r="P131" s="28"/>
      <c r="Q131" s="60"/>
      <c r="R131" s="157" t="str">
        <f t="shared" ref="R131:R199" ca="1" si="6">IF(O131&lt;$W$1,"Vencida","Vigente")</f>
        <v>Vencida</v>
      </c>
      <c r="S131" s="157">
        <f t="shared" ref="S131:S199" ca="1" si="7">$W$1-O131</f>
        <v>2462</v>
      </c>
      <c r="T131" s="157" t="str">
        <f t="shared" ref="T131:T199" ca="1" si="8">IF(S131=-$Y$1,"Proximo a Vencer"," ")</f>
        <v xml:space="preserve"> </v>
      </c>
    </row>
    <row r="132" spans="1:20" ht="15.6" thickTop="1" thickBot="1">
      <c r="A132" s="84">
        <v>8060016205</v>
      </c>
      <c r="B132" s="88" t="str">
        <f>VLOOKUP(A132,EMPRESAS!$A$1:$B$342,2,0)</f>
        <v>COOPERATIVA MULTIACTIVA DE TRANSPORTE DE PASAJEROS DE MAGANGUE "COOMULTRAMAG"</v>
      </c>
      <c r="C132" s="88" t="str">
        <f>VLOOKUP(A132,EMPRESAS!$A$1:$C$342,3,0)</f>
        <v>Pasajeros</v>
      </c>
      <c r="D132" s="91" t="s">
        <v>1243</v>
      </c>
      <c r="E132" s="122">
        <v>10320938</v>
      </c>
      <c r="F132" s="131" t="s">
        <v>1102</v>
      </c>
      <c r="G132" s="131">
        <v>20</v>
      </c>
      <c r="H132" s="122" t="s">
        <v>1105</v>
      </c>
      <c r="I132" s="220" t="str">
        <f>VLOOKUP(A132,EMPRESAS!$A$1:$I$342,9,0)</f>
        <v>MAGDALENA</v>
      </c>
      <c r="J132" s="175">
        <v>3</v>
      </c>
      <c r="K132" s="176" t="str">
        <f>VLOOKUP(J132,AUXILIAR_TIPO_ASEGURADORA!$C$2:$D$19,2,0)</f>
        <v>EQUIDAD</v>
      </c>
      <c r="L132" s="115" t="s">
        <v>1226</v>
      </c>
      <c r="M132" s="148">
        <v>42203</v>
      </c>
      <c r="N132" s="115" t="s">
        <v>1227</v>
      </c>
      <c r="O132" s="148">
        <v>42188</v>
      </c>
      <c r="P132" s="28"/>
      <c r="Q132" s="60"/>
      <c r="R132" s="157" t="str">
        <f t="shared" ca="1" si="6"/>
        <v>Vencida</v>
      </c>
      <c r="S132" s="157">
        <f t="shared" ca="1" si="7"/>
        <v>2462</v>
      </c>
      <c r="T132" s="157" t="str">
        <f t="shared" ca="1" si="8"/>
        <v xml:space="preserve"> </v>
      </c>
    </row>
    <row r="133" spans="1:20" ht="15.6" thickTop="1" thickBot="1">
      <c r="A133" s="84">
        <v>8060016205</v>
      </c>
      <c r="B133" s="88" t="str">
        <f>VLOOKUP(A133,EMPRESAS!$A$1:$B$342,2,0)</f>
        <v>COOPERATIVA MULTIACTIVA DE TRANSPORTE DE PASAJEROS DE MAGANGUE "COOMULTRAMAG"</v>
      </c>
      <c r="C133" s="88" t="str">
        <f>VLOOKUP(A133,EMPRESAS!$A$1:$C$342,3,0)</f>
        <v>Pasajeros</v>
      </c>
      <c r="D133" s="91" t="s">
        <v>1244</v>
      </c>
      <c r="E133" s="122">
        <v>10320062</v>
      </c>
      <c r="F133" s="131" t="s">
        <v>1102</v>
      </c>
      <c r="G133" s="131">
        <v>21</v>
      </c>
      <c r="H133" s="122" t="s">
        <v>1105</v>
      </c>
      <c r="I133" s="220" t="str">
        <f>VLOOKUP(A133,EMPRESAS!$A$1:$I$342,9,0)</f>
        <v>MAGDALENA</v>
      </c>
      <c r="J133" s="175">
        <v>3</v>
      </c>
      <c r="K133" s="176" t="str">
        <f>VLOOKUP(J133,AUXILIAR_TIPO_ASEGURADORA!$C$2:$D$19,2,0)</f>
        <v>EQUIDAD</v>
      </c>
      <c r="L133" s="115" t="s">
        <v>1226</v>
      </c>
      <c r="M133" s="148">
        <v>42203</v>
      </c>
      <c r="N133" s="115" t="s">
        <v>1227</v>
      </c>
      <c r="O133" s="148">
        <v>42188</v>
      </c>
      <c r="P133" s="28"/>
      <c r="Q133" s="60"/>
      <c r="R133" s="157" t="str">
        <f t="shared" ca="1" si="6"/>
        <v>Vencida</v>
      </c>
      <c r="S133" s="157">
        <f t="shared" ca="1" si="7"/>
        <v>2462</v>
      </c>
      <c r="T133" s="157" t="str">
        <f t="shared" ca="1" si="8"/>
        <v xml:space="preserve"> </v>
      </c>
    </row>
    <row r="134" spans="1:20" ht="15.6" thickTop="1" thickBot="1">
      <c r="A134" s="84">
        <v>8060016205</v>
      </c>
      <c r="B134" s="88" t="str">
        <f>VLOOKUP(A134,EMPRESAS!$A$1:$B$342,2,0)</f>
        <v>COOPERATIVA MULTIACTIVA DE TRANSPORTE DE PASAJEROS DE MAGANGUE "COOMULTRAMAG"</v>
      </c>
      <c r="C134" s="88" t="str">
        <f>VLOOKUP(A134,EMPRESAS!$A$1:$C$342,3,0)</f>
        <v>Pasajeros</v>
      </c>
      <c r="D134" s="91" t="s">
        <v>1245</v>
      </c>
      <c r="E134" s="122">
        <v>10320593</v>
      </c>
      <c r="F134" s="131" t="s">
        <v>1102</v>
      </c>
      <c r="G134" s="131">
        <v>18</v>
      </c>
      <c r="H134" s="122" t="s">
        <v>1105</v>
      </c>
      <c r="I134" s="220" t="str">
        <f>VLOOKUP(A134,EMPRESAS!$A$1:$I$342,9,0)</f>
        <v>MAGDALENA</v>
      </c>
      <c r="J134" s="175">
        <v>3</v>
      </c>
      <c r="K134" s="176" t="str">
        <f>VLOOKUP(J134,AUXILIAR_TIPO_ASEGURADORA!$C$2:$D$19,2,0)</f>
        <v>EQUIDAD</v>
      </c>
      <c r="L134" s="115" t="s">
        <v>1226</v>
      </c>
      <c r="M134" s="148">
        <v>42203</v>
      </c>
      <c r="N134" s="115" t="s">
        <v>1227</v>
      </c>
      <c r="O134" s="148">
        <v>42188</v>
      </c>
      <c r="P134" s="28"/>
      <c r="Q134" s="60"/>
      <c r="R134" s="157" t="str">
        <f t="shared" ca="1" si="6"/>
        <v>Vencida</v>
      </c>
      <c r="S134" s="157">
        <f t="shared" ca="1" si="7"/>
        <v>2462</v>
      </c>
      <c r="T134" s="157" t="str">
        <f t="shared" ca="1" si="8"/>
        <v xml:space="preserve"> </v>
      </c>
    </row>
    <row r="135" spans="1:20" ht="15.6" thickTop="1" thickBot="1">
      <c r="A135" s="84">
        <v>8060016205</v>
      </c>
      <c r="B135" s="88" t="str">
        <f>VLOOKUP(A135,EMPRESAS!$A$1:$B$342,2,0)</f>
        <v>COOPERATIVA MULTIACTIVA DE TRANSPORTE DE PASAJEROS DE MAGANGUE "COOMULTRAMAG"</v>
      </c>
      <c r="C135" s="88" t="str">
        <f>VLOOKUP(A135,EMPRESAS!$A$1:$C$342,3,0)</f>
        <v>Pasajeros</v>
      </c>
      <c r="D135" s="91" t="s">
        <v>1246</v>
      </c>
      <c r="E135" s="122">
        <v>10320939</v>
      </c>
      <c r="F135" s="131" t="s">
        <v>1102</v>
      </c>
      <c r="G135" s="131">
        <v>18</v>
      </c>
      <c r="H135" s="122" t="s">
        <v>1105</v>
      </c>
      <c r="I135" s="220" t="str">
        <f>VLOOKUP(A135,EMPRESAS!$A$1:$I$342,9,0)</f>
        <v>MAGDALENA</v>
      </c>
      <c r="J135" s="175">
        <v>3</v>
      </c>
      <c r="K135" s="176" t="str">
        <f>VLOOKUP(J135,AUXILIAR_TIPO_ASEGURADORA!$C$2:$D$19,2,0)</f>
        <v>EQUIDAD</v>
      </c>
      <c r="L135" s="115" t="s">
        <v>1226</v>
      </c>
      <c r="M135" s="148">
        <v>42203</v>
      </c>
      <c r="N135" s="115" t="s">
        <v>1227</v>
      </c>
      <c r="O135" s="148">
        <v>42188</v>
      </c>
      <c r="P135" s="28"/>
      <c r="Q135" s="60"/>
      <c r="R135" s="157" t="str">
        <f t="shared" ca="1" si="6"/>
        <v>Vencida</v>
      </c>
      <c r="S135" s="157">
        <f t="shared" ca="1" si="7"/>
        <v>2462</v>
      </c>
      <c r="T135" s="157" t="str">
        <f t="shared" ca="1" si="8"/>
        <v xml:space="preserve"> </v>
      </c>
    </row>
    <row r="136" spans="1:20" ht="15.6" thickTop="1" thickBot="1">
      <c r="A136" s="84">
        <v>8060016205</v>
      </c>
      <c r="B136" s="88" t="str">
        <f>VLOOKUP(A136,EMPRESAS!$A$1:$B$342,2,0)</f>
        <v>COOPERATIVA MULTIACTIVA DE TRANSPORTE DE PASAJEROS DE MAGANGUE "COOMULTRAMAG"</v>
      </c>
      <c r="C136" s="88" t="str">
        <f>VLOOKUP(A136,EMPRESAS!$A$1:$C$342,3,0)</f>
        <v>Pasajeros</v>
      </c>
      <c r="D136" s="91" t="s">
        <v>1247</v>
      </c>
      <c r="E136" s="122">
        <v>10320159</v>
      </c>
      <c r="F136" s="131" t="s">
        <v>1102</v>
      </c>
      <c r="G136" s="131">
        <v>18</v>
      </c>
      <c r="H136" s="122" t="s">
        <v>1105</v>
      </c>
      <c r="I136" s="220" t="str">
        <f>VLOOKUP(A136,EMPRESAS!$A$1:$I$342,9,0)</f>
        <v>MAGDALENA</v>
      </c>
      <c r="J136" s="175">
        <v>3</v>
      </c>
      <c r="K136" s="176" t="str">
        <f>VLOOKUP(J136,AUXILIAR_TIPO_ASEGURADORA!$C$2:$D$19,2,0)</f>
        <v>EQUIDAD</v>
      </c>
      <c r="L136" s="115" t="s">
        <v>1226</v>
      </c>
      <c r="M136" s="148">
        <v>42203</v>
      </c>
      <c r="N136" s="115" t="s">
        <v>1227</v>
      </c>
      <c r="O136" s="148">
        <v>42188</v>
      </c>
      <c r="P136" s="28"/>
      <c r="Q136" s="60"/>
      <c r="R136" s="157" t="str">
        <f t="shared" ca="1" si="6"/>
        <v>Vencida</v>
      </c>
      <c r="S136" s="157">
        <f t="shared" ca="1" si="7"/>
        <v>2462</v>
      </c>
      <c r="T136" s="157" t="str">
        <f t="shared" ca="1" si="8"/>
        <v xml:space="preserve"> </v>
      </c>
    </row>
    <row r="137" spans="1:20" ht="15.6" thickTop="1" thickBot="1">
      <c r="A137" s="84">
        <v>8060016205</v>
      </c>
      <c r="B137" s="88" t="str">
        <f>VLOOKUP(A137,EMPRESAS!$A$1:$B$342,2,0)</f>
        <v>COOPERATIVA MULTIACTIVA DE TRANSPORTE DE PASAJEROS DE MAGANGUE "COOMULTRAMAG"</v>
      </c>
      <c r="C137" s="88" t="str">
        <f>VLOOKUP(A137,EMPRESAS!$A$1:$C$342,3,0)</f>
        <v>Pasajeros</v>
      </c>
      <c r="D137" s="91" t="s">
        <v>1248</v>
      </c>
      <c r="E137" s="122">
        <v>10320992</v>
      </c>
      <c r="F137" s="131" t="s">
        <v>1102</v>
      </c>
      <c r="G137" s="131">
        <v>16</v>
      </c>
      <c r="H137" s="122" t="s">
        <v>1105</v>
      </c>
      <c r="I137" s="220" t="str">
        <f>VLOOKUP(A137,EMPRESAS!$A$1:$I$342,9,0)</f>
        <v>MAGDALENA</v>
      </c>
      <c r="J137" s="175">
        <v>3</v>
      </c>
      <c r="K137" s="176" t="str">
        <f>VLOOKUP(J137,AUXILIAR_TIPO_ASEGURADORA!$C$2:$D$19,2,0)</f>
        <v>EQUIDAD</v>
      </c>
      <c r="L137" s="115" t="s">
        <v>1226</v>
      </c>
      <c r="M137" s="148">
        <v>42203</v>
      </c>
      <c r="N137" s="115" t="s">
        <v>1227</v>
      </c>
      <c r="O137" s="148">
        <v>42188</v>
      </c>
      <c r="P137" s="28"/>
      <c r="Q137" s="60"/>
      <c r="R137" s="157" t="str">
        <f t="shared" ca="1" si="6"/>
        <v>Vencida</v>
      </c>
      <c r="S137" s="157">
        <f t="shared" ca="1" si="7"/>
        <v>2462</v>
      </c>
      <c r="T137" s="157" t="str">
        <f t="shared" ca="1" si="8"/>
        <v xml:space="preserve"> </v>
      </c>
    </row>
    <row r="138" spans="1:20" ht="15.6" thickTop="1" thickBot="1">
      <c r="A138" s="84">
        <v>8060016205</v>
      </c>
      <c r="B138" s="88" t="str">
        <f>VLOOKUP(A138,EMPRESAS!$A$1:$B$342,2,0)</f>
        <v>COOPERATIVA MULTIACTIVA DE TRANSPORTE DE PASAJEROS DE MAGANGUE "COOMULTRAMAG"</v>
      </c>
      <c r="C138" s="88" t="str">
        <f>VLOOKUP(A138,EMPRESAS!$A$1:$C$342,3,0)</f>
        <v>Pasajeros</v>
      </c>
      <c r="D138" s="91" t="s">
        <v>1249</v>
      </c>
      <c r="E138" s="122">
        <v>10320086</v>
      </c>
      <c r="F138" s="131" t="s">
        <v>1102</v>
      </c>
      <c r="G138" s="131">
        <v>20</v>
      </c>
      <c r="H138" s="122" t="s">
        <v>1105</v>
      </c>
      <c r="I138" s="220" t="str">
        <f>VLOOKUP(A138,EMPRESAS!$A$1:$I$342,9,0)</f>
        <v>MAGDALENA</v>
      </c>
      <c r="J138" s="175">
        <v>3</v>
      </c>
      <c r="K138" s="176" t="str">
        <f>VLOOKUP(J138,AUXILIAR_TIPO_ASEGURADORA!$C$2:$D$19,2,0)</f>
        <v>EQUIDAD</v>
      </c>
      <c r="L138" s="115" t="s">
        <v>1226</v>
      </c>
      <c r="M138" s="148">
        <v>42203</v>
      </c>
      <c r="N138" s="115" t="s">
        <v>1227</v>
      </c>
      <c r="O138" s="148">
        <v>42188</v>
      </c>
      <c r="P138" s="28"/>
      <c r="Q138" s="60"/>
      <c r="R138" s="157" t="str">
        <f t="shared" ca="1" si="6"/>
        <v>Vencida</v>
      </c>
      <c r="S138" s="157">
        <f t="shared" ca="1" si="7"/>
        <v>2462</v>
      </c>
      <c r="T138" s="157" t="str">
        <f t="shared" ca="1" si="8"/>
        <v xml:space="preserve"> </v>
      </c>
    </row>
    <row r="139" spans="1:20" ht="15.6" thickTop="1" thickBot="1">
      <c r="A139" s="84">
        <v>8060016205</v>
      </c>
      <c r="B139" s="88" t="str">
        <f>VLOOKUP(A139,EMPRESAS!$A$1:$B$342,2,0)</f>
        <v>COOPERATIVA MULTIACTIVA DE TRANSPORTE DE PASAJEROS DE MAGANGUE "COOMULTRAMAG"</v>
      </c>
      <c r="C139" s="88" t="str">
        <f>VLOOKUP(A139,EMPRESAS!$A$1:$C$342,3,0)</f>
        <v>Pasajeros</v>
      </c>
      <c r="D139" s="91" t="s">
        <v>1250</v>
      </c>
      <c r="E139" s="122">
        <v>10320911</v>
      </c>
      <c r="F139" s="131" t="s">
        <v>1102</v>
      </c>
      <c r="G139" s="131">
        <v>18</v>
      </c>
      <c r="H139" s="122" t="s">
        <v>1105</v>
      </c>
      <c r="I139" s="220" t="str">
        <f>VLOOKUP(A139,EMPRESAS!$A$1:$I$342,9,0)</f>
        <v>MAGDALENA</v>
      </c>
      <c r="J139" s="175">
        <v>3</v>
      </c>
      <c r="K139" s="176" t="str">
        <f>VLOOKUP(J139,AUXILIAR_TIPO_ASEGURADORA!$C$2:$D$19,2,0)</f>
        <v>EQUIDAD</v>
      </c>
      <c r="L139" s="115" t="s">
        <v>1226</v>
      </c>
      <c r="M139" s="148">
        <v>42203</v>
      </c>
      <c r="N139" s="115" t="s">
        <v>1227</v>
      </c>
      <c r="O139" s="148">
        <v>42188</v>
      </c>
      <c r="P139" s="28"/>
      <c r="Q139" s="60"/>
      <c r="R139" s="157" t="str">
        <f t="shared" ca="1" si="6"/>
        <v>Vencida</v>
      </c>
      <c r="S139" s="157">
        <f t="shared" ca="1" si="7"/>
        <v>2462</v>
      </c>
      <c r="T139" s="157" t="str">
        <f t="shared" ca="1" si="8"/>
        <v xml:space="preserve"> </v>
      </c>
    </row>
    <row r="140" spans="1:20" ht="15.6" thickTop="1" thickBot="1">
      <c r="A140" s="84">
        <v>8060016205</v>
      </c>
      <c r="B140" s="88" t="str">
        <f>VLOOKUP(A140,EMPRESAS!$A$1:$B$342,2,0)</f>
        <v>COOPERATIVA MULTIACTIVA DE TRANSPORTE DE PASAJEROS DE MAGANGUE "COOMULTRAMAG"</v>
      </c>
      <c r="C140" s="88" t="str">
        <f>VLOOKUP(A140,EMPRESAS!$A$1:$C$342,3,0)</f>
        <v>Pasajeros</v>
      </c>
      <c r="D140" s="91" t="s">
        <v>1251</v>
      </c>
      <c r="E140" s="122">
        <v>10320308</v>
      </c>
      <c r="F140" s="131" t="s">
        <v>1102</v>
      </c>
      <c r="G140" s="131">
        <v>18</v>
      </c>
      <c r="H140" s="122" t="s">
        <v>1105</v>
      </c>
      <c r="I140" s="220" t="str">
        <f>VLOOKUP(A140,EMPRESAS!$A$1:$I$342,9,0)</f>
        <v>MAGDALENA</v>
      </c>
      <c r="J140" s="175">
        <v>3</v>
      </c>
      <c r="K140" s="176" t="str">
        <f>VLOOKUP(J140,AUXILIAR_TIPO_ASEGURADORA!$C$2:$D$19,2,0)</f>
        <v>EQUIDAD</v>
      </c>
      <c r="L140" s="115" t="s">
        <v>1226</v>
      </c>
      <c r="M140" s="148">
        <v>42203</v>
      </c>
      <c r="N140" s="115" t="s">
        <v>1227</v>
      </c>
      <c r="O140" s="148">
        <v>42188</v>
      </c>
      <c r="P140" s="28"/>
      <c r="Q140" s="60"/>
      <c r="R140" s="157" t="str">
        <f t="shared" ca="1" si="6"/>
        <v>Vencida</v>
      </c>
      <c r="S140" s="157">
        <f t="shared" ca="1" si="7"/>
        <v>2462</v>
      </c>
      <c r="T140" s="157" t="str">
        <f t="shared" ca="1" si="8"/>
        <v xml:space="preserve"> </v>
      </c>
    </row>
    <row r="141" spans="1:20" ht="15.6" thickTop="1" thickBot="1">
      <c r="A141" s="84">
        <v>8060016205</v>
      </c>
      <c r="B141" s="88" t="str">
        <f>VLOOKUP(A141,EMPRESAS!$A$1:$B$342,2,0)</f>
        <v>COOPERATIVA MULTIACTIVA DE TRANSPORTE DE PASAJEROS DE MAGANGUE "COOMULTRAMAG"</v>
      </c>
      <c r="C141" s="88" t="str">
        <f>VLOOKUP(A141,EMPRESAS!$A$1:$C$342,3,0)</f>
        <v>Pasajeros</v>
      </c>
      <c r="D141" s="91" t="s">
        <v>1252</v>
      </c>
      <c r="E141" s="122">
        <v>10321057</v>
      </c>
      <c r="F141" s="131" t="s">
        <v>1102</v>
      </c>
      <c r="G141" s="131">
        <v>20</v>
      </c>
      <c r="H141" s="122" t="s">
        <v>1105</v>
      </c>
      <c r="I141" s="220" t="str">
        <f>VLOOKUP(A141,EMPRESAS!$A$1:$I$342,9,0)</f>
        <v>MAGDALENA</v>
      </c>
      <c r="J141" s="175">
        <v>3</v>
      </c>
      <c r="K141" s="176" t="str">
        <f>VLOOKUP(J141,AUXILIAR_TIPO_ASEGURADORA!$C$2:$D$19,2,0)</f>
        <v>EQUIDAD</v>
      </c>
      <c r="L141" s="115" t="s">
        <v>1226</v>
      </c>
      <c r="M141" s="148">
        <v>42203</v>
      </c>
      <c r="N141" s="115" t="s">
        <v>1227</v>
      </c>
      <c r="O141" s="148">
        <v>42188</v>
      </c>
      <c r="P141" s="28"/>
      <c r="Q141" s="60"/>
      <c r="R141" s="157" t="str">
        <f t="shared" ca="1" si="6"/>
        <v>Vencida</v>
      </c>
      <c r="S141" s="157">
        <f t="shared" ca="1" si="7"/>
        <v>2462</v>
      </c>
      <c r="T141" s="157" t="str">
        <f t="shared" ca="1" si="8"/>
        <v xml:space="preserve"> </v>
      </c>
    </row>
    <row r="142" spans="1:20" ht="15.6" thickTop="1" thickBot="1">
      <c r="A142" s="84">
        <v>8060016205</v>
      </c>
      <c r="B142" s="88" t="str">
        <f>VLOOKUP(A142,EMPRESAS!$A$1:$B$342,2,0)</f>
        <v>COOPERATIVA MULTIACTIVA DE TRANSPORTE DE PASAJEROS DE MAGANGUE "COOMULTRAMAG"</v>
      </c>
      <c r="C142" s="88" t="str">
        <f>VLOOKUP(A142,EMPRESAS!$A$1:$C$342,3,0)</f>
        <v>Pasajeros</v>
      </c>
      <c r="D142" s="91" t="s">
        <v>1253</v>
      </c>
      <c r="E142" s="122">
        <v>10321133</v>
      </c>
      <c r="F142" s="131" t="s">
        <v>1102</v>
      </c>
      <c r="G142" s="131">
        <v>20</v>
      </c>
      <c r="H142" s="122" t="s">
        <v>1105</v>
      </c>
      <c r="I142" s="220" t="str">
        <f>VLOOKUP(A142,EMPRESAS!$A$1:$I$342,9,0)</f>
        <v>MAGDALENA</v>
      </c>
      <c r="J142" s="175">
        <v>3</v>
      </c>
      <c r="K142" s="176" t="str">
        <f>VLOOKUP(J142,AUXILIAR_TIPO_ASEGURADORA!$C$2:$D$19,2,0)</f>
        <v>EQUIDAD</v>
      </c>
      <c r="L142" s="115" t="s">
        <v>1226</v>
      </c>
      <c r="M142" s="148">
        <v>42203</v>
      </c>
      <c r="N142" s="115" t="s">
        <v>1227</v>
      </c>
      <c r="O142" s="148">
        <v>42188</v>
      </c>
      <c r="P142" s="28"/>
      <c r="Q142" s="60"/>
      <c r="R142" s="157" t="str">
        <f t="shared" ca="1" si="6"/>
        <v>Vencida</v>
      </c>
      <c r="S142" s="157">
        <f t="shared" ca="1" si="7"/>
        <v>2462</v>
      </c>
      <c r="T142" s="157" t="str">
        <f t="shared" ca="1" si="8"/>
        <v xml:space="preserve"> </v>
      </c>
    </row>
    <row r="143" spans="1:20" ht="15.6" thickTop="1" thickBot="1">
      <c r="A143" s="84">
        <v>8060016205</v>
      </c>
      <c r="B143" s="88" t="str">
        <f>VLOOKUP(A143,EMPRESAS!$A$1:$B$342,2,0)</f>
        <v>COOPERATIVA MULTIACTIVA DE TRANSPORTE DE PASAJEROS DE MAGANGUE "COOMULTRAMAG"</v>
      </c>
      <c r="C143" s="88" t="str">
        <f>VLOOKUP(A143,EMPRESAS!$A$1:$C$342,3,0)</f>
        <v>Pasajeros</v>
      </c>
      <c r="D143" s="91" t="s">
        <v>1254</v>
      </c>
      <c r="E143" s="122">
        <v>10320359</v>
      </c>
      <c r="F143" s="131" t="s">
        <v>1102</v>
      </c>
      <c r="G143" s="131">
        <v>18</v>
      </c>
      <c r="H143" s="122" t="s">
        <v>1105</v>
      </c>
      <c r="I143" s="220" t="str">
        <f>VLOOKUP(A143,EMPRESAS!$A$1:$I$342,9,0)</f>
        <v>MAGDALENA</v>
      </c>
      <c r="J143" s="175">
        <v>3</v>
      </c>
      <c r="K143" s="176" t="str">
        <f>VLOOKUP(J143,AUXILIAR_TIPO_ASEGURADORA!$C$2:$D$19,2,0)</f>
        <v>EQUIDAD</v>
      </c>
      <c r="L143" s="115" t="s">
        <v>1226</v>
      </c>
      <c r="M143" s="148">
        <v>42203</v>
      </c>
      <c r="N143" s="115" t="s">
        <v>1227</v>
      </c>
      <c r="O143" s="148">
        <v>42188</v>
      </c>
      <c r="P143" s="28"/>
      <c r="Q143" s="60"/>
      <c r="R143" s="157" t="str">
        <f t="shared" ca="1" si="6"/>
        <v>Vencida</v>
      </c>
      <c r="S143" s="157">
        <f t="shared" ca="1" si="7"/>
        <v>2462</v>
      </c>
      <c r="T143" s="157" t="str">
        <f t="shared" ca="1" si="8"/>
        <v xml:space="preserve"> </v>
      </c>
    </row>
    <row r="144" spans="1:20" ht="15.6" thickTop="1" thickBot="1">
      <c r="A144" s="84">
        <v>8060016205</v>
      </c>
      <c r="B144" s="88" t="str">
        <f>VLOOKUP(A144,EMPRESAS!$A$1:$B$342,2,0)</f>
        <v>COOPERATIVA MULTIACTIVA DE TRANSPORTE DE PASAJEROS DE MAGANGUE "COOMULTRAMAG"</v>
      </c>
      <c r="C144" s="88" t="str">
        <f>VLOOKUP(A144,EMPRESAS!$A$1:$C$342,3,0)</f>
        <v>Pasajeros</v>
      </c>
      <c r="D144" s="91" t="s">
        <v>1255</v>
      </c>
      <c r="E144" s="122">
        <v>10321632</v>
      </c>
      <c r="F144" s="131" t="s">
        <v>1102</v>
      </c>
      <c r="G144" s="131">
        <v>12</v>
      </c>
      <c r="H144" s="122" t="s">
        <v>1105</v>
      </c>
      <c r="I144" s="220" t="str">
        <f>VLOOKUP(A144,EMPRESAS!$A$1:$I$342,9,0)</f>
        <v>MAGDALENA</v>
      </c>
      <c r="J144" s="175">
        <v>3</v>
      </c>
      <c r="K144" s="176" t="str">
        <f>VLOOKUP(J144,AUXILIAR_TIPO_ASEGURADORA!$C$2:$D$19,2,0)</f>
        <v>EQUIDAD</v>
      </c>
      <c r="L144" s="115" t="s">
        <v>1226</v>
      </c>
      <c r="M144" s="148">
        <v>42203</v>
      </c>
      <c r="N144" s="115" t="s">
        <v>1227</v>
      </c>
      <c r="O144" s="148">
        <v>42188</v>
      </c>
      <c r="P144" s="28"/>
      <c r="Q144" s="60"/>
      <c r="R144" s="157" t="str">
        <f t="shared" ca="1" si="6"/>
        <v>Vencida</v>
      </c>
      <c r="S144" s="157">
        <f t="shared" ca="1" si="7"/>
        <v>2462</v>
      </c>
      <c r="T144" s="157" t="str">
        <f t="shared" ca="1" si="8"/>
        <v xml:space="preserve"> </v>
      </c>
    </row>
    <row r="145" spans="1:20" ht="15.6" thickTop="1" thickBot="1">
      <c r="A145" s="84">
        <v>8060016205</v>
      </c>
      <c r="B145" s="88" t="str">
        <f>VLOOKUP(A145,EMPRESAS!$A$1:$B$342,2,0)</f>
        <v>COOPERATIVA MULTIACTIVA DE TRANSPORTE DE PASAJEROS DE MAGANGUE "COOMULTRAMAG"</v>
      </c>
      <c r="C145" s="88" t="str">
        <f>VLOOKUP(A145,EMPRESAS!$A$1:$C$342,3,0)</f>
        <v>Pasajeros</v>
      </c>
      <c r="D145" s="91" t="s">
        <v>1256</v>
      </c>
      <c r="E145" s="122">
        <v>10320948</v>
      </c>
      <c r="F145" s="131" t="s">
        <v>1102</v>
      </c>
      <c r="G145" s="131">
        <v>18</v>
      </c>
      <c r="H145" s="122" t="s">
        <v>1105</v>
      </c>
      <c r="I145" s="220" t="str">
        <f>VLOOKUP(A145,EMPRESAS!$A$1:$I$342,9,0)</f>
        <v>MAGDALENA</v>
      </c>
      <c r="J145" s="175">
        <v>3</v>
      </c>
      <c r="K145" s="176" t="str">
        <f>VLOOKUP(J145,AUXILIAR_TIPO_ASEGURADORA!$C$2:$D$19,2,0)</f>
        <v>EQUIDAD</v>
      </c>
      <c r="L145" s="115" t="s">
        <v>1226</v>
      </c>
      <c r="M145" s="148">
        <v>42203</v>
      </c>
      <c r="N145" s="115" t="s">
        <v>1227</v>
      </c>
      <c r="O145" s="148">
        <v>42188</v>
      </c>
      <c r="P145" s="28"/>
      <c r="Q145" s="60"/>
      <c r="R145" s="157" t="str">
        <f t="shared" ca="1" si="6"/>
        <v>Vencida</v>
      </c>
      <c r="S145" s="157">
        <f t="shared" ca="1" si="7"/>
        <v>2462</v>
      </c>
      <c r="T145" s="157" t="str">
        <f t="shared" ca="1" si="8"/>
        <v xml:space="preserve"> </v>
      </c>
    </row>
    <row r="146" spans="1:20" ht="15.6" thickTop="1" thickBot="1">
      <c r="A146" s="84">
        <v>8060016205</v>
      </c>
      <c r="B146" s="88" t="str">
        <f>VLOOKUP(A146,EMPRESAS!$A$1:$B$342,2,0)</f>
        <v>COOPERATIVA MULTIACTIVA DE TRANSPORTE DE PASAJEROS DE MAGANGUE "COOMULTRAMAG"</v>
      </c>
      <c r="C146" s="88" t="str">
        <f>VLOOKUP(A146,EMPRESAS!$A$1:$C$342,3,0)</f>
        <v>Pasajeros</v>
      </c>
      <c r="D146" s="91" t="s">
        <v>1257</v>
      </c>
      <c r="E146" s="122">
        <v>10320666</v>
      </c>
      <c r="F146" s="131" t="s">
        <v>1102</v>
      </c>
      <c r="G146" s="131">
        <v>18</v>
      </c>
      <c r="H146" s="122" t="s">
        <v>1105</v>
      </c>
      <c r="I146" s="220" t="str">
        <f>VLOOKUP(A146,EMPRESAS!$A$1:$I$342,9,0)</f>
        <v>MAGDALENA</v>
      </c>
      <c r="J146" s="175">
        <v>3</v>
      </c>
      <c r="K146" s="176" t="str">
        <f>VLOOKUP(J146,AUXILIAR_TIPO_ASEGURADORA!$C$2:$D$19,2,0)</f>
        <v>EQUIDAD</v>
      </c>
      <c r="L146" s="115" t="s">
        <v>1226</v>
      </c>
      <c r="M146" s="148">
        <v>42203</v>
      </c>
      <c r="N146" s="115" t="s">
        <v>1227</v>
      </c>
      <c r="O146" s="148">
        <v>42188</v>
      </c>
      <c r="P146" s="28"/>
      <c r="Q146" s="60"/>
      <c r="R146" s="157" t="str">
        <f t="shared" ca="1" si="6"/>
        <v>Vencida</v>
      </c>
      <c r="S146" s="157">
        <f t="shared" ca="1" si="7"/>
        <v>2462</v>
      </c>
      <c r="T146" s="157" t="str">
        <f t="shared" ca="1" si="8"/>
        <v xml:space="preserve"> </v>
      </c>
    </row>
    <row r="147" spans="1:20" ht="15.6" thickTop="1" thickBot="1">
      <c r="A147" s="84">
        <v>8060016205</v>
      </c>
      <c r="B147" s="88" t="str">
        <f>VLOOKUP(A147,EMPRESAS!$A$1:$B$342,2,0)</f>
        <v>COOPERATIVA MULTIACTIVA DE TRANSPORTE DE PASAJEROS DE MAGANGUE "COOMULTRAMAG"</v>
      </c>
      <c r="C147" s="88" t="str">
        <f>VLOOKUP(A147,EMPRESAS!$A$1:$C$342,3,0)</f>
        <v>Pasajeros</v>
      </c>
      <c r="D147" s="91" t="s">
        <v>1258</v>
      </c>
      <c r="E147" s="122">
        <v>10321422</v>
      </c>
      <c r="F147" s="131" t="s">
        <v>1102</v>
      </c>
      <c r="G147" s="131">
        <v>20</v>
      </c>
      <c r="H147" s="122" t="s">
        <v>1105</v>
      </c>
      <c r="I147" s="220" t="str">
        <f>VLOOKUP(A147,EMPRESAS!$A$1:$I$342,9,0)</f>
        <v>MAGDALENA</v>
      </c>
      <c r="J147" s="175">
        <v>3</v>
      </c>
      <c r="K147" s="176" t="str">
        <f>VLOOKUP(J147,AUXILIAR_TIPO_ASEGURADORA!$C$2:$D$19,2,0)</f>
        <v>EQUIDAD</v>
      </c>
      <c r="L147" s="115" t="s">
        <v>1226</v>
      </c>
      <c r="M147" s="148">
        <v>42203</v>
      </c>
      <c r="N147" s="115" t="s">
        <v>1227</v>
      </c>
      <c r="O147" s="148">
        <v>42188</v>
      </c>
      <c r="P147" s="28"/>
      <c r="Q147" s="60"/>
      <c r="R147" s="157" t="str">
        <f t="shared" ca="1" si="6"/>
        <v>Vencida</v>
      </c>
      <c r="S147" s="157">
        <f t="shared" ca="1" si="7"/>
        <v>2462</v>
      </c>
      <c r="T147" s="157" t="str">
        <f t="shared" ca="1" si="8"/>
        <v xml:space="preserve"> </v>
      </c>
    </row>
    <row r="148" spans="1:20" ht="15.6" thickTop="1" thickBot="1">
      <c r="A148" s="84">
        <v>8060016205</v>
      </c>
      <c r="B148" s="88" t="str">
        <f>VLOOKUP(A148,EMPRESAS!$A$1:$B$342,2,0)</f>
        <v>COOPERATIVA MULTIACTIVA DE TRANSPORTE DE PASAJEROS DE MAGANGUE "COOMULTRAMAG"</v>
      </c>
      <c r="C148" s="88" t="str">
        <f>VLOOKUP(A148,EMPRESAS!$A$1:$C$342,3,0)</f>
        <v>Pasajeros</v>
      </c>
      <c r="D148" s="91" t="s">
        <v>1259</v>
      </c>
      <c r="E148" s="122">
        <v>10320896</v>
      </c>
      <c r="F148" s="131" t="s">
        <v>1102</v>
      </c>
      <c r="G148" s="131">
        <v>18</v>
      </c>
      <c r="H148" s="122" t="s">
        <v>1105</v>
      </c>
      <c r="I148" s="220" t="str">
        <f>VLOOKUP(A148,EMPRESAS!$A$1:$I$342,9,0)</f>
        <v>MAGDALENA</v>
      </c>
      <c r="J148" s="175">
        <v>3</v>
      </c>
      <c r="K148" s="176" t="str">
        <f>VLOOKUP(J148,AUXILIAR_TIPO_ASEGURADORA!$C$2:$D$19,2,0)</f>
        <v>EQUIDAD</v>
      </c>
      <c r="L148" s="115" t="s">
        <v>1226</v>
      </c>
      <c r="M148" s="148">
        <v>42203</v>
      </c>
      <c r="N148" s="115" t="s">
        <v>1227</v>
      </c>
      <c r="O148" s="148">
        <v>42188</v>
      </c>
      <c r="P148" s="28"/>
      <c r="Q148" s="60"/>
      <c r="R148" s="157" t="str">
        <f t="shared" ca="1" si="6"/>
        <v>Vencida</v>
      </c>
      <c r="S148" s="157">
        <f t="shared" ca="1" si="7"/>
        <v>2462</v>
      </c>
      <c r="T148" s="157" t="str">
        <f t="shared" ca="1" si="8"/>
        <v xml:space="preserve"> </v>
      </c>
    </row>
    <row r="149" spans="1:20" ht="15.6" thickTop="1" thickBot="1">
      <c r="A149" s="84">
        <v>8060016205</v>
      </c>
      <c r="B149" s="88" t="str">
        <f>VLOOKUP(A149,EMPRESAS!$A$1:$B$342,2,0)</f>
        <v>COOPERATIVA MULTIACTIVA DE TRANSPORTE DE PASAJEROS DE MAGANGUE "COOMULTRAMAG"</v>
      </c>
      <c r="C149" s="88" t="str">
        <f>VLOOKUP(A149,EMPRESAS!$A$1:$C$342,3,0)</f>
        <v>Pasajeros</v>
      </c>
      <c r="D149" s="91" t="s">
        <v>1260</v>
      </c>
      <c r="E149" s="122">
        <v>10321241</v>
      </c>
      <c r="F149" s="131" t="s">
        <v>1102</v>
      </c>
      <c r="G149" s="131">
        <v>18</v>
      </c>
      <c r="H149" s="122" t="s">
        <v>1105</v>
      </c>
      <c r="I149" s="220" t="str">
        <f>VLOOKUP(A149,EMPRESAS!$A$1:$I$342,9,0)</f>
        <v>MAGDALENA</v>
      </c>
      <c r="J149" s="175">
        <v>3</v>
      </c>
      <c r="K149" s="176" t="str">
        <f>VLOOKUP(J149,AUXILIAR_TIPO_ASEGURADORA!$C$2:$D$19,2,0)</f>
        <v>EQUIDAD</v>
      </c>
      <c r="L149" s="115" t="s">
        <v>1226</v>
      </c>
      <c r="M149" s="148">
        <v>42203</v>
      </c>
      <c r="N149" s="115" t="s">
        <v>1227</v>
      </c>
      <c r="O149" s="148">
        <v>42188</v>
      </c>
      <c r="P149" s="28"/>
      <c r="Q149" s="60"/>
      <c r="R149" s="157" t="str">
        <f t="shared" ca="1" si="6"/>
        <v>Vencida</v>
      </c>
      <c r="S149" s="157">
        <f t="shared" ca="1" si="7"/>
        <v>2462</v>
      </c>
      <c r="T149" s="157" t="str">
        <f t="shared" ca="1" si="8"/>
        <v xml:space="preserve"> </v>
      </c>
    </row>
    <row r="150" spans="1:20" ht="15.6" thickTop="1" thickBot="1">
      <c r="A150" s="84">
        <v>8060016205</v>
      </c>
      <c r="B150" s="88" t="str">
        <f>VLOOKUP(A150,EMPRESAS!$A$1:$B$342,2,0)</f>
        <v>COOPERATIVA MULTIACTIVA DE TRANSPORTE DE PASAJEROS DE MAGANGUE "COOMULTRAMAG"</v>
      </c>
      <c r="C150" s="88" t="str">
        <f>VLOOKUP(A150,EMPRESAS!$A$1:$C$342,3,0)</f>
        <v>Pasajeros</v>
      </c>
      <c r="D150" s="91" t="s">
        <v>1261</v>
      </c>
      <c r="E150" s="122">
        <v>10321220</v>
      </c>
      <c r="F150" s="131" t="s">
        <v>1102</v>
      </c>
      <c r="G150" s="131">
        <v>18</v>
      </c>
      <c r="H150" s="122" t="s">
        <v>1105</v>
      </c>
      <c r="I150" s="220" t="str">
        <f>VLOOKUP(A150,EMPRESAS!$A$1:$I$342,9,0)</f>
        <v>MAGDALENA</v>
      </c>
      <c r="J150" s="175">
        <v>3</v>
      </c>
      <c r="K150" s="176" t="str">
        <f>VLOOKUP(J150,AUXILIAR_TIPO_ASEGURADORA!$C$2:$D$19,2,0)</f>
        <v>EQUIDAD</v>
      </c>
      <c r="L150" s="115" t="s">
        <v>1226</v>
      </c>
      <c r="M150" s="148">
        <v>42203</v>
      </c>
      <c r="N150" s="115" t="s">
        <v>1227</v>
      </c>
      <c r="O150" s="148">
        <v>42188</v>
      </c>
      <c r="P150" s="28"/>
      <c r="Q150" s="60"/>
      <c r="R150" s="157" t="str">
        <f t="shared" ca="1" si="6"/>
        <v>Vencida</v>
      </c>
      <c r="S150" s="157">
        <f t="shared" ca="1" si="7"/>
        <v>2462</v>
      </c>
      <c r="T150" s="157" t="str">
        <f t="shared" ca="1" si="8"/>
        <v xml:space="preserve"> </v>
      </c>
    </row>
    <row r="151" spans="1:20" ht="15.6" thickTop="1" thickBot="1">
      <c r="A151" s="84">
        <v>8060016205</v>
      </c>
      <c r="B151" s="88" t="str">
        <f>VLOOKUP(A151,EMPRESAS!$A$1:$B$342,2,0)</f>
        <v>COOPERATIVA MULTIACTIVA DE TRANSPORTE DE PASAJEROS DE MAGANGUE "COOMULTRAMAG"</v>
      </c>
      <c r="C151" s="88" t="str">
        <f>VLOOKUP(A151,EMPRESAS!$A$1:$C$342,3,0)</f>
        <v>Pasajeros</v>
      </c>
      <c r="D151" s="91" t="s">
        <v>1262</v>
      </c>
      <c r="E151" s="122">
        <v>10320978</v>
      </c>
      <c r="F151" s="131" t="s">
        <v>1102</v>
      </c>
      <c r="G151" s="131">
        <v>16</v>
      </c>
      <c r="H151" s="122" t="s">
        <v>1105</v>
      </c>
      <c r="I151" s="220" t="str">
        <f>VLOOKUP(A151,EMPRESAS!$A$1:$I$342,9,0)</f>
        <v>MAGDALENA</v>
      </c>
      <c r="J151" s="175">
        <v>3</v>
      </c>
      <c r="K151" s="176" t="str">
        <f>VLOOKUP(J151,AUXILIAR_TIPO_ASEGURADORA!$C$2:$D$19,2,0)</f>
        <v>EQUIDAD</v>
      </c>
      <c r="L151" s="115" t="s">
        <v>1226</v>
      </c>
      <c r="M151" s="148">
        <v>42203</v>
      </c>
      <c r="N151" s="115" t="s">
        <v>1227</v>
      </c>
      <c r="O151" s="148">
        <v>42188</v>
      </c>
      <c r="P151" s="28"/>
      <c r="Q151" s="60"/>
      <c r="R151" s="157" t="str">
        <f t="shared" ca="1" si="6"/>
        <v>Vencida</v>
      </c>
      <c r="S151" s="157">
        <f t="shared" ca="1" si="7"/>
        <v>2462</v>
      </c>
      <c r="T151" s="157" t="str">
        <f t="shared" ca="1" si="8"/>
        <v xml:space="preserve"> </v>
      </c>
    </row>
    <row r="152" spans="1:20" ht="15.6" thickTop="1" thickBot="1">
      <c r="A152" s="84">
        <v>8060016205</v>
      </c>
      <c r="B152" s="88" t="str">
        <f>VLOOKUP(A152,EMPRESAS!$A$1:$B$342,2,0)</f>
        <v>COOPERATIVA MULTIACTIVA DE TRANSPORTE DE PASAJEROS DE MAGANGUE "COOMULTRAMAG"</v>
      </c>
      <c r="C152" s="88" t="str">
        <f>VLOOKUP(A152,EMPRESAS!$A$1:$C$342,3,0)</f>
        <v>Pasajeros</v>
      </c>
      <c r="D152" s="91" t="s">
        <v>1263</v>
      </c>
      <c r="E152" s="122">
        <v>10320975</v>
      </c>
      <c r="F152" s="131" t="s">
        <v>1102</v>
      </c>
      <c r="G152" s="131">
        <v>20</v>
      </c>
      <c r="H152" s="122" t="s">
        <v>1105</v>
      </c>
      <c r="I152" s="220" t="str">
        <f>VLOOKUP(A152,EMPRESAS!$A$1:$I$342,9,0)</f>
        <v>MAGDALENA</v>
      </c>
      <c r="J152" s="175">
        <v>3</v>
      </c>
      <c r="K152" s="176" t="str">
        <f>VLOOKUP(J152,AUXILIAR_TIPO_ASEGURADORA!$C$2:$D$19,2,0)</f>
        <v>EQUIDAD</v>
      </c>
      <c r="L152" s="115" t="s">
        <v>1226</v>
      </c>
      <c r="M152" s="148">
        <v>42203</v>
      </c>
      <c r="N152" s="115" t="s">
        <v>1227</v>
      </c>
      <c r="O152" s="148">
        <v>42188</v>
      </c>
      <c r="P152" s="28"/>
      <c r="Q152" s="60"/>
      <c r="R152" s="157" t="str">
        <f t="shared" ca="1" si="6"/>
        <v>Vencida</v>
      </c>
      <c r="S152" s="157">
        <f t="shared" ca="1" si="7"/>
        <v>2462</v>
      </c>
      <c r="T152" s="157" t="str">
        <f t="shared" ca="1" si="8"/>
        <v xml:space="preserve"> </v>
      </c>
    </row>
    <row r="153" spans="1:20" ht="15.6" thickTop="1" thickBot="1">
      <c r="A153" s="84">
        <v>8060016205</v>
      </c>
      <c r="B153" s="88" t="str">
        <f>VLOOKUP(A153,EMPRESAS!$A$1:$B$342,2,0)</f>
        <v>COOPERATIVA MULTIACTIVA DE TRANSPORTE DE PASAJEROS DE MAGANGUE "COOMULTRAMAG"</v>
      </c>
      <c r="C153" s="88" t="str">
        <f>VLOOKUP(A153,EMPRESAS!$A$1:$C$342,3,0)</f>
        <v>Pasajeros</v>
      </c>
      <c r="D153" s="91" t="s">
        <v>1264</v>
      </c>
      <c r="E153" s="122">
        <v>10321193</v>
      </c>
      <c r="F153" s="131" t="s">
        <v>1102</v>
      </c>
      <c r="G153" s="131">
        <v>20</v>
      </c>
      <c r="H153" s="122" t="s">
        <v>1105</v>
      </c>
      <c r="I153" s="220" t="str">
        <f>VLOOKUP(A153,EMPRESAS!$A$1:$I$342,9,0)</f>
        <v>MAGDALENA</v>
      </c>
      <c r="J153" s="175">
        <v>3</v>
      </c>
      <c r="K153" s="176" t="str">
        <f>VLOOKUP(J153,AUXILIAR_TIPO_ASEGURADORA!$C$2:$D$19,2,0)</f>
        <v>EQUIDAD</v>
      </c>
      <c r="L153" s="115" t="s">
        <v>1226</v>
      </c>
      <c r="M153" s="148">
        <v>42203</v>
      </c>
      <c r="N153" s="115" t="s">
        <v>1227</v>
      </c>
      <c r="O153" s="148">
        <v>42188</v>
      </c>
      <c r="P153" s="28"/>
      <c r="Q153" s="60"/>
      <c r="R153" s="157" t="str">
        <f t="shared" ca="1" si="6"/>
        <v>Vencida</v>
      </c>
      <c r="S153" s="157">
        <f t="shared" ca="1" si="7"/>
        <v>2462</v>
      </c>
      <c r="T153" s="157" t="str">
        <f t="shared" ca="1" si="8"/>
        <v xml:space="preserve"> </v>
      </c>
    </row>
    <row r="154" spans="1:20" ht="15.6" thickTop="1" thickBot="1">
      <c r="A154" s="84">
        <v>8060016205</v>
      </c>
      <c r="B154" s="88" t="str">
        <f>VLOOKUP(A154,EMPRESAS!$A$1:$B$342,2,0)</f>
        <v>COOPERATIVA MULTIACTIVA DE TRANSPORTE DE PASAJEROS DE MAGANGUE "COOMULTRAMAG"</v>
      </c>
      <c r="C154" s="88" t="str">
        <f>VLOOKUP(A154,EMPRESAS!$A$1:$C$342,3,0)</f>
        <v>Pasajeros</v>
      </c>
      <c r="D154" s="91" t="s">
        <v>1265</v>
      </c>
      <c r="E154" s="122">
        <v>10321583</v>
      </c>
      <c r="F154" s="131" t="s">
        <v>1102</v>
      </c>
      <c r="G154" s="131">
        <v>20</v>
      </c>
      <c r="H154" s="122" t="s">
        <v>1105</v>
      </c>
      <c r="I154" s="220" t="str">
        <f>VLOOKUP(A154,EMPRESAS!$A$1:$I$342,9,0)</f>
        <v>MAGDALENA</v>
      </c>
      <c r="J154" s="175">
        <v>3</v>
      </c>
      <c r="K154" s="176" t="str">
        <f>VLOOKUP(J154,AUXILIAR_TIPO_ASEGURADORA!$C$2:$D$19,2,0)</f>
        <v>EQUIDAD</v>
      </c>
      <c r="L154" s="115" t="s">
        <v>1226</v>
      </c>
      <c r="M154" s="148">
        <v>42203</v>
      </c>
      <c r="N154" s="115" t="s">
        <v>1227</v>
      </c>
      <c r="O154" s="148">
        <v>42188</v>
      </c>
      <c r="P154" s="28"/>
      <c r="Q154" s="60"/>
      <c r="R154" s="157" t="str">
        <f t="shared" ca="1" si="6"/>
        <v>Vencida</v>
      </c>
      <c r="S154" s="157">
        <f t="shared" ca="1" si="7"/>
        <v>2462</v>
      </c>
      <c r="T154" s="157" t="str">
        <f t="shared" ca="1" si="8"/>
        <v xml:space="preserve"> </v>
      </c>
    </row>
    <row r="155" spans="1:20" ht="15.6" thickTop="1" thickBot="1">
      <c r="A155" s="84">
        <v>8060016205</v>
      </c>
      <c r="B155" s="88" t="str">
        <f>VLOOKUP(A155,EMPRESAS!$A$1:$B$342,2,0)</f>
        <v>COOPERATIVA MULTIACTIVA DE TRANSPORTE DE PASAJEROS DE MAGANGUE "COOMULTRAMAG"</v>
      </c>
      <c r="C155" s="88" t="str">
        <f>VLOOKUP(A155,EMPRESAS!$A$1:$C$342,3,0)</f>
        <v>Pasajeros</v>
      </c>
      <c r="D155" s="91" t="s">
        <v>1266</v>
      </c>
      <c r="E155" s="122">
        <v>10320994</v>
      </c>
      <c r="F155" s="131" t="s">
        <v>1102</v>
      </c>
      <c r="G155" s="131">
        <v>18</v>
      </c>
      <c r="H155" s="122" t="s">
        <v>1105</v>
      </c>
      <c r="I155" s="220" t="str">
        <f>VLOOKUP(A155,EMPRESAS!$A$1:$I$342,9,0)</f>
        <v>MAGDALENA</v>
      </c>
      <c r="J155" s="175">
        <v>3</v>
      </c>
      <c r="K155" s="176" t="str">
        <f>VLOOKUP(J155,AUXILIAR_TIPO_ASEGURADORA!$C$2:$D$19,2,0)</f>
        <v>EQUIDAD</v>
      </c>
      <c r="L155" s="115" t="s">
        <v>1226</v>
      </c>
      <c r="M155" s="148">
        <v>42203</v>
      </c>
      <c r="N155" s="115" t="s">
        <v>1227</v>
      </c>
      <c r="O155" s="148">
        <v>42188</v>
      </c>
      <c r="P155" s="28"/>
      <c r="Q155" s="60"/>
      <c r="R155" s="157" t="str">
        <f t="shared" ca="1" si="6"/>
        <v>Vencida</v>
      </c>
      <c r="S155" s="157">
        <f t="shared" ca="1" si="7"/>
        <v>2462</v>
      </c>
      <c r="T155" s="157" t="str">
        <f t="shared" ca="1" si="8"/>
        <v xml:space="preserve"> </v>
      </c>
    </row>
    <row r="156" spans="1:20" ht="15.6" thickTop="1" thickBot="1">
      <c r="A156" s="84">
        <v>8060016205</v>
      </c>
      <c r="B156" s="88" t="str">
        <f>VLOOKUP(A156,EMPRESAS!$A$1:$B$342,2,0)</f>
        <v>COOPERATIVA MULTIACTIVA DE TRANSPORTE DE PASAJEROS DE MAGANGUE "COOMULTRAMAG"</v>
      </c>
      <c r="C156" s="88" t="str">
        <f>VLOOKUP(A156,EMPRESAS!$A$1:$C$342,3,0)</f>
        <v>Pasajeros</v>
      </c>
      <c r="D156" s="91" t="s">
        <v>1267</v>
      </c>
      <c r="E156" s="122">
        <v>10321588</v>
      </c>
      <c r="F156" s="131" t="s">
        <v>1102</v>
      </c>
      <c r="G156" s="131">
        <v>18</v>
      </c>
      <c r="H156" s="122" t="s">
        <v>1105</v>
      </c>
      <c r="I156" s="220" t="str">
        <f>VLOOKUP(A156,EMPRESAS!$A$1:$I$342,9,0)</f>
        <v>MAGDALENA</v>
      </c>
      <c r="J156" s="175">
        <v>3</v>
      </c>
      <c r="K156" s="176" t="str">
        <f>VLOOKUP(J156,AUXILIAR_TIPO_ASEGURADORA!$C$2:$D$19,2,0)</f>
        <v>EQUIDAD</v>
      </c>
      <c r="L156" s="115" t="s">
        <v>1226</v>
      </c>
      <c r="M156" s="148">
        <v>42203</v>
      </c>
      <c r="N156" s="115" t="s">
        <v>1227</v>
      </c>
      <c r="O156" s="148">
        <v>42188</v>
      </c>
      <c r="P156" s="28"/>
      <c r="Q156" s="60"/>
      <c r="R156" s="157" t="str">
        <f t="shared" ca="1" si="6"/>
        <v>Vencida</v>
      </c>
      <c r="S156" s="157">
        <f t="shared" ca="1" si="7"/>
        <v>2462</v>
      </c>
      <c r="T156" s="157" t="str">
        <f t="shared" ca="1" si="8"/>
        <v xml:space="preserve"> </v>
      </c>
    </row>
    <row r="157" spans="1:20" ht="15.6" thickTop="1" thickBot="1">
      <c r="A157" s="84">
        <v>8060016205</v>
      </c>
      <c r="B157" s="88" t="str">
        <f>VLOOKUP(A157,EMPRESAS!$A$1:$B$342,2,0)</f>
        <v>COOPERATIVA MULTIACTIVA DE TRANSPORTE DE PASAJEROS DE MAGANGUE "COOMULTRAMAG"</v>
      </c>
      <c r="C157" s="88" t="str">
        <f>VLOOKUP(A157,EMPRESAS!$A$1:$C$342,3,0)</f>
        <v>Pasajeros</v>
      </c>
      <c r="D157" s="91" t="s">
        <v>1268</v>
      </c>
      <c r="E157" s="122">
        <v>10320962</v>
      </c>
      <c r="F157" s="131" t="s">
        <v>1102</v>
      </c>
      <c r="G157" s="131">
        <v>18</v>
      </c>
      <c r="H157" s="122" t="s">
        <v>1105</v>
      </c>
      <c r="I157" s="220" t="str">
        <f>VLOOKUP(A157,EMPRESAS!$A$1:$I$342,9,0)</f>
        <v>MAGDALENA</v>
      </c>
      <c r="J157" s="175">
        <v>3</v>
      </c>
      <c r="K157" s="176" t="str">
        <f>VLOOKUP(J157,AUXILIAR_TIPO_ASEGURADORA!$C$2:$D$19,2,0)</f>
        <v>EQUIDAD</v>
      </c>
      <c r="L157" s="115" t="s">
        <v>1226</v>
      </c>
      <c r="M157" s="148">
        <v>42203</v>
      </c>
      <c r="N157" s="115" t="s">
        <v>1227</v>
      </c>
      <c r="O157" s="148">
        <v>42188</v>
      </c>
      <c r="P157" s="28"/>
      <c r="Q157" s="60"/>
      <c r="R157" s="157" t="str">
        <f t="shared" ca="1" si="6"/>
        <v>Vencida</v>
      </c>
      <c r="S157" s="157">
        <f t="shared" ca="1" si="7"/>
        <v>2462</v>
      </c>
      <c r="T157" s="157" t="str">
        <f t="shared" ca="1" si="8"/>
        <v xml:space="preserve"> </v>
      </c>
    </row>
    <row r="158" spans="1:20" ht="15.6" thickTop="1" thickBot="1">
      <c r="A158" s="84">
        <v>8060016205</v>
      </c>
      <c r="B158" s="88" t="str">
        <f>VLOOKUP(A158,EMPRESAS!$A$1:$B$342,2,0)</f>
        <v>COOPERATIVA MULTIACTIVA DE TRANSPORTE DE PASAJEROS DE MAGANGUE "COOMULTRAMAG"</v>
      </c>
      <c r="C158" s="88" t="str">
        <f>VLOOKUP(A158,EMPRESAS!$A$1:$C$342,3,0)</f>
        <v>Pasajeros</v>
      </c>
      <c r="D158" s="91" t="s">
        <v>1269</v>
      </c>
      <c r="E158" s="122">
        <v>10320643</v>
      </c>
      <c r="F158" s="131" t="s">
        <v>1102</v>
      </c>
      <c r="G158" s="131">
        <v>20</v>
      </c>
      <c r="H158" s="122" t="s">
        <v>1105</v>
      </c>
      <c r="I158" s="220" t="str">
        <f>VLOOKUP(A158,EMPRESAS!$A$1:$I$342,9,0)</f>
        <v>MAGDALENA</v>
      </c>
      <c r="J158" s="175">
        <v>3</v>
      </c>
      <c r="K158" s="176" t="str">
        <f>VLOOKUP(J158,AUXILIAR_TIPO_ASEGURADORA!$C$2:$D$19,2,0)</f>
        <v>EQUIDAD</v>
      </c>
      <c r="L158" s="115" t="s">
        <v>1226</v>
      </c>
      <c r="M158" s="148">
        <v>42203</v>
      </c>
      <c r="N158" s="115" t="s">
        <v>1227</v>
      </c>
      <c r="O158" s="148">
        <v>42188</v>
      </c>
      <c r="P158" s="28"/>
      <c r="Q158" s="60"/>
      <c r="R158" s="157" t="str">
        <f t="shared" ca="1" si="6"/>
        <v>Vencida</v>
      </c>
      <c r="S158" s="157">
        <f t="shared" ca="1" si="7"/>
        <v>2462</v>
      </c>
      <c r="T158" s="157" t="str">
        <f t="shared" ca="1" si="8"/>
        <v xml:space="preserve"> </v>
      </c>
    </row>
    <row r="159" spans="1:20" ht="15.6" thickTop="1" thickBot="1">
      <c r="A159" s="84">
        <v>8060016205</v>
      </c>
      <c r="B159" s="88" t="str">
        <f>VLOOKUP(A159,EMPRESAS!$A$1:$B$342,2,0)</f>
        <v>COOPERATIVA MULTIACTIVA DE TRANSPORTE DE PASAJEROS DE MAGANGUE "COOMULTRAMAG"</v>
      </c>
      <c r="C159" s="88" t="str">
        <f>VLOOKUP(A159,EMPRESAS!$A$1:$C$342,3,0)</f>
        <v>Pasajeros</v>
      </c>
      <c r="D159" s="91" t="s">
        <v>1270</v>
      </c>
      <c r="E159" s="122">
        <v>10320478</v>
      </c>
      <c r="F159" s="131" t="s">
        <v>1102</v>
      </c>
      <c r="G159" s="131">
        <v>18</v>
      </c>
      <c r="H159" s="122" t="s">
        <v>1105</v>
      </c>
      <c r="I159" s="220" t="str">
        <f>VLOOKUP(A159,EMPRESAS!$A$1:$I$342,9,0)</f>
        <v>MAGDALENA</v>
      </c>
      <c r="J159" s="175">
        <v>3</v>
      </c>
      <c r="K159" s="176" t="str">
        <f>VLOOKUP(J159,AUXILIAR_TIPO_ASEGURADORA!$C$2:$D$19,2,0)</f>
        <v>EQUIDAD</v>
      </c>
      <c r="L159" s="115" t="s">
        <v>1226</v>
      </c>
      <c r="M159" s="148">
        <v>42203</v>
      </c>
      <c r="N159" s="115" t="s">
        <v>1227</v>
      </c>
      <c r="O159" s="148">
        <v>42188</v>
      </c>
      <c r="P159" s="28"/>
      <c r="Q159" s="60"/>
      <c r="R159" s="157" t="str">
        <f t="shared" ca="1" si="6"/>
        <v>Vencida</v>
      </c>
      <c r="S159" s="157">
        <f t="shared" ca="1" si="7"/>
        <v>2462</v>
      </c>
      <c r="T159" s="157" t="str">
        <f t="shared" ca="1" si="8"/>
        <v xml:space="preserve"> </v>
      </c>
    </row>
    <row r="160" spans="1:20" ht="15.6" thickTop="1" thickBot="1">
      <c r="A160" s="84">
        <v>8060016205</v>
      </c>
      <c r="B160" s="88" t="str">
        <f>VLOOKUP(A160,EMPRESAS!$A$1:$B$342,2,0)</f>
        <v>COOPERATIVA MULTIACTIVA DE TRANSPORTE DE PASAJEROS DE MAGANGUE "COOMULTRAMAG"</v>
      </c>
      <c r="C160" s="88" t="str">
        <f>VLOOKUP(A160,EMPRESAS!$A$1:$C$342,3,0)</f>
        <v>Pasajeros</v>
      </c>
      <c r="D160" s="91" t="s">
        <v>1271</v>
      </c>
      <c r="E160" s="122">
        <v>10320548</v>
      </c>
      <c r="F160" s="131" t="s">
        <v>1102</v>
      </c>
      <c r="G160" s="131">
        <v>20</v>
      </c>
      <c r="H160" s="122" t="s">
        <v>1105</v>
      </c>
      <c r="I160" s="220" t="str">
        <f>VLOOKUP(A160,EMPRESAS!$A$1:$I$342,9,0)</f>
        <v>MAGDALENA</v>
      </c>
      <c r="J160" s="175">
        <v>3</v>
      </c>
      <c r="K160" s="176" t="str">
        <f>VLOOKUP(J160,AUXILIAR_TIPO_ASEGURADORA!$C$2:$D$19,2,0)</f>
        <v>EQUIDAD</v>
      </c>
      <c r="L160" s="115" t="s">
        <v>1226</v>
      </c>
      <c r="M160" s="148">
        <v>42203</v>
      </c>
      <c r="N160" s="115" t="s">
        <v>1227</v>
      </c>
      <c r="O160" s="148">
        <v>42188</v>
      </c>
      <c r="P160" s="28"/>
      <c r="Q160" s="60"/>
      <c r="R160" s="157" t="str">
        <f t="shared" ca="1" si="6"/>
        <v>Vencida</v>
      </c>
      <c r="S160" s="157">
        <f t="shared" ca="1" si="7"/>
        <v>2462</v>
      </c>
      <c r="T160" s="157" t="str">
        <f t="shared" ca="1" si="8"/>
        <v xml:space="preserve"> </v>
      </c>
    </row>
    <row r="161" spans="1:20" ht="15.6" thickTop="1" thickBot="1">
      <c r="A161" s="84">
        <v>8060016205</v>
      </c>
      <c r="B161" s="88" t="str">
        <f>VLOOKUP(A161,EMPRESAS!$A$1:$B$342,2,0)</f>
        <v>COOPERATIVA MULTIACTIVA DE TRANSPORTE DE PASAJEROS DE MAGANGUE "COOMULTRAMAG"</v>
      </c>
      <c r="C161" s="88" t="str">
        <f>VLOOKUP(A161,EMPRESAS!$A$1:$C$342,3,0)</f>
        <v>Pasajeros</v>
      </c>
      <c r="D161" s="91" t="s">
        <v>1272</v>
      </c>
      <c r="E161" s="122">
        <v>10320045</v>
      </c>
      <c r="F161" s="131" t="s">
        <v>1102</v>
      </c>
      <c r="G161" s="131">
        <v>18</v>
      </c>
      <c r="H161" s="122" t="s">
        <v>1105</v>
      </c>
      <c r="I161" s="220" t="str">
        <f>VLOOKUP(A161,EMPRESAS!$A$1:$I$342,9,0)</f>
        <v>MAGDALENA</v>
      </c>
      <c r="J161" s="175">
        <v>3</v>
      </c>
      <c r="K161" s="176" t="str">
        <f>VLOOKUP(J161,AUXILIAR_TIPO_ASEGURADORA!$C$2:$D$19,2,0)</f>
        <v>EQUIDAD</v>
      </c>
      <c r="L161" s="115" t="s">
        <v>1226</v>
      </c>
      <c r="M161" s="148">
        <v>42203</v>
      </c>
      <c r="N161" s="115" t="s">
        <v>1227</v>
      </c>
      <c r="O161" s="148">
        <v>42188</v>
      </c>
      <c r="P161" s="28"/>
      <c r="Q161" s="60"/>
      <c r="R161" s="157" t="str">
        <f t="shared" ca="1" si="6"/>
        <v>Vencida</v>
      </c>
      <c r="S161" s="157">
        <f t="shared" ca="1" si="7"/>
        <v>2462</v>
      </c>
      <c r="T161" s="157" t="str">
        <f t="shared" ca="1" si="8"/>
        <v xml:space="preserve"> </v>
      </c>
    </row>
    <row r="162" spans="1:20" ht="15.6" thickTop="1" thickBot="1">
      <c r="A162" s="84">
        <v>8060016205</v>
      </c>
      <c r="B162" s="88" t="str">
        <f>VLOOKUP(A162,EMPRESAS!$A$1:$B$342,2,0)</f>
        <v>COOPERATIVA MULTIACTIVA DE TRANSPORTE DE PASAJEROS DE MAGANGUE "COOMULTRAMAG"</v>
      </c>
      <c r="C162" s="88" t="str">
        <f>VLOOKUP(A162,EMPRESAS!$A$1:$C$342,3,0)</f>
        <v>Pasajeros</v>
      </c>
      <c r="D162" s="91" t="s">
        <v>1273</v>
      </c>
      <c r="E162" s="122">
        <v>10321237</v>
      </c>
      <c r="F162" s="131" t="s">
        <v>1102</v>
      </c>
      <c r="G162" s="131">
        <v>20</v>
      </c>
      <c r="H162" s="122" t="s">
        <v>1105</v>
      </c>
      <c r="I162" s="220" t="str">
        <f>VLOOKUP(A162,EMPRESAS!$A$1:$I$342,9,0)</f>
        <v>MAGDALENA</v>
      </c>
      <c r="J162" s="175">
        <v>3</v>
      </c>
      <c r="K162" s="176" t="str">
        <f>VLOOKUP(J162,AUXILIAR_TIPO_ASEGURADORA!$C$2:$D$19,2,0)</f>
        <v>EQUIDAD</v>
      </c>
      <c r="L162" s="115" t="s">
        <v>1226</v>
      </c>
      <c r="M162" s="148">
        <v>42203</v>
      </c>
      <c r="N162" s="115" t="s">
        <v>1227</v>
      </c>
      <c r="O162" s="148">
        <v>42188</v>
      </c>
      <c r="P162" s="28"/>
      <c r="Q162" s="60"/>
      <c r="R162" s="157" t="str">
        <f t="shared" ca="1" si="6"/>
        <v>Vencida</v>
      </c>
      <c r="S162" s="157">
        <f t="shared" ca="1" si="7"/>
        <v>2462</v>
      </c>
      <c r="T162" s="157" t="str">
        <f t="shared" ca="1" si="8"/>
        <v xml:space="preserve"> </v>
      </c>
    </row>
    <row r="163" spans="1:20" ht="15.6" thickTop="1" thickBot="1">
      <c r="A163" s="84">
        <v>8060016205</v>
      </c>
      <c r="B163" s="88" t="str">
        <f>VLOOKUP(A163,EMPRESAS!$A$1:$B$342,2,0)</f>
        <v>COOPERATIVA MULTIACTIVA DE TRANSPORTE DE PASAJEROS DE MAGANGUE "COOMULTRAMAG"</v>
      </c>
      <c r="C163" s="88" t="str">
        <f>VLOOKUP(A163,EMPRESAS!$A$1:$C$342,3,0)</f>
        <v>Pasajeros</v>
      </c>
      <c r="D163" s="91" t="s">
        <v>1274</v>
      </c>
      <c r="E163" s="122">
        <v>10320110</v>
      </c>
      <c r="F163" s="131" t="s">
        <v>1102</v>
      </c>
      <c r="G163" s="131">
        <v>20</v>
      </c>
      <c r="H163" s="122" t="s">
        <v>1105</v>
      </c>
      <c r="I163" s="220" t="str">
        <f>VLOOKUP(A163,EMPRESAS!$A$1:$I$342,9,0)</f>
        <v>MAGDALENA</v>
      </c>
      <c r="J163" s="175">
        <v>3</v>
      </c>
      <c r="K163" s="176" t="str">
        <f>VLOOKUP(J163,AUXILIAR_TIPO_ASEGURADORA!$C$2:$D$19,2,0)</f>
        <v>EQUIDAD</v>
      </c>
      <c r="L163" s="115" t="s">
        <v>1226</v>
      </c>
      <c r="M163" s="148">
        <v>42203</v>
      </c>
      <c r="N163" s="115" t="s">
        <v>1227</v>
      </c>
      <c r="O163" s="148">
        <v>42188</v>
      </c>
      <c r="P163" s="28"/>
      <c r="Q163" s="60"/>
      <c r="R163" s="157" t="str">
        <f t="shared" ca="1" si="6"/>
        <v>Vencida</v>
      </c>
      <c r="S163" s="157">
        <f t="shared" ca="1" si="7"/>
        <v>2462</v>
      </c>
      <c r="T163" s="157" t="str">
        <f t="shared" ca="1" si="8"/>
        <v xml:space="preserve"> </v>
      </c>
    </row>
    <row r="164" spans="1:20" ht="15.6" thickTop="1" thickBot="1">
      <c r="A164" s="84">
        <v>8060016205</v>
      </c>
      <c r="B164" s="88" t="str">
        <f>VLOOKUP(A164,EMPRESAS!$A$1:$B$342,2,0)</f>
        <v>COOPERATIVA MULTIACTIVA DE TRANSPORTE DE PASAJEROS DE MAGANGUE "COOMULTRAMAG"</v>
      </c>
      <c r="C164" s="88" t="str">
        <f>VLOOKUP(A164,EMPRESAS!$A$1:$C$342,3,0)</f>
        <v>Pasajeros</v>
      </c>
      <c r="D164" s="91" t="s">
        <v>1275</v>
      </c>
      <c r="E164" s="122">
        <v>10320681</v>
      </c>
      <c r="F164" s="131" t="s">
        <v>1102</v>
      </c>
      <c r="G164" s="173">
        <v>20</v>
      </c>
      <c r="H164" s="122" t="s">
        <v>1105</v>
      </c>
      <c r="I164" s="220" t="str">
        <f>VLOOKUP(A164,EMPRESAS!$A$1:$I$342,9,0)</f>
        <v>MAGDALENA</v>
      </c>
      <c r="J164" s="175">
        <v>3</v>
      </c>
      <c r="K164" s="176" t="str">
        <f>VLOOKUP(J164,AUXILIAR_TIPO_ASEGURADORA!$C$2:$D$19,2,0)</f>
        <v>EQUIDAD</v>
      </c>
      <c r="L164" s="115" t="s">
        <v>1226</v>
      </c>
      <c r="M164" s="148">
        <v>42203</v>
      </c>
      <c r="N164" s="115" t="s">
        <v>1227</v>
      </c>
      <c r="O164" s="148">
        <v>42188</v>
      </c>
      <c r="P164" s="28"/>
      <c r="Q164" s="60"/>
      <c r="R164" s="157" t="str">
        <f t="shared" ca="1" si="6"/>
        <v>Vencida</v>
      </c>
      <c r="S164" s="157">
        <f t="shared" ca="1" si="7"/>
        <v>2462</v>
      </c>
      <c r="T164" s="157" t="str">
        <f t="shared" ca="1" si="8"/>
        <v xml:space="preserve"> </v>
      </c>
    </row>
    <row r="165" spans="1:20" ht="15.6" thickTop="1" thickBot="1">
      <c r="A165" s="84">
        <v>8060016205</v>
      </c>
      <c r="B165" s="88" t="str">
        <f>VLOOKUP(A165,EMPRESAS!$A$1:$B$342,2,0)</f>
        <v>COOPERATIVA MULTIACTIVA DE TRANSPORTE DE PASAJEROS DE MAGANGUE "COOMULTRAMAG"</v>
      </c>
      <c r="C165" s="88" t="str">
        <f>VLOOKUP(A165,EMPRESAS!$A$1:$C$342,3,0)</f>
        <v>Pasajeros</v>
      </c>
      <c r="D165" s="91" t="s">
        <v>1276</v>
      </c>
      <c r="E165" s="122">
        <v>10321080</v>
      </c>
      <c r="F165" s="131" t="s">
        <v>1102</v>
      </c>
      <c r="G165" s="131">
        <v>50</v>
      </c>
      <c r="H165" s="122" t="s">
        <v>1105</v>
      </c>
      <c r="I165" s="220" t="str">
        <f>VLOOKUP(A165,EMPRESAS!$A$1:$I$342,9,0)</f>
        <v>MAGDALENA</v>
      </c>
      <c r="J165" s="175">
        <v>3</v>
      </c>
      <c r="K165" s="176" t="str">
        <f>VLOOKUP(J165,AUXILIAR_TIPO_ASEGURADORA!$C$2:$D$19,2,0)</f>
        <v>EQUIDAD</v>
      </c>
      <c r="L165" s="115" t="s">
        <v>1226</v>
      </c>
      <c r="M165" s="148">
        <v>42203</v>
      </c>
      <c r="N165" s="115" t="s">
        <v>1227</v>
      </c>
      <c r="O165" s="148">
        <v>42188</v>
      </c>
      <c r="P165" s="28"/>
      <c r="Q165" s="60"/>
      <c r="R165" s="157" t="str">
        <f t="shared" ca="1" si="6"/>
        <v>Vencida</v>
      </c>
      <c r="S165" s="157">
        <f t="shared" ca="1" si="7"/>
        <v>2462</v>
      </c>
      <c r="T165" s="157" t="str">
        <f t="shared" ca="1" si="8"/>
        <v xml:space="preserve"> </v>
      </c>
    </row>
    <row r="166" spans="1:20" ht="15.6" thickTop="1" thickBot="1">
      <c r="A166" s="84">
        <v>8060016205</v>
      </c>
      <c r="B166" s="88" t="str">
        <f>VLOOKUP(A166,EMPRESAS!$A$1:$B$342,2,0)</f>
        <v>COOPERATIVA MULTIACTIVA DE TRANSPORTE DE PASAJEROS DE MAGANGUE "COOMULTRAMAG"</v>
      </c>
      <c r="C166" s="88" t="str">
        <f>VLOOKUP(A166,EMPRESAS!$A$1:$C$342,3,0)</f>
        <v>Pasajeros</v>
      </c>
      <c r="D166" s="91" t="s">
        <v>1277</v>
      </c>
      <c r="E166" s="122">
        <v>10320972</v>
      </c>
      <c r="F166" s="131" t="s">
        <v>1102</v>
      </c>
      <c r="G166" s="131">
        <v>18</v>
      </c>
      <c r="H166" s="122" t="s">
        <v>1105</v>
      </c>
      <c r="I166" s="220" t="str">
        <f>VLOOKUP(A166,EMPRESAS!$A$1:$I$342,9,0)</f>
        <v>MAGDALENA</v>
      </c>
      <c r="J166" s="175">
        <v>3</v>
      </c>
      <c r="K166" s="176" t="str">
        <f>VLOOKUP(J166,AUXILIAR_TIPO_ASEGURADORA!$C$2:$D$19,2,0)</f>
        <v>EQUIDAD</v>
      </c>
      <c r="L166" s="115" t="s">
        <v>1226</v>
      </c>
      <c r="M166" s="148">
        <v>42203</v>
      </c>
      <c r="N166" s="115" t="s">
        <v>1227</v>
      </c>
      <c r="O166" s="148">
        <v>42188</v>
      </c>
      <c r="P166" s="28"/>
      <c r="Q166" s="60"/>
      <c r="R166" s="157" t="str">
        <f t="shared" ca="1" si="6"/>
        <v>Vencida</v>
      </c>
      <c r="S166" s="157">
        <f t="shared" ca="1" si="7"/>
        <v>2462</v>
      </c>
      <c r="T166" s="157" t="str">
        <f t="shared" ca="1" si="8"/>
        <v xml:space="preserve"> </v>
      </c>
    </row>
    <row r="167" spans="1:20" ht="15.6" thickTop="1" thickBot="1">
      <c r="A167" s="84">
        <v>8060016205</v>
      </c>
      <c r="B167" s="88" t="str">
        <f>VLOOKUP(A167,EMPRESAS!$A$1:$B$342,2,0)</f>
        <v>COOPERATIVA MULTIACTIVA DE TRANSPORTE DE PASAJEROS DE MAGANGUE "COOMULTRAMAG"</v>
      </c>
      <c r="C167" s="88" t="str">
        <f>VLOOKUP(A167,EMPRESAS!$A$1:$C$342,3,0)</f>
        <v>Pasajeros</v>
      </c>
      <c r="D167" s="91" t="s">
        <v>1278</v>
      </c>
      <c r="E167" s="122">
        <v>10320910</v>
      </c>
      <c r="F167" s="131" t="s">
        <v>1102</v>
      </c>
      <c r="G167" s="131">
        <v>18</v>
      </c>
      <c r="H167" s="122" t="s">
        <v>1105</v>
      </c>
      <c r="I167" s="220" t="str">
        <f>VLOOKUP(A167,EMPRESAS!$A$1:$I$342,9,0)</f>
        <v>MAGDALENA</v>
      </c>
      <c r="J167" s="175">
        <v>3</v>
      </c>
      <c r="K167" s="176" t="str">
        <f>VLOOKUP(J167,AUXILIAR_TIPO_ASEGURADORA!$C$2:$D$19,2,0)</f>
        <v>EQUIDAD</v>
      </c>
      <c r="L167" s="115" t="s">
        <v>1226</v>
      </c>
      <c r="M167" s="148">
        <v>42203</v>
      </c>
      <c r="N167" s="115" t="s">
        <v>1227</v>
      </c>
      <c r="O167" s="148">
        <v>42188</v>
      </c>
      <c r="P167" s="28"/>
      <c r="Q167" s="60"/>
      <c r="R167" s="157" t="str">
        <f t="shared" ca="1" si="6"/>
        <v>Vencida</v>
      </c>
      <c r="S167" s="157">
        <f t="shared" ca="1" si="7"/>
        <v>2462</v>
      </c>
      <c r="T167" s="157" t="str">
        <f t="shared" ca="1" si="8"/>
        <v xml:space="preserve"> </v>
      </c>
    </row>
    <row r="168" spans="1:20" ht="15.6" thickTop="1" thickBot="1">
      <c r="A168" s="84">
        <v>8060016205</v>
      </c>
      <c r="B168" s="88" t="str">
        <f>VLOOKUP(A168,EMPRESAS!$A$1:$B$342,2,0)</f>
        <v>COOPERATIVA MULTIACTIVA DE TRANSPORTE DE PASAJEROS DE MAGANGUE "COOMULTRAMAG"</v>
      </c>
      <c r="C168" s="88" t="str">
        <f>VLOOKUP(A168,EMPRESAS!$A$1:$C$342,3,0)</f>
        <v>Pasajeros</v>
      </c>
      <c r="D168" s="91" t="s">
        <v>1279</v>
      </c>
      <c r="E168" s="122">
        <v>10320980</v>
      </c>
      <c r="F168" s="131" t="s">
        <v>1102</v>
      </c>
      <c r="G168" s="131">
        <v>20</v>
      </c>
      <c r="H168" s="122" t="s">
        <v>1105</v>
      </c>
      <c r="I168" s="220" t="str">
        <f>VLOOKUP(A168,EMPRESAS!$A$1:$I$342,9,0)</f>
        <v>MAGDALENA</v>
      </c>
      <c r="J168" s="175">
        <v>3</v>
      </c>
      <c r="K168" s="176" t="str">
        <f>VLOOKUP(J168,AUXILIAR_TIPO_ASEGURADORA!$C$2:$D$19,2,0)</f>
        <v>EQUIDAD</v>
      </c>
      <c r="L168" s="115" t="s">
        <v>1226</v>
      </c>
      <c r="M168" s="148">
        <v>42203</v>
      </c>
      <c r="N168" s="115" t="s">
        <v>1227</v>
      </c>
      <c r="O168" s="148">
        <v>42188</v>
      </c>
      <c r="P168" s="28"/>
      <c r="Q168" s="60"/>
      <c r="R168" s="157" t="str">
        <f t="shared" ca="1" si="6"/>
        <v>Vencida</v>
      </c>
      <c r="S168" s="157">
        <f t="shared" ca="1" si="7"/>
        <v>2462</v>
      </c>
      <c r="T168" s="157" t="str">
        <f t="shared" ca="1" si="8"/>
        <v xml:space="preserve"> </v>
      </c>
    </row>
    <row r="169" spans="1:20" ht="15.6" thickTop="1" thickBot="1">
      <c r="A169" s="84">
        <v>8060016205</v>
      </c>
      <c r="B169" s="88" t="str">
        <f>VLOOKUP(A169,EMPRESAS!$A$1:$B$342,2,0)</f>
        <v>COOPERATIVA MULTIACTIVA DE TRANSPORTE DE PASAJEROS DE MAGANGUE "COOMULTRAMAG"</v>
      </c>
      <c r="C169" s="88" t="str">
        <f>VLOOKUP(A169,EMPRESAS!$A$1:$C$342,3,0)</f>
        <v>Pasajeros</v>
      </c>
      <c r="D169" s="91" t="s">
        <v>1280</v>
      </c>
      <c r="E169" s="122">
        <v>10321596</v>
      </c>
      <c r="F169" s="131" t="s">
        <v>1102</v>
      </c>
      <c r="G169" s="131">
        <v>20</v>
      </c>
      <c r="H169" s="122" t="s">
        <v>1105</v>
      </c>
      <c r="I169" s="220" t="str">
        <f>VLOOKUP(A169,EMPRESAS!$A$1:$I$342,9,0)</f>
        <v>MAGDALENA</v>
      </c>
      <c r="J169" s="175">
        <v>3</v>
      </c>
      <c r="K169" s="176" t="str">
        <f>VLOOKUP(J169,AUXILIAR_TIPO_ASEGURADORA!$C$2:$D$19,2,0)</f>
        <v>EQUIDAD</v>
      </c>
      <c r="L169" s="115" t="s">
        <v>1226</v>
      </c>
      <c r="M169" s="148">
        <v>42203</v>
      </c>
      <c r="N169" s="115" t="s">
        <v>1227</v>
      </c>
      <c r="O169" s="148">
        <v>42188</v>
      </c>
      <c r="P169" s="28"/>
      <c r="Q169" s="60"/>
      <c r="R169" s="157" t="str">
        <f t="shared" ca="1" si="6"/>
        <v>Vencida</v>
      </c>
      <c r="S169" s="157">
        <f t="shared" ca="1" si="7"/>
        <v>2462</v>
      </c>
      <c r="T169" s="157" t="str">
        <f t="shared" ca="1" si="8"/>
        <v xml:space="preserve"> </v>
      </c>
    </row>
    <row r="170" spans="1:20" ht="15.6" thickTop="1" thickBot="1">
      <c r="A170" s="84">
        <v>8060016205</v>
      </c>
      <c r="B170" s="88" t="str">
        <f>VLOOKUP(A170,EMPRESAS!$A$1:$B$342,2,0)</f>
        <v>COOPERATIVA MULTIACTIVA DE TRANSPORTE DE PASAJEROS DE MAGANGUE "COOMULTRAMAG"</v>
      </c>
      <c r="C170" s="88" t="str">
        <f>VLOOKUP(A170,EMPRESAS!$A$1:$C$342,3,0)</f>
        <v>Pasajeros</v>
      </c>
      <c r="D170" s="91" t="s">
        <v>1281</v>
      </c>
      <c r="E170" s="122">
        <v>10320806</v>
      </c>
      <c r="F170" s="131" t="s">
        <v>1102</v>
      </c>
      <c r="G170" s="131">
        <v>18</v>
      </c>
      <c r="H170" s="122" t="s">
        <v>1105</v>
      </c>
      <c r="I170" s="220" t="str">
        <f>VLOOKUP(A170,EMPRESAS!$A$1:$I$342,9,0)</f>
        <v>MAGDALENA</v>
      </c>
      <c r="J170" s="175">
        <v>3</v>
      </c>
      <c r="K170" s="176" t="str">
        <f>VLOOKUP(J170,AUXILIAR_TIPO_ASEGURADORA!$C$2:$D$19,2,0)</f>
        <v>EQUIDAD</v>
      </c>
      <c r="L170" s="115" t="s">
        <v>1226</v>
      </c>
      <c r="M170" s="148">
        <v>42203</v>
      </c>
      <c r="N170" s="115" t="s">
        <v>1227</v>
      </c>
      <c r="O170" s="148">
        <v>42188</v>
      </c>
      <c r="P170" s="28"/>
      <c r="Q170" s="60"/>
      <c r="R170" s="157" t="str">
        <f t="shared" ca="1" si="6"/>
        <v>Vencida</v>
      </c>
      <c r="S170" s="157">
        <f t="shared" ca="1" si="7"/>
        <v>2462</v>
      </c>
      <c r="T170" s="157" t="str">
        <f t="shared" ca="1" si="8"/>
        <v xml:space="preserve"> </v>
      </c>
    </row>
    <row r="171" spans="1:20" ht="15.6" thickTop="1" thickBot="1">
      <c r="A171" s="84">
        <v>8060016205</v>
      </c>
      <c r="B171" s="88" t="str">
        <f>VLOOKUP(A171,EMPRESAS!$A$1:$B$342,2,0)</f>
        <v>COOPERATIVA MULTIACTIVA DE TRANSPORTE DE PASAJEROS DE MAGANGUE "COOMULTRAMAG"</v>
      </c>
      <c r="C171" s="88" t="str">
        <f>VLOOKUP(A171,EMPRESAS!$A$1:$C$342,3,0)</f>
        <v>Pasajeros</v>
      </c>
      <c r="D171" s="91" t="s">
        <v>1282</v>
      </c>
      <c r="E171" s="122">
        <v>10320627</v>
      </c>
      <c r="F171" s="131" t="s">
        <v>1102</v>
      </c>
      <c r="G171" s="131">
        <v>18</v>
      </c>
      <c r="H171" s="122" t="s">
        <v>1105</v>
      </c>
      <c r="I171" s="220" t="str">
        <f>VLOOKUP(A171,EMPRESAS!$A$1:$I$342,9,0)</f>
        <v>MAGDALENA</v>
      </c>
      <c r="J171" s="175">
        <v>3</v>
      </c>
      <c r="K171" s="176" t="str">
        <f>VLOOKUP(J171,AUXILIAR_TIPO_ASEGURADORA!$C$2:$D$19,2,0)</f>
        <v>EQUIDAD</v>
      </c>
      <c r="L171" s="115" t="s">
        <v>1226</v>
      </c>
      <c r="M171" s="148">
        <v>42203</v>
      </c>
      <c r="N171" s="115" t="s">
        <v>1227</v>
      </c>
      <c r="O171" s="148">
        <v>42188</v>
      </c>
      <c r="P171" s="28"/>
      <c r="Q171" s="60"/>
      <c r="R171" s="157" t="str">
        <f t="shared" ca="1" si="6"/>
        <v>Vencida</v>
      </c>
      <c r="S171" s="157">
        <f t="shared" ca="1" si="7"/>
        <v>2462</v>
      </c>
      <c r="T171" s="157" t="str">
        <f t="shared" ca="1" si="8"/>
        <v xml:space="preserve"> </v>
      </c>
    </row>
    <row r="172" spans="1:20" ht="15.6" thickTop="1" thickBot="1">
      <c r="A172" s="84">
        <v>8060016205</v>
      </c>
      <c r="B172" s="88" t="str">
        <f>VLOOKUP(A172,EMPRESAS!$A$1:$B$342,2,0)</f>
        <v>COOPERATIVA MULTIACTIVA DE TRANSPORTE DE PASAJEROS DE MAGANGUE "COOMULTRAMAG"</v>
      </c>
      <c r="C172" s="88" t="str">
        <f>VLOOKUP(A172,EMPRESAS!$A$1:$C$342,3,0)</f>
        <v>Pasajeros</v>
      </c>
      <c r="D172" s="91" t="s">
        <v>1283</v>
      </c>
      <c r="E172" s="122">
        <v>10321692</v>
      </c>
      <c r="F172" s="131" t="s">
        <v>1102</v>
      </c>
      <c r="G172" s="131">
        <v>16</v>
      </c>
      <c r="H172" s="122" t="s">
        <v>1105</v>
      </c>
      <c r="I172" s="220" t="str">
        <f>VLOOKUP(A172,EMPRESAS!$A$1:$I$342,9,0)</f>
        <v>MAGDALENA</v>
      </c>
      <c r="J172" s="175">
        <v>3</v>
      </c>
      <c r="K172" s="176" t="str">
        <f>VLOOKUP(J172,AUXILIAR_TIPO_ASEGURADORA!$C$2:$D$19,2,0)</f>
        <v>EQUIDAD</v>
      </c>
      <c r="L172" s="115" t="s">
        <v>1226</v>
      </c>
      <c r="M172" s="148">
        <v>42203</v>
      </c>
      <c r="N172" s="115" t="s">
        <v>1227</v>
      </c>
      <c r="O172" s="148">
        <v>42188</v>
      </c>
      <c r="P172" s="28"/>
      <c r="Q172" s="60"/>
      <c r="R172" s="157" t="str">
        <f t="shared" ca="1" si="6"/>
        <v>Vencida</v>
      </c>
      <c r="S172" s="157">
        <f t="shared" ca="1" si="7"/>
        <v>2462</v>
      </c>
      <c r="T172" s="157" t="str">
        <f t="shared" ca="1" si="8"/>
        <v xml:space="preserve"> </v>
      </c>
    </row>
    <row r="173" spans="1:20" ht="15.6" thickTop="1" thickBot="1">
      <c r="A173" s="84">
        <v>8060016205</v>
      </c>
      <c r="B173" s="88" t="str">
        <f>VLOOKUP(A173,EMPRESAS!$A$1:$B$342,2,0)</f>
        <v>COOPERATIVA MULTIACTIVA DE TRANSPORTE DE PASAJEROS DE MAGANGUE "COOMULTRAMAG"</v>
      </c>
      <c r="C173" s="88" t="str">
        <f>VLOOKUP(A173,EMPRESAS!$A$1:$C$342,3,0)</f>
        <v>Pasajeros</v>
      </c>
      <c r="D173" s="91" t="s">
        <v>1284</v>
      </c>
      <c r="E173" s="122">
        <v>10321342</v>
      </c>
      <c r="F173" s="131" t="s">
        <v>1158</v>
      </c>
      <c r="G173" s="131">
        <v>50</v>
      </c>
      <c r="H173" s="122" t="s">
        <v>1105</v>
      </c>
      <c r="I173" s="220" t="str">
        <f>VLOOKUP(A173,EMPRESAS!$A$1:$I$342,9,0)</f>
        <v>MAGDALENA</v>
      </c>
      <c r="J173" s="175">
        <v>3</v>
      </c>
      <c r="K173" s="176" t="str">
        <f>VLOOKUP(J173,AUXILIAR_TIPO_ASEGURADORA!$C$2:$D$19,2,0)</f>
        <v>EQUIDAD</v>
      </c>
      <c r="L173" s="115" t="s">
        <v>1226</v>
      </c>
      <c r="M173" s="148">
        <v>42203</v>
      </c>
      <c r="N173" s="115" t="s">
        <v>1227</v>
      </c>
      <c r="O173" s="148">
        <v>42188</v>
      </c>
      <c r="P173" s="28"/>
      <c r="Q173" s="60"/>
      <c r="R173" s="157" t="str">
        <f t="shared" ca="1" si="6"/>
        <v>Vencida</v>
      </c>
      <c r="S173" s="157">
        <f t="shared" ca="1" si="7"/>
        <v>2462</v>
      </c>
      <c r="T173" s="157" t="str">
        <f t="shared" ca="1" si="8"/>
        <v xml:space="preserve"> </v>
      </c>
    </row>
    <row r="174" spans="1:20" ht="15.6" thickTop="1" thickBot="1">
      <c r="A174" s="84">
        <v>8060016205</v>
      </c>
      <c r="B174" s="88" t="str">
        <f>VLOOKUP(A174,EMPRESAS!$A$1:$B$342,2,0)</f>
        <v>COOPERATIVA MULTIACTIVA DE TRANSPORTE DE PASAJEROS DE MAGANGUE "COOMULTRAMAG"</v>
      </c>
      <c r="C174" s="88" t="str">
        <f>VLOOKUP(A174,EMPRESAS!$A$1:$C$342,3,0)</f>
        <v>Pasajeros</v>
      </c>
      <c r="D174" s="261" t="s">
        <v>1285</v>
      </c>
      <c r="E174" s="122">
        <v>10320148</v>
      </c>
      <c r="F174" s="131" t="s">
        <v>1158</v>
      </c>
      <c r="G174" s="131">
        <v>45</v>
      </c>
      <c r="H174" s="122" t="s">
        <v>1105</v>
      </c>
      <c r="I174" s="220" t="str">
        <f>VLOOKUP(A174,EMPRESAS!$A$1:$I$342,9,0)</f>
        <v>MAGDALENA</v>
      </c>
      <c r="J174" s="175">
        <v>3</v>
      </c>
      <c r="K174" s="176" t="str">
        <f>VLOOKUP(J174,AUXILIAR_TIPO_ASEGURADORA!$C$2:$D$19,2,0)</f>
        <v>EQUIDAD</v>
      </c>
      <c r="L174" s="115" t="s">
        <v>1226</v>
      </c>
      <c r="M174" s="148">
        <v>42203</v>
      </c>
      <c r="N174" s="115" t="s">
        <v>1227</v>
      </c>
      <c r="O174" s="148">
        <v>42188</v>
      </c>
      <c r="P174" s="28"/>
      <c r="Q174" s="60"/>
      <c r="R174" s="157" t="str">
        <f t="shared" ca="1" si="6"/>
        <v>Vencida</v>
      </c>
      <c r="S174" s="157">
        <f t="shared" ca="1" si="7"/>
        <v>2462</v>
      </c>
      <c r="T174" s="157" t="str">
        <f t="shared" ca="1" si="8"/>
        <v xml:space="preserve"> </v>
      </c>
    </row>
    <row r="175" spans="1:20" ht="15.6" thickTop="1" thickBot="1">
      <c r="A175" s="84" t="s">
        <v>62</v>
      </c>
      <c r="B175" s="88" t="str">
        <f>VLOOKUP(A175,EMPRESAS!$A$1:$B$342,2,0)</f>
        <v>COOPERATIVA MULTIACTIVA DE TRANSPORTE DE PASAJEROS DE MAGANGUE "COOMULTRAMAG"</v>
      </c>
      <c r="C175" s="88" t="str">
        <f>VLOOKUP(A175,EMPRESAS!$A$1:$C$342,3,0)</f>
        <v>Especial</v>
      </c>
      <c r="D175" s="263" t="s">
        <v>1286</v>
      </c>
      <c r="E175" s="260">
        <v>10320550</v>
      </c>
      <c r="F175" s="209" t="s">
        <v>1102</v>
      </c>
      <c r="G175" s="209">
        <v>18</v>
      </c>
      <c r="H175" s="208" t="s">
        <v>1105</v>
      </c>
      <c r="I175" s="220" t="str">
        <f>VLOOKUP(A175,EMPRESAS!$A$1:$I$342,9,0)</f>
        <v>MAGDALENA</v>
      </c>
      <c r="J175" s="175">
        <v>14</v>
      </c>
      <c r="K175" s="176" t="str">
        <f>VLOOKUP(J175,AUXILIAR_TIPO_ASEGURADORA!$C$2:$D$19,2,0)</f>
        <v>SBS SEGUROS DE COLOMBIA S.A.</v>
      </c>
      <c r="L175" s="210">
        <v>100143</v>
      </c>
      <c r="M175" s="211">
        <v>43891</v>
      </c>
      <c r="N175" s="210">
        <v>100143</v>
      </c>
      <c r="O175" s="211">
        <v>43891</v>
      </c>
      <c r="P175" s="28"/>
      <c r="Q175" s="60"/>
      <c r="R175" s="157" t="str">
        <f t="shared" ca="1" si="6"/>
        <v>Vencida</v>
      </c>
      <c r="S175" s="157">
        <f t="shared" ca="1" si="7"/>
        <v>759</v>
      </c>
      <c r="T175" s="157"/>
    </row>
    <row r="176" spans="1:20" ht="15.6" thickTop="1" thickBot="1">
      <c r="A176" s="84" t="s">
        <v>62</v>
      </c>
      <c r="B176" s="88" t="str">
        <f>VLOOKUP(A176,EMPRESAS!$A$1:$B$342,2,0)</f>
        <v>COOPERATIVA MULTIACTIVA DE TRANSPORTE DE PASAJEROS DE MAGANGUE "COOMULTRAMAG"</v>
      </c>
      <c r="C176" s="88" t="str">
        <f>VLOOKUP(A176,EMPRESAS!$A$1:$C$342,3,0)</f>
        <v>Especial</v>
      </c>
      <c r="D176" s="264" t="s">
        <v>1287</v>
      </c>
      <c r="E176" s="260">
        <v>10320913</v>
      </c>
      <c r="F176" s="209" t="s">
        <v>1102</v>
      </c>
      <c r="G176" s="209">
        <v>18</v>
      </c>
      <c r="H176" s="208" t="s">
        <v>1105</v>
      </c>
      <c r="I176" s="220" t="str">
        <f>VLOOKUP(A176,EMPRESAS!$A$1:$I$342,9,0)</f>
        <v>MAGDALENA</v>
      </c>
      <c r="J176" s="175">
        <v>14</v>
      </c>
      <c r="K176" s="176" t="str">
        <f>VLOOKUP(J176,AUXILIAR_TIPO_ASEGURADORA!$C$2:$D$19,2,0)</f>
        <v>SBS SEGUROS DE COLOMBIA S.A.</v>
      </c>
      <c r="L176" s="210">
        <v>100143</v>
      </c>
      <c r="M176" s="211">
        <v>43891</v>
      </c>
      <c r="N176" s="210">
        <v>100143</v>
      </c>
      <c r="O176" s="211">
        <v>43891</v>
      </c>
      <c r="P176" s="28"/>
      <c r="Q176" s="60"/>
      <c r="R176" s="157" t="str">
        <f t="shared" ca="1" si="6"/>
        <v>Vencida</v>
      </c>
      <c r="S176" s="157">
        <f t="shared" ca="1" si="7"/>
        <v>759</v>
      </c>
      <c r="T176" s="157"/>
    </row>
    <row r="177" spans="1:20" ht="15.6" thickTop="1" thickBot="1">
      <c r="A177" s="84" t="s">
        <v>62</v>
      </c>
      <c r="B177" s="88" t="str">
        <f>VLOOKUP(A177,EMPRESAS!$A$1:$B$342,2,0)</f>
        <v>COOPERATIVA MULTIACTIVA DE TRANSPORTE DE PASAJEROS DE MAGANGUE "COOMULTRAMAG"</v>
      </c>
      <c r="C177" s="88" t="str">
        <f>VLOOKUP(A177,EMPRESAS!$A$1:$C$342,3,0)</f>
        <v>Especial</v>
      </c>
      <c r="D177" s="264" t="s">
        <v>1288</v>
      </c>
      <c r="E177" s="260">
        <v>10321752</v>
      </c>
      <c r="F177" s="209" t="s">
        <v>1158</v>
      </c>
      <c r="G177" s="209">
        <v>50</v>
      </c>
      <c r="H177" s="208" t="s">
        <v>1105</v>
      </c>
      <c r="I177" s="220" t="str">
        <f>VLOOKUP(A177,EMPRESAS!$A$1:$I$342,9,0)</f>
        <v>MAGDALENA</v>
      </c>
      <c r="J177" s="175">
        <v>14</v>
      </c>
      <c r="K177" s="176" t="str">
        <f>VLOOKUP(J177,AUXILIAR_TIPO_ASEGURADORA!$C$2:$D$19,2,0)</f>
        <v>SBS SEGUROS DE COLOMBIA S.A.</v>
      </c>
      <c r="L177" s="210">
        <v>100143</v>
      </c>
      <c r="M177" s="211">
        <v>43891</v>
      </c>
      <c r="N177" s="210">
        <v>100143</v>
      </c>
      <c r="O177" s="211">
        <v>43891</v>
      </c>
      <c r="P177" s="28"/>
      <c r="Q177" s="60"/>
      <c r="R177" s="157" t="str">
        <f t="shared" ca="1" si="6"/>
        <v>Vencida</v>
      </c>
      <c r="S177" s="157">
        <f t="shared" ca="1" si="7"/>
        <v>759</v>
      </c>
      <c r="T177" s="157"/>
    </row>
    <row r="178" spans="1:20" ht="15.6" thickTop="1" thickBot="1">
      <c r="A178" s="84" t="s">
        <v>62</v>
      </c>
      <c r="B178" s="88" t="str">
        <f>VLOOKUP(A178,EMPRESAS!$A$1:$B$342,2,0)</f>
        <v>COOPERATIVA MULTIACTIVA DE TRANSPORTE DE PASAJEROS DE MAGANGUE "COOMULTRAMAG"</v>
      </c>
      <c r="C178" s="88" t="str">
        <f>VLOOKUP(A178,EMPRESAS!$A$1:$C$342,3,0)</f>
        <v>Especial</v>
      </c>
      <c r="D178" s="264" t="s">
        <v>1289</v>
      </c>
      <c r="E178" s="260">
        <v>10321756</v>
      </c>
      <c r="F178" s="209" t="s">
        <v>1158</v>
      </c>
      <c r="G178" s="209">
        <v>50</v>
      </c>
      <c r="H178" s="208" t="s">
        <v>1105</v>
      </c>
      <c r="I178" s="220" t="str">
        <f>VLOOKUP(A178,EMPRESAS!$A$1:$I$342,9,0)</f>
        <v>MAGDALENA</v>
      </c>
      <c r="J178" s="175">
        <v>14</v>
      </c>
      <c r="K178" s="176" t="str">
        <f>VLOOKUP(J178,AUXILIAR_TIPO_ASEGURADORA!$C$2:$D$19,2,0)</f>
        <v>SBS SEGUROS DE COLOMBIA S.A.</v>
      </c>
      <c r="L178" s="210">
        <v>100143</v>
      </c>
      <c r="M178" s="211">
        <v>43891</v>
      </c>
      <c r="N178" s="210">
        <v>100143</v>
      </c>
      <c r="O178" s="211">
        <v>43891</v>
      </c>
      <c r="P178" s="28"/>
      <c r="Q178" s="60"/>
      <c r="R178" s="157" t="str">
        <f t="shared" ca="1" si="6"/>
        <v>Vencida</v>
      </c>
      <c r="S178" s="157">
        <f t="shared" ca="1" si="7"/>
        <v>759</v>
      </c>
      <c r="T178" s="157"/>
    </row>
    <row r="179" spans="1:20" ht="15.6" thickTop="1" thickBot="1">
      <c r="A179" s="84" t="s">
        <v>62</v>
      </c>
      <c r="B179" s="88" t="str">
        <f>VLOOKUP(A179,EMPRESAS!$A$1:$B$342,2,0)</f>
        <v>COOPERATIVA MULTIACTIVA DE TRANSPORTE DE PASAJEROS DE MAGANGUE "COOMULTRAMAG"</v>
      </c>
      <c r="C179" s="88" t="str">
        <f>VLOOKUP(A179,EMPRESAS!$A$1:$C$342,3,0)</f>
        <v>Especial</v>
      </c>
      <c r="D179" s="264" t="s">
        <v>1290</v>
      </c>
      <c r="E179" s="260">
        <v>10321569</v>
      </c>
      <c r="F179" s="209" t="s">
        <v>1158</v>
      </c>
      <c r="G179" s="209">
        <v>10</v>
      </c>
      <c r="H179" s="208" t="s">
        <v>1105</v>
      </c>
      <c r="I179" s="220" t="str">
        <f>VLOOKUP(A179,EMPRESAS!$A$1:$I$342,9,0)</f>
        <v>MAGDALENA</v>
      </c>
      <c r="J179" s="175">
        <v>14</v>
      </c>
      <c r="K179" s="176" t="str">
        <f>VLOOKUP(J179,AUXILIAR_TIPO_ASEGURADORA!$C$2:$D$19,2,0)</f>
        <v>SBS SEGUROS DE COLOMBIA S.A.</v>
      </c>
      <c r="L179" s="210">
        <v>100143</v>
      </c>
      <c r="M179" s="211">
        <v>43891</v>
      </c>
      <c r="N179" s="210">
        <v>100143</v>
      </c>
      <c r="O179" s="211">
        <v>43891</v>
      </c>
      <c r="P179" s="28"/>
      <c r="Q179" s="60"/>
      <c r="R179" s="157" t="str">
        <f t="shared" ca="1" si="6"/>
        <v>Vencida</v>
      </c>
      <c r="S179" s="157">
        <f t="shared" ca="1" si="7"/>
        <v>759</v>
      </c>
      <c r="T179" s="157"/>
    </row>
    <row r="180" spans="1:20" ht="15.6" thickTop="1" thickBot="1">
      <c r="A180" s="84" t="s">
        <v>62</v>
      </c>
      <c r="B180" s="88" t="str">
        <f>VLOOKUP(A180,EMPRESAS!$A$1:$B$342,2,0)</f>
        <v>COOPERATIVA MULTIACTIVA DE TRANSPORTE DE PASAJEROS DE MAGANGUE "COOMULTRAMAG"</v>
      </c>
      <c r="C180" s="88" t="str">
        <f>VLOOKUP(A180,EMPRESAS!$A$1:$C$342,3,0)</f>
        <v>Especial</v>
      </c>
      <c r="D180" s="264" t="s">
        <v>1291</v>
      </c>
      <c r="E180" s="260">
        <v>10320915</v>
      </c>
      <c r="F180" s="209" t="s">
        <v>1102</v>
      </c>
      <c r="G180" s="209">
        <v>18</v>
      </c>
      <c r="H180" s="208" t="s">
        <v>1105</v>
      </c>
      <c r="I180" s="220" t="str">
        <f>VLOOKUP(A180,EMPRESAS!$A$1:$I$342,9,0)</f>
        <v>MAGDALENA</v>
      </c>
      <c r="J180" s="175">
        <v>14</v>
      </c>
      <c r="K180" s="176" t="str">
        <f>VLOOKUP(J180,AUXILIAR_TIPO_ASEGURADORA!$C$2:$D$19,2,0)</f>
        <v>SBS SEGUROS DE COLOMBIA S.A.</v>
      </c>
      <c r="L180" s="210">
        <v>100143</v>
      </c>
      <c r="M180" s="211">
        <v>43891</v>
      </c>
      <c r="N180" s="210">
        <v>100143</v>
      </c>
      <c r="O180" s="211">
        <v>43891</v>
      </c>
      <c r="P180" s="28"/>
      <c r="Q180" s="60"/>
      <c r="R180" s="157" t="str">
        <f t="shared" ca="1" si="6"/>
        <v>Vencida</v>
      </c>
      <c r="S180" s="157">
        <f t="shared" ca="1" si="7"/>
        <v>759</v>
      </c>
      <c r="T180" s="157"/>
    </row>
    <row r="181" spans="1:20" ht="15.6" thickTop="1" thickBot="1">
      <c r="A181" s="84" t="s">
        <v>62</v>
      </c>
      <c r="B181" s="88" t="str">
        <f>VLOOKUP(A181,EMPRESAS!$A$1:$B$342,2,0)</f>
        <v>COOPERATIVA MULTIACTIVA DE TRANSPORTE DE PASAJEROS DE MAGANGUE "COOMULTRAMAG"</v>
      </c>
      <c r="C181" s="88" t="str">
        <f>VLOOKUP(A181,EMPRESAS!$A$1:$C$342,3,0)</f>
        <v>Especial</v>
      </c>
      <c r="D181" s="265" t="s">
        <v>1292</v>
      </c>
      <c r="E181" s="260">
        <v>10321917</v>
      </c>
      <c r="F181" s="209" t="s">
        <v>1102</v>
      </c>
      <c r="G181" s="209">
        <v>8</v>
      </c>
      <c r="H181" s="208" t="s">
        <v>1105</v>
      </c>
      <c r="I181" s="220" t="str">
        <f>VLOOKUP(A181,EMPRESAS!$A$1:$I$342,9,0)</f>
        <v>MAGDALENA</v>
      </c>
      <c r="J181" s="175">
        <v>14</v>
      </c>
      <c r="K181" s="176" t="str">
        <f>VLOOKUP(J181,AUXILIAR_TIPO_ASEGURADORA!$C$2:$D$19,2,0)</f>
        <v>SBS SEGUROS DE COLOMBIA S.A.</v>
      </c>
      <c r="L181" s="210">
        <v>100143</v>
      </c>
      <c r="M181" s="211">
        <v>43891</v>
      </c>
      <c r="N181" s="210">
        <v>100143</v>
      </c>
      <c r="O181" s="211">
        <v>43891</v>
      </c>
      <c r="P181" s="28"/>
      <c r="Q181" s="60"/>
      <c r="R181" s="157" t="str">
        <f t="shared" ca="1" si="6"/>
        <v>Vencida</v>
      </c>
      <c r="S181" s="157">
        <f t="shared" ca="1" si="7"/>
        <v>759</v>
      </c>
      <c r="T181" s="157"/>
    </row>
    <row r="182" spans="1:20" ht="15.6" thickTop="1" thickBot="1">
      <c r="A182" s="70">
        <v>8902704142</v>
      </c>
      <c r="B182" s="88" t="str">
        <f>VLOOKUP(A182,EMPRESAS!$A$1:$B$342,2,0)</f>
        <v>COOPERATIVA DE TRANSPORTADORES FLUVIALES Y TERRESTRES UNIDOS LTDA "COOTRANSFLUVIALES"</v>
      </c>
      <c r="C182" s="88" t="str">
        <f>VLOOKUP(A182,EMPRESAS!$A$1:$C$342,3,0)</f>
        <v>Pasajeros</v>
      </c>
      <c r="D182" s="262" t="s">
        <v>1293</v>
      </c>
      <c r="E182" s="122">
        <v>10620189</v>
      </c>
      <c r="F182" s="131" t="s">
        <v>1102</v>
      </c>
      <c r="G182" s="131">
        <v>20</v>
      </c>
      <c r="H182" s="122" t="s">
        <v>1105</v>
      </c>
      <c r="I182" s="220" t="str">
        <f>VLOOKUP(A182,EMPRESAS!$A$1:$I$342,9,0)</f>
        <v>MAGDALENA</v>
      </c>
      <c r="J182" s="175">
        <v>15</v>
      </c>
      <c r="K182" s="176" t="str">
        <f>VLOOKUP(J182,AUXILIAR_TIPO_ASEGURADORA!$C$2:$D$19,2,0)</f>
        <v>ZURICH</v>
      </c>
      <c r="L182" s="115" t="s">
        <v>1294</v>
      </c>
      <c r="M182" s="148">
        <v>44539</v>
      </c>
      <c r="N182" s="115" t="s">
        <v>1294</v>
      </c>
      <c r="O182" s="148">
        <v>44539</v>
      </c>
      <c r="P182" s="305" t="s">
        <v>1294</v>
      </c>
      <c r="Q182" s="60"/>
      <c r="R182" s="157" t="str">
        <f t="shared" ca="1" si="6"/>
        <v>Vencida</v>
      </c>
      <c r="S182" s="157">
        <f t="shared" ca="1" si="7"/>
        <v>111</v>
      </c>
      <c r="T182" s="157" t="str">
        <f t="shared" ca="1" si="8"/>
        <v xml:space="preserve"> </v>
      </c>
    </row>
    <row r="183" spans="1:20" ht="15.6" thickTop="1" thickBot="1">
      <c r="A183" s="51">
        <v>8902704142</v>
      </c>
      <c r="B183" s="88" t="str">
        <f>VLOOKUP(A183,EMPRESAS!$A$1:$B$342,2,0)</f>
        <v>COOPERATIVA DE TRANSPORTADORES FLUVIALES Y TERRESTRES UNIDOS LTDA "COOTRANSFLUVIALES"</v>
      </c>
      <c r="C183" s="88" t="str">
        <f>VLOOKUP(A183,EMPRESAS!$A$1:$C$342,3,0)</f>
        <v>Pasajeros</v>
      </c>
      <c r="D183" s="95" t="s">
        <v>1295</v>
      </c>
      <c r="E183" s="122">
        <v>10620699</v>
      </c>
      <c r="F183" s="131" t="s">
        <v>1102</v>
      </c>
      <c r="G183" s="131">
        <v>21</v>
      </c>
      <c r="H183" s="122" t="s">
        <v>1105</v>
      </c>
      <c r="I183" s="220" t="str">
        <f>VLOOKUP(A183,EMPRESAS!$A$1:$I$342,9,0)</f>
        <v>MAGDALENA</v>
      </c>
      <c r="J183" s="175">
        <v>15</v>
      </c>
      <c r="K183" s="176" t="str">
        <f>VLOOKUP(J183,AUXILIAR_TIPO_ASEGURADORA!$C$2:$D$19,2,0)</f>
        <v>ZURICH</v>
      </c>
      <c r="L183" s="115" t="s">
        <v>1294</v>
      </c>
      <c r="M183" s="148">
        <v>44539</v>
      </c>
      <c r="N183" s="115" t="s">
        <v>1294</v>
      </c>
      <c r="O183" s="148">
        <v>44539</v>
      </c>
      <c r="P183" s="28"/>
      <c r="Q183" s="60"/>
      <c r="R183" s="157" t="str">
        <f t="shared" ca="1" si="6"/>
        <v>Vencida</v>
      </c>
      <c r="S183" s="157">
        <f t="shared" ca="1" si="7"/>
        <v>111</v>
      </c>
      <c r="T183" s="157" t="str">
        <f t="shared" ca="1" si="8"/>
        <v xml:space="preserve"> </v>
      </c>
    </row>
    <row r="184" spans="1:20" ht="15.6" thickTop="1" thickBot="1">
      <c r="A184" s="51">
        <v>8902704142</v>
      </c>
      <c r="B184" s="88" t="str">
        <f>VLOOKUP(A184,EMPRESAS!$A$1:$B$342,2,0)</f>
        <v>COOPERATIVA DE TRANSPORTADORES FLUVIALES Y TERRESTRES UNIDOS LTDA "COOTRANSFLUVIALES"</v>
      </c>
      <c r="C184" s="88" t="str">
        <f>VLOOKUP(A184,EMPRESAS!$A$1:$C$342,3,0)</f>
        <v>Pasajeros</v>
      </c>
      <c r="D184" s="95" t="s">
        <v>1296</v>
      </c>
      <c r="E184" s="122">
        <v>10620365</v>
      </c>
      <c r="F184" s="131" t="s">
        <v>1102</v>
      </c>
      <c r="G184" s="131">
        <v>20</v>
      </c>
      <c r="H184" s="122" t="s">
        <v>1105</v>
      </c>
      <c r="I184" s="220" t="str">
        <f>VLOOKUP(A184,EMPRESAS!$A$1:$I$342,9,0)</f>
        <v>MAGDALENA</v>
      </c>
      <c r="J184" s="175">
        <v>15</v>
      </c>
      <c r="K184" s="176" t="str">
        <f>VLOOKUP(J184,AUXILIAR_TIPO_ASEGURADORA!$C$2:$D$19,2,0)</f>
        <v>ZURICH</v>
      </c>
      <c r="L184" s="115" t="s">
        <v>1294</v>
      </c>
      <c r="M184" s="148">
        <v>44539</v>
      </c>
      <c r="N184" s="115" t="s">
        <v>1294</v>
      </c>
      <c r="O184" s="148">
        <v>44539</v>
      </c>
      <c r="P184" s="28"/>
      <c r="Q184" s="60"/>
      <c r="R184" s="157" t="str">
        <f t="shared" ca="1" si="6"/>
        <v>Vencida</v>
      </c>
      <c r="S184" s="157">
        <f t="shared" ca="1" si="7"/>
        <v>111</v>
      </c>
      <c r="T184" s="157" t="str">
        <f t="shared" ca="1" si="8"/>
        <v xml:space="preserve"> </v>
      </c>
    </row>
    <row r="185" spans="1:20" ht="15.6" thickTop="1" thickBot="1">
      <c r="A185" s="51">
        <v>8902704142</v>
      </c>
      <c r="B185" s="88" t="str">
        <f>VLOOKUP(A185,EMPRESAS!$A$1:$B$342,2,0)</f>
        <v>COOPERATIVA DE TRANSPORTADORES FLUVIALES Y TERRESTRES UNIDOS LTDA "COOTRANSFLUVIALES"</v>
      </c>
      <c r="C185" s="88" t="str">
        <f>VLOOKUP(A185,EMPRESAS!$A$1:$C$342,3,0)</f>
        <v>Pasajeros</v>
      </c>
      <c r="D185" s="95" t="s">
        <v>1297</v>
      </c>
      <c r="E185" s="122">
        <v>10620714</v>
      </c>
      <c r="F185" s="131" t="s">
        <v>1102</v>
      </c>
      <c r="G185" s="131">
        <v>18</v>
      </c>
      <c r="H185" s="122" t="s">
        <v>1105</v>
      </c>
      <c r="I185" s="220" t="str">
        <f>VLOOKUP(A185,EMPRESAS!$A$1:$I$342,9,0)</f>
        <v>MAGDALENA</v>
      </c>
      <c r="J185" s="175">
        <v>15</v>
      </c>
      <c r="K185" s="176" t="str">
        <f>VLOOKUP(J185,AUXILIAR_TIPO_ASEGURADORA!$C$2:$D$19,2,0)</f>
        <v>ZURICH</v>
      </c>
      <c r="L185" s="115" t="s">
        <v>1294</v>
      </c>
      <c r="M185" s="148">
        <v>44539</v>
      </c>
      <c r="N185" s="115" t="s">
        <v>1294</v>
      </c>
      <c r="O185" s="148">
        <v>44539</v>
      </c>
      <c r="P185" s="28"/>
      <c r="Q185" s="60"/>
      <c r="R185" s="157" t="str">
        <f t="shared" ca="1" si="6"/>
        <v>Vencida</v>
      </c>
      <c r="S185" s="157">
        <f t="shared" ca="1" si="7"/>
        <v>111</v>
      </c>
      <c r="T185" s="157" t="str">
        <f t="shared" ca="1" si="8"/>
        <v xml:space="preserve"> </v>
      </c>
    </row>
    <row r="186" spans="1:20" ht="15.6" thickTop="1" thickBot="1">
      <c r="A186" s="51">
        <v>8902704142</v>
      </c>
      <c r="B186" s="88" t="str">
        <f>VLOOKUP(A186,EMPRESAS!$A$1:$B$342,2,0)</f>
        <v>COOPERATIVA DE TRANSPORTADORES FLUVIALES Y TERRESTRES UNIDOS LTDA "COOTRANSFLUVIALES"</v>
      </c>
      <c r="C186" s="88" t="str">
        <f>VLOOKUP(A186,EMPRESAS!$A$1:$C$342,3,0)</f>
        <v>Pasajeros</v>
      </c>
      <c r="D186" s="95" t="s">
        <v>1298</v>
      </c>
      <c r="E186" s="122">
        <v>10920188</v>
      </c>
      <c r="F186" s="131" t="s">
        <v>1102</v>
      </c>
      <c r="G186" s="131">
        <v>19</v>
      </c>
      <c r="H186" s="122" t="s">
        <v>1105</v>
      </c>
      <c r="I186" s="220" t="str">
        <f>VLOOKUP(A186,EMPRESAS!$A$1:$I$342,9,0)</f>
        <v>MAGDALENA</v>
      </c>
      <c r="J186" s="175">
        <v>15</v>
      </c>
      <c r="K186" s="176" t="str">
        <f>VLOOKUP(J186,AUXILIAR_TIPO_ASEGURADORA!$C$2:$D$19,2,0)</f>
        <v>ZURICH</v>
      </c>
      <c r="L186" s="115" t="s">
        <v>1294</v>
      </c>
      <c r="M186" s="148">
        <v>44539</v>
      </c>
      <c r="N186" s="115" t="s">
        <v>1294</v>
      </c>
      <c r="O186" s="148">
        <v>44539</v>
      </c>
      <c r="P186" s="28"/>
      <c r="Q186" s="60"/>
      <c r="R186" s="157" t="str">
        <f t="shared" ca="1" si="6"/>
        <v>Vencida</v>
      </c>
      <c r="S186" s="157">
        <f t="shared" ca="1" si="7"/>
        <v>111</v>
      </c>
      <c r="T186" s="157" t="str">
        <f t="shared" ca="1" si="8"/>
        <v xml:space="preserve"> </v>
      </c>
    </row>
    <row r="187" spans="1:20" ht="15.6" thickTop="1" thickBot="1">
      <c r="A187" s="51">
        <v>8902704142</v>
      </c>
      <c r="B187" s="88" t="str">
        <f>VLOOKUP(A187,EMPRESAS!$A$1:$B$342,2,0)</f>
        <v>COOPERATIVA DE TRANSPORTADORES FLUVIALES Y TERRESTRES UNIDOS LTDA "COOTRANSFLUVIALES"</v>
      </c>
      <c r="C187" s="88" t="str">
        <f>VLOOKUP(A187,EMPRESAS!$A$1:$C$342,3,0)</f>
        <v>Pasajeros</v>
      </c>
      <c r="D187" s="95" t="s">
        <v>1299</v>
      </c>
      <c r="E187" s="122">
        <v>10620167</v>
      </c>
      <c r="F187" s="131" t="s">
        <v>1102</v>
      </c>
      <c r="G187" s="131">
        <v>21</v>
      </c>
      <c r="H187" s="122" t="s">
        <v>1105</v>
      </c>
      <c r="I187" s="220" t="str">
        <f>VLOOKUP(A187,EMPRESAS!$A$1:$I$342,9,0)</f>
        <v>MAGDALENA</v>
      </c>
      <c r="J187" s="175">
        <v>15</v>
      </c>
      <c r="K187" s="176" t="str">
        <f>VLOOKUP(J187,AUXILIAR_TIPO_ASEGURADORA!$C$2:$D$19,2,0)</f>
        <v>ZURICH</v>
      </c>
      <c r="L187" s="115" t="s">
        <v>1294</v>
      </c>
      <c r="M187" s="148">
        <v>44539</v>
      </c>
      <c r="N187" s="115" t="s">
        <v>1294</v>
      </c>
      <c r="O187" s="148">
        <v>44539</v>
      </c>
      <c r="P187" s="28"/>
      <c r="Q187" s="60"/>
      <c r="R187" s="157" t="str">
        <f t="shared" ca="1" si="6"/>
        <v>Vencida</v>
      </c>
      <c r="S187" s="157">
        <f t="shared" ca="1" si="7"/>
        <v>111</v>
      </c>
      <c r="T187" s="157" t="str">
        <f t="shared" ca="1" si="8"/>
        <v xml:space="preserve"> </v>
      </c>
    </row>
    <row r="188" spans="1:20" ht="15.6" thickTop="1" thickBot="1">
      <c r="A188" s="51">
        <v>8902704142</v>
      </c>
      <c r="B188" s="88" t="str">
        <f>VLOOKUP(A188,EMPRESAS!$A$1:$B$342,2,0)</f>
        <v>COOPERATIVA DE TRANSPORTADORES FLUVIALES Y TERRESTRES UNIDOS LTDA "COOTRANSFLUVIALES"</v>
      </c>
      <c r="C188" s="88" t="str">
        <f>VLOOKUP(A188,EMPRESAS!$A$1:$C$342,3,0)</f>
        <v>Pasajeros</v>
      </c>
      <c r="D188" s="95" t="s">
        <v>1300</v>
      </c>
      <c r="E188" s="122">
        <v>10920417</v>
      </c>
      <c r="F188" s="131" t="s">
        <v>1102</v>
      </c>
      <c r="G188" s="131">
        <v>18</v>
      </c>
      <c r="H188" s="122" t="s">
        <v>1105</v>
      </c>
      <c r="I188" s="220" t="str">
        <f>VLOOKUP(A188,EMPRESAS!$A$1:$I$342,9,0)</f>
        <v>MAGDALENA</v>
      </c>
      <c r="J188" s="175">
        <v>15</v>
      </c>
      <c r="K188" s="176" t="str">
        <f>VLOOKUP(J188,AUXILIAR_TIPO_ASEGURADORA!$C$2:$D$19,2,0)</f>
        <v>ZURICH</v>
      </c>
      <c r="L188" s="115" t="s">
        <v>1294</v>
      </c>
      <c r="M188" s="148">
        <v>44539</v>
      </c>
      <c r="N188" s="115" t="s">
        <v>1294</v>
      </c>
      <c r="O188" s="148">
        <v>44539</v>
      </c>
      <c r="P188" s="28"/>
      <c r="Q188" s="60"/>
      <c r="R188" s="157" t="str">
        <f t="shared" ca="1" si="6"/>
        <v>Vencida</v>
      </c>
      <c r="S188" s="157">
        <f t="shared" ca="1" si="7"/>
        <v>111</v>
      </c>
      <c r="T188" s="157"/>
    </row>
    <row r="189" spans="1:20" ht="15.6" thickTop="1" thickBot="1">
      <c r="A189" s="51">
        <v>8902704142</v>
      </c>
      <c r="B189" s="88" t="str">
        <f>VLOOKUP(A189,EMPRESAS!$A$1:$B$342,2,0)</f>
        <v>COOPERATIVA DE TRANSPORTADORES FLUVIALES Y TERRESTRES UNIDOS LTDA "COOTRANSFLUVIALES"</v>
      </c>
      <c r="C189" s="88" t="str">
        <f>VLOOKUP(A189,EMPRESAS!$A$1:$C$342,3,0)</f>
        <v>Pasajeros</v>
      </c>
      <c r="D189" s="95" t="s">
        <v>1301</v>
      </c>
      <c r="E189" s="122">
        <v>10620503</v>
      </c>
      <c r="F189" s="131" t="s">
        <v>1102</v>
      </c>
      <c r="G189" s="131">
        <v>21</v>
      </c>
      <c r="H189" s="122" t="s">
        <v>1105</v>
      </c>
      <c r="I189" s="220" t="str">
        <f>VLOOKUP(A189,EMPRESAS!$A$1:$I$342,9,0)</f>
        <v>MAGDALENA</v>
      </c>
      <c r="J189" s="175">
        <v>15</v>
      </c>
      <c r="K189" s="176" t="str">
        <f>VLOOKUP(J189,AUXILIAR_TIPO_ASEGURADORA!$C$2:$D$19,2,0)</f>
        <v>ZURICH</v>
      </c>
      <c r="L189" s="115" t="s">
        <v>1294</v>
      </c>
      <c r="M189" s="148">
        <v>44539</v>
      </c>
      <c r="N189" s="115" t="s">
        <v>1294</v>
      </c>
      <c r="O189" s="148">
        <v>44539</v>
      </c>
      <c r="P189" s="28"/>
      <c r="Q189" s="60"/>
      <c r="R189" s="157" t="str">
        <f t="shared" ca="1" si="6"/>
        <v>Vencida</v>
      </c>
      <c r="S189" s="157">
        <f t="shared" ca="1" si="7"/>
        <v>111</v>
      </c>
      <c r="T189" s="157" t="str">
        <f t="shared" ca="1" si="8"/>
        <v xml:space="preserve"> </v>
      </c>
    </row>
    <row r="190" spans="1:20" ht="15.6" thickTop="1" thickBot="1">
      <c r="A190" s="51">
        <v>8902704142</v>
      </c>
      <c r="B190" s="88" t="str">
        <f>VLOOKUP(A190,EMPRESAS!$A$1:$B$342,2,0)</f>
        <v>COOPERATIVA DE TRANSPORTADORES FLUVIALES Y TERRESTRES UNIDOS LTDA "COOTRANSFLUVIALES"</v>
      </c>
      <c r="C190" s="88" t="str">
        <f>VLOOKUP(A190,EMPRESAS!$A$1:$C$342,3,0)</f>
        <v>Pasajeros</v>
      </c>
      <c r="D190" s="95" t="s">
        <v>1302</v>
      </c>
      <c r="E190" s="122">
        <v>10620232</v>
      </c>
      <c r="F190" s="131" t="s">
        <v>1102</v>
      </c>
      <c r="G190" s="131">
        <v>21</v>
      </c>
      <c r="H190" s="122" t="s">
        <v>1105</v>
      </c>
      <c r="I190" s="220" t="str">
        <f>VLOOKUP(A190,EMPRESAS!$A$1:$I$342,9,0)</f>
        <v>MAGDALENA</v>
      </c>
      <c r="J190" s="175">
        <v>15</v>
      </c>
      <c r="K190" s="176" t="str">
        <f>VLOOKUP(J190,AUXILIAR_TIPO_ASEGURADORA!$C$2:$D$19,2,0)</f>
        <v>ZURICH</v>
      </c>
      <c r="L190" s="115" t="s">
        <v>1294</v>
      </c>
      <c r="M190" s="148">
        <v>44539</v>
      </c>
      <c r="N190" s="115" t="s">
        <v>1294</v>
      </c>
      <c r="O190" s="148">
        <v>44539</v>
      </c>
      <c r="P190" s="28"/>
      <c r="Q190" s="60"/>
      <c r="R190" s="157" t="str">
        <f t="shared" ca="1" si="6"/>
        <v>Vencida</v>
      </c>
      <c r="S190" s="157">
        <f t="shared" ca="1" si="7"/>
        <v>111</v>
      </c>
      <c r="T190" s="157" t="str">
        <f t="shared" ca="1" si="8"/>
        <v xml:space="preserve"> </v>
      </c>
    </row>
    <row r="191" spans="1:20" ht="15.6" thickTop="1" thickBot="1">
      <c r="A191" s="51">
        <v>8902704142</v>
      </c>
      <c r="B191" s="88" t="str">
        <f>VLOOKUP(A191,EMPRESAS!$A$1:$B$342,2,0)</f>
        <v>COOPERATIVA DE TRANSPORTADORES FLUVIALES Y TERRESTRES UNIDOS LTDA "COOTRANSFLUVIALES"</v>
      </c>
      <c r="C191" s="88" t="str">
        <f>VLOOKUP(A191,EMPRESAS!$A$1:$C$342,3,0)</f>
        <v>Pasajeros</v>
      </c>
      <c r="D191" s="95" t="s">
        <v>1303</v>
      </c>
      <c r="E191" s="122" t="s">
        <v>1304</v>
      </c>
      <c r="F191" s="131" t="s">
        <v>1102</v>
      </c>
      <c r="G191" s="131">
        <v>20</v>
      </c>
      <c r="H191" s="122" t="s">
        <v>1105</v>
      </c>
      <c r="I191" s="220" t="str">
        <f>VLOOKUP(A191,EMPRESAS!$A$1:$I$342,9,0)</f>
        <v>MAGDALENA</v>
      </c>
      <c r="J191" s="175">
        <v>15</v>
      </c>
      <c r="K191" s="176" t="str">
        <f>VLOOKUP(J191,AUXILIAR_TIPO_ASEGURADORA!$C$2:$D$19,2,0)</f>
        <v>ZURICH</v>
      </c>
      <c r="L191" s="115" t="s">
        <v>1294</v>
      </c>
      <c r="M191" s="148">
        <v>44539</v>
      </c>
      <c r="N191" s="115" t="s">
        <v>1294</v>
      </c>
      <c r="O191" s="148">
        <v>44539</v>
      </c>
      <c r="P191" s="28"/>
      <c r="Q191" s="60"/>
      <c r="R191" s="157" t="str">
        <f t="shared" ca="1" si="6"/>
        <v>Vencida</v>
      </c>
      <c r="S191" s="157">
        <f t="shared" ca="1" si="7"/>
        <v>111</v>
      </c>
      <c r="T191" s="157" t="str">
        <f t="shared" ca="1" si="8"/>
        <v xml:space="preserve"> </v>
      </c>
    </row>
    <row r="192" spans="1:20" ht="15.6" thickTop="1" thickBot="1">
      <c r="A192" s="51">
        <v>8902704142</v>
      </c>
      <c r="B192" s="88" t="str">
        <f>VLOOKUP(A192,EMPRESAS!$A$1:$B$342,2,0)</f>
        <v>COOPERATIVA DE TRANSPORTADORES FLUVIALES Y TERRESTRES UNIDOS LTDA "COOTRANSFLUVIALES"</v>
      </c>
      <c r="C192" s="88" t="str">
        <f>VLOOKUP(A192,EMPRESAS!$A$1:$C$342,3,0)</f>
        <v>Pasajeros</v>
      </c>
      <c r="D192" s="95" t="s">
        <v>1305</v>
      </c>
      <c r="E192" s="122">
        <v>10620434</v>
      </c>
      <c r="F192" s="131" t="s">
        <v>1102</v>
      </c>
      <c r="G192" s="131">
        <v>20</v>
      </c>
      <c r="H192" s="122" t="s">
        <v>1105</v>
      </c>
      <c r="I192" s="220" t="str">
        <f>VLOOKUP(A192,EMPRESAS!$A$1:$I$342,9,0)</f>
        <v>MAGDALENA</v>
      </c>
      <c r="J192" s="175">
        <v>15</v>
      </c>
      <c r="K192" s="176" t="str">
        <f>VLOOKUP(J192,AUXILIAR_TIPO_ASEGURADORA!$C$2:$D$19,2,0)</f>
        <v>ZURICH</v>
      </c>
      <c r="L192" s="115" t="s">
        <v>1294</v>
      </c>
      <c r="M192" s="148">
        <v>44539</v>
      </c>
      <c r="N192" s="115" t="s">
        <v>1294</v>
      </c>
      <c r="O192" s="148">
        <v>44539</v>
      </c>
      <c r="P192" s="28"/>
      <c r="Q192" s="60"/>
      <c r="R192" s="157" t="str">
        <f t="shared" ca="1" si="6"/>
        <v>Vencida</v>
      </c>
      <c r="S192" s="157">
        <f t="shared" ca="1" si="7"/>
        <v>111</v>
      </c>
      <c r="T192" s="157" t="str">
        <f t="shared" ca="1" si="8"/>
        <v xml:space="preserve"> </v>
      </c>
    </row>
    <row r="193" spans="1:20" ht="15.6" thickTop="1" thickBot="1">
      <c r="A193" s="51">
        <v>8902704142</v>
      </c>
      <c r="B193" s="88" t="str">
        <f>VLOOKUP(A193,EMPRESAS!$A$1:$B$342,2,0)</f>
        <v>COOPERATIVA DE TRANSPORTADORES FLUVIALES Y TERRESTRES UNIDOS LTDA "COOTRANSFLUVIALES"</v>
      </c>
      <c r="C193" s="88" t="str">
        <f>VLOOKUP(A193,EMPRESAS!$A$1:$C$342,3,0)</f>
        <v>Pasajeros</v>
      </c>
      <c r="D193" s="95" t="s">
        <v>1306</v>
      </c>
      <c r="E193" s="122">
        <v>10620460</v>
      </c>
      <c r="F193" s="131" t="s">
        <v>1102</v>
      </c>
      <c r="G193" s="131">
        <v>18</v>
      </c>
      <c r="H193" s="122" t="s">
        <v>1105</v>
      </c>
      <c r="I193" s="220" t="str">
        <f>VLOOKUP(A193,EMPRESAS!$A$1:$I$342,9,0)</f>
        <v>MAGDALENA</v>
      </c>
      <c r="J193" s="175">
        <v>15</v>
      </c>
      <c r="K193" s="176" t="str">
        <f>VLOOKUP(J193,AUXILIAR_TIPO_ASEGURADORA!$C$2:$D$19,2,0)</f>
        <v>ZURICH</v>
      </c>
      <c r="L193" s="115" t="s">
        <v>1294</v>
      </c>
      <c r="M193" s="148">
        <v>44539</v>
      </c>
      <c r="N193" s="115" t="s">
        <v>1294</v>
      </c>
      <c r="O193" s="148">
        <v>44539</v>
      </c>
      <c r="P193" s="28"/>
      <c r="Q193" s="60"/>
      <c r="R193" s="157" t="str">
        <f t="shared" ca="1" si="6"/>
        <v>Vencida</v>
      </c>
      <c r="S193" s="157">
        <f t="shared" ca="1" si="7"/>
        <v>111</v>
      </c>
      <c r="T193" s="157"/>
    </row>
    <row r="194" spans="1:20" ht="15.6" thickTop="1" thickBot="1">
      <c r="A194" s="51">
        <v>8902704142</v>
      </c>
      <c r="B194" s="88" t="str">
        <f>VLOOKUP(A194,EMPRESAS!$A$1:$B$342,2,0)</f>
        <v>COOPERATIVA DE TRANSPORTADORES FLUVIALES Y TERRESTRES UNIDOS LTDA "COOTRANSFLUVIALES"</v>
      </c>
      <c r="C194" s="88" t="str">
        <f>VLOOKUP(A194,EMPRESAS!$A$1:$C$342,3,0)</f>
        <v>Pasajeros</v>
      </c>
      <c r="D194" s="95" t="s">
        <v>1307</v>
      </c>
      <c r="E194" s="122">
        <v>10620697</v>
      </c>
      <c r="F194" s="131" t="s">
        <v>1102</v>
      </c>
      <c r="G194" s="131">
        <v>19</v>
      </c>
      <c r="H194" s="122" t="s">
        <v>1105</v>
      </c>
      <c r="I194" s="220" t="str">
        <f>VLOOKUP(A194,EMPRESAS!$A$1:$I$342,9,0)</f>
        <v>MAGDALENA</v>
      </c>
      <c r="J194" s="175">
        <v>15</v>
      </c>
      <c r="K194" s="176" t="str">
        <f>VLOOKUP(J194,AUXILIAR_TIPO_ASEGURADORA!$C$2:$D$19,2,0)</f>
        <v>ZURICH</v>
      </c>
      <c r="L194" s="115" t="s">
        <v>1294</v>
      </c>
      <c r="M194" s="148">
        <v>44539</v>
      </c>
      <c r="N194" s="115" t="s">
        <v>1294</v>
      </c>
      <c r="O194" s="148">
        <v>44539</v>
      </c>
      <c r="P194" s="28"/>
      <c r="Q194" s="60"/>
      <c r="R194" s="157" t="str">
        <f t="shared" ca="1" si="6"/>
        <v>Vencida</v>
      </c>
      <c r="S194" s="157">
        <f t="shared" ca="1" si="7"/>
        <v>111</v>
      </c>
      <c r="T194" s="157" t="str">
        <f t="shared" ca="1" si="8"/>
        <v xml:space="preserve"> </v>
      </c>
    </row>
    <row r="195" spans="1:20" ht="15.6" thickTop="1" thickBot="1">
      <c r="A195" s="51">
        <v>8902704142</v>
      </c>
      <c r="B195" s="88" t="str">
        <f>VLOOKUP(A195,EMPRESAS!$A$1:$B$342,2,0)</f>
        <v>COOPERATIVA DE TRANSPORTADORES FLUVIALES Y TERRESTRES UNIDOS LTDA "COOTRANSFLUVIALES"</v>
      </c>
      <c r="C195" s="88" t="str">
        <f>VLOOKUP(A195,EMPRESAS!$A$1:$C$342,3,0)</f>
        <v>Pasajeros</v>
      </c>
      <c r="D195" s="95" t="s">
        <v>1308</v>
      </c>
      <c r="E195" s="122">
        <v>10620788</v>
      </c>
      <c r="F195" s="131" t="s">
        <v>1102</v>
      </c>
      <c r="G195" s="131">
        <v>21</v>
      </c>
      <c r="H195" s="122" t="s">
        <v>1105</v>
      </c>
      <c r="I195" s="220" t="str">
        <f>VLOOKUP(A195,EMPRESAS!$A$1:$I$342,9,0)</f>
        <v>MAGDALENA</v>
      </c>
      <c r="J195" s="175">
        <v>15</v>
      </c>
      <c r="K195" s="176" t="str">
        <f>VLOOKUP(J195,AUXILIAR_TIPO_ASEGURADORA!$C$2:$D$19,2,0)</f>
        <v>ZURICH</v>
      </c>
      <c r="L195" s="115" t="s">
        <v>1294</v>
      </c>
      <c r="M195" s="148">
        <v>44539</v>
      </c>
      <c r="N195" s="115" t="s">
        <v>1294</v>
      </c>
      <c r="O195" s="148">
        <v>44539</v>
      </c>
      <c r="P195" s="28"/>
      <c r="Q195" s="60"/>
      <c r="R195" s="157" t="str">
        <f t="shared" ca="1" si="6"/>
        <v>Vencida</v>
      </c>
      <c r="S195" s="157">
        <f t="shared" ca="1" si="7"/>
        <v>111</v>
      </c>
      <c r="T195" s="157" t="str">
        <f t="shared" ca="1" si="8"/>
        <v xml:space="preserve"> </v>
      </c>
    </row>
    <row r="196" spans="1:20" ht="15.6" thickTop="1" thickBot="1">
      <c r="A196" s="51">
        <v>8902704142</v>
      </c>
      <c r="B196" s="88" t="str">
        <f>VLOOKUP(A196,EMPRESAS!$A$1:$B$342,2,0)</f>
        <v>COOPERATIVA DE TRANSPORTADORES FLUVIALES Y TERRESTRES UNIDOS LTDA "COOTRANSFLUVIALES"</v>
      </c>
      <c r="C196" s="88" t="str">
        <f>VLOOKUP(A196,EMPRESAS!$A$1:$C$342,3,0)</f>
        <v>Pasajeros</v>
      </c>
      <c r="D196" s="95" t="s">
        <v>1309</v>
      </c>
      <c r="E196" s="122">
        <v>10620430</v>
      </c>
      <c r="F196" s="131" t="s">
        <v>1102</v>
      </c>
      <c r="G196" s="131">
        <v>20</v>
      </c>
      <c r="H196" s="122" t="s">
        <v>1105</v>
      </c>
      <c r="I196" s="220" t="str">
        <f>VLOOKUP(A196,EMPRESAS!$A$1:$I$342,9,0)</f>
        <v>MAGDALENA</v>
      </c>
      <c r="J196" s="175">
        <v>15</v>
      </c>
      <c r="K196" s="176" t="str">
        <f>VLOOKUP(J196,AUXILIAR_TIPO_ASEGURADORA!$C$2:$D$19,2,0)</f>
        <v>ZURICH</v>
      </c>
      <c r="L196" s="115" t="s">
        <v>1294</v>
      </c>
      <c r="M196" s="148">
        <v>44539</v>
      </c>
      <c r="N196" s="115" t="s">
        <v>1294</v>
      </c>
      <c r="O196" s="148">
        <v>44539</v>
      </c>
      <c r="P196" s="28"/>
      <c r="Q196" s="60"/>
      <c r="R196" s="157" t="str">
        <f t="shared" ca="1" si="6"/>
        <v>Vencida</v>
      </c>
      <c r="S196" s="157">
        <f t="shared" ca="1" si="7"/>
        <v>111</v>
      </c>
      <c r="T196" s="157" t="str">
        <f t="shared" ca="1" si="8"/>
        <v xml:space="preserve"> </v>
      </c>
    </row>
    <row r="197" spans="1:20" ht="15.6" thickTop="1" thickBot="1">
      <c r="A197" s="51">
        <v>8902704142</v>
      </c>
      <c r="B197" s="88" t="str">
        <f>VLOOKUP(A197,EMPRESAS!$A$1:$B$342,2,0)</f>
        <v>COOPERATIVA DE TRANSPORTADORES FLUVIALES Y TERRESTRES UNIDOS LTDA "COOTRANSFLUVIALES"</v>
      </c>
      <c r="C197" s="88" t="str">
        <f>VLOOKUP(A197,EMPRESAS!$A$1:$C$342,3,0)</f>
        <v>Pasajeros</v>
      </c>
      <c r="D197" s="95" t="s">
        <v>1310</v>
      </c>
      <c r="E197" s="122" t="s">
        <v>1311</v>
      </c>
      <c r="F197" s="131" t="s">
        <v>1102</v>
      </c>
      <c r="G197" s="131">
        <v>22</v>
      </c>
      <c r="H197" s="122" t="s">
        <v>1105</v>
      </c>
      <c r="I197" s="220" t="str">
        <f>VLOOKUP(A197,EMPRESAS!$A$1:$I$342,9,0)</f>
        <v>MAGDALENA</v>
      </c>
      <c r="J197" s="175">
        <v>15</v>
      </c>
      <c r="K197" s="176" t="str">
        <f>VLOOKUP(J197,AUXILIAR_TIPO_ASEGURADORA!$C$2:$D$19,2,0)</f>
        <v>ZURICH</v>
      </c>
      <c r="L197" s="115" t="s">
        <v>1294</v>
      </c>
      <c r="M197" s="148">
        <v>44539</v>
      </c>
      <c r="N197" s="115" t="s">
        <v>1294</v>
      </c>
      <c r="O197" s="148">
        <v>44539</v>
      </c>
      <c r="P197" s="28"/>
      <c r="Q197" s="60"/>
      <c r="R197" s="157" t="str">
        <f t="shared" ca="1" si="6"/>
        <v>Vencida</v>
      </c>
      <c r="S197" s="157">
        <f t="shared" ca="1" si="7"/>
        <v>111</v>
      </c>
      <c r="T197" s="157" t="str">
        <f t="shared" ca="1" si="8"/>
        <v xml:space="preserve"> </v>
      </c>
    </row>
    <row r="198" spans="1:20" ht="15.6" thickTop="1" thickBot="1">
      <c r="A198" s="51">
        <v>8902704142</v>
      </c>
      <c r="B198" s="88" t="str">
        <f>VLOOKUP(A198,EMPRESAS!$A$1:$B$342,2,0)</f>
        <v>COOPERATIVA DE TRANSPORTADORES FLUVIALES Y TERRESTRES UNIDOS LTDA "COOTRANSFLUVIALES"</v>
      </c>
      <c r="C198" s="88" t="str">
        <f>VLOOKUP(A198,EMPRESAS!$A$1:$C$342,3,0)</f>
        <v>Pasajeros</v>
      </c>
      <c r="D198" s="95" t="s">
        <v>1312</v>
      </c>
      <c r="E198" s="122">
        <v>10620231</v>
      </c>
      <c r="F198" s="131" t="s">
        <v>1102</v>
      </c>
      <c r="G198" s="131">
        <v>22</v>
      </c>
      <c r="H198" s="122" t="s">
        <v>1105</v>
      </c>
      <c r="I198" s="220" t="str">
        <f>VLOOKUP(A198,EMPRESAS!$A$1:$I$342,9,0)</f>
        <v>MAGDALENA</v>
      </c>
      <c r="J198" s="175">
        <v>15</v>
      </c>
      <c r="K198" s="176" t="str">
        <f>VLOOKUP(J198,AUXILIAR_TIPO_ASEGURADORA!$C$2:$D$19,2,0)</f>
        <v>ZURICH</v>
      </c>
      <c r="L198" s="115" t="s">
        <v>1294</v>
      </c>
      <c r="M198" s="148">
        <v>44539</v>
      </c>
      <c r="N198" s="115" t="s">
        <v>1294</v>
      </c>
      <c r="O198" s="148">
        <v>44539</v>
      </c>
      <c r="P198" s="28"/>
      <c r="Q198" s="60"/>
      <c r="R198" s="157" t="str">
        <f t="shared" ca="1" si="6"/>
        <v>Vencida</v>
      </c>
      <c r="S198" s="157">
        <f t="shared" ca="1" si="7"/>
        <v>111</v>
      </c>
      <c r="T198" s="157" t="str">
        <f t="shared" ca="1" si="8"/>
        <v xml:space="preserve"> </v>
      </c>
    </row>
    <row r="199" spans="1:20" ht="15.6" thickTop="1" thickBot="1">
      <c r="A199" s="51">
        <v>8902704142</v>
      </c>
      <c r="B199" s="88" t="str">
        <f>VLOOKUP(A199,EMPRESAS!$A$1:$B$342,2,0)</f>
        <v>COOPERATIVA DE TRANSPORTADORES FLUVIALES Y TERRESTRES UNIDOS LTDA "COOTRANSFLUVIALES"</v>
      </c>
      <c r="C199" s="88" t="str">
        <f>VLOOKUP(A199,EMPRESAS!$A$1:$C$342,3,0)</f>
        <v>Pasajeros</v>
      </c>
      <c r="D199" s="95" t="s">
        <v>1313</v>
      </c>
      <c r="E199" s="122">
        <v>10820203</v>
      </c>
      <c r="F199" s="131" t="s">
        <v>1102</v>
      </c>
      <c r="G199" s="131">
        <v>18</v>
      </c>
      <c r="H199" s="122" t="s">
        <v>1105</v>
      </c>
      <c r="I199" s="220" t="str">
        <f>VLOOKUP(A199,EMPRESAS!$A$1:$I$342,9,0)</f>
        <v>MAGDALENA</v>
      </c>
      <c r="J199" s="175">
        <v>15</v>
      </c>
      <c r="K199" s="176" t="str">
        <f>VLOOKUP(J199,AUXILIAR_TIPO_ASEGURADORA!$C$2:$D$19,2,0)</f>
        <v>ZURICH</v>
      </c>
      <c r="L199" s="115" t="s">
        <v>1294</v>
      </c>
      <c r="M199" s="148">
        <v>44539</v>
      </c>
      <c r="N199" s="115" t="s">
        <v>1294</v>
      </c>
      <c r="O199" s="148">
        <v>44539</v>
      </c>
      <c r="P199" s="28"/>
      <c r="Q199" s="60"/>
      <c r="R199" s="157" t="str">
        <f t="shared" ca="1" si="6"/>
        <v>Vencida</v>
      </c>
      <c r="S199" s="157">
        <f t="shared" ca="1" si="7"/>
        <v>111</v>
      </c>
      <c r="T199" s="157" t="str">
        <f t="shared" ca="1" si="8"/>
        <v xml:space="preserve"> </v>
      </c>
    </row>
    <row r="200" spans="1:20" ht="15.6" thickTop="1" thickBot="1">
      <c r="A200" s="51">
        <v>8902704142</v>
      </c>
      <c r="B200" s="88" t="str">
        <f>VLOOKUP(A200,EMPRESAS!$A$1:$B$342,2,0)</f>
        <v>COOPERATIVA DE TRANSPORTADORES FLUVIALES Y TERRESTRES UNIDOS LTDA "COOTRANSFLUVIALES"</v>
      </c>
      <c r="C200" s="88" t="str">
        <f>VLOOKUP(A200,EMPRESAS!$A$1:$C$342,3,0)</f>
        <v>Pasajeros</v>
      </c>
      <c r="D200" s="95" t="s">
        <v>1314</v>
      </c>
      <c r="E200" s="122">
        <v>10620218</v>
      </c>
      <c r="F200" s="131" t="s">
        <v>1102</v>
      </c>
      <c r="G200" s="131">
        <v>18</v>
      </c>
      <c r="H200" s="122" t="s">
        <v>1105</v>
      </c>
      <c r="I200" s="220" t="str">
        <f>VLOOKUP(A200,EMPRESAS!$A$1:$I$342,9,0)</f>
        <v>MAGDALENA</v>
      </c>
      <c r="J200" s="175">
        <v>15</v>
      </c>
      <c r="K200" s="176" t="str">
        <f>VLOOKUP(J200,AUXILIAR_TIPO_ASEGURADORA!$C$2:$D$19,2,0)</f>
        <v>ZURICH</v>
      </c>
      <c r="L200" s="115" t="s">
        <v>1294</v>
      </c>
      <c r="M200" s="148">
        <v>44539</v>
      </c>
      <c r="N200" s="115" t="s">
        <v>1294</v>
      </c>
      <c r="O200" s="148">
        <v>44539</v>
      </c>
      <c r="P200" s="28"/>
      <c r="Q200" s="60"/>
      <c r="R200" s="157" t="str">
        <f t="shared" ref="R200:R210" ca="1" si="9">IF(O200&lt;$W$1,"Vencida","Vigente")</f>
        <v>Vencida</v>
      </c>
      <c r="S200" s="157">
        <f t="shared" ref="S200:S210" ca="1" si="10">$W$1-O200</f>
        <v>111</v>
      </c>
      <c r="T200" s="157"/>
    </row>
    <row r="201" spans="1:20" ht="15.6" thickTop="1" thickBot="1">
      <c r="A201" s="51">
        <v>8902704142</v>
      </c>
      <c r="B201" s="88" t="str">
        <f>VLOOKUP(A201,EMPRESAS!$A$1:$B$342,2,0)</f>
        <v>COOPERATIVA DE TRANSPORTADORES FLUVIALES Y TERRESTRES UNIDOS LTDA "COOTRANSFLUVIALES"</v>
      </c>
      <c r="C201" s="88" t="str">
        <f>VLOOKUP(A201,EMPRESAS!$A$1:$C$342,3,0)</f>
        <v>Pasajeros</v>
      </c>
      <c r="D201" s="95" t="s">
        <v>1315</v>
      </c>
      <c r="E201" s="122">
        <v>10620180</v>
      </c>
      <c r="F201" s="131" t="s">
        <v>1102</v>
      </c>
      <c r="G201" s="131">
        <v>20</v>
      </c>
      <c r="H201" s="122" t="s">
        <v>1105</v>
      </c>
      <c r="I201" s="220" t="str">
        <f>VLOOKUP(A201,EMPRESAS!$A$1:$I$342,9,0)</f>
        <v>MAGDALENA</v>
      </c>
      <c r="J201" s="175">
        <v>15</v>
      </c>
      <c r="K201" s="176" t="str">
        <f>VLOOKUP(J201,AUXILIAR_TIPO_ASEGURADORA!$C$2:$D$19,2,0)</f>
        <v>ZURICH</v>
      </c>
      <c r="L201" s="115" t="s">
        <v>1294</v>
      </c>
      <c r="M201" s="148">
        <v>44539</v>
      </c>
      <c r="N201" s="115" t="s">
        <v>1294</v>
      </c>
      <c r="O201" s="148">
        <v>44539</v>
      </c>
      <c r="P201" s="28"/>
      <c r="Q201" s="60"/>
      <c r="R201" s="157" t="str">
        <f t="shared" ca="1" si="9"/>
        <v>Vencida</v>
      </c>
      <c r="S201" s="157">
        <f t="shared" ca="1" si="10"/>
        <v>111</v>
      </c>
      <c r="T201" s="157" t="str">
        <f t="shared" ref="T201:T261" ca="1" si="11">IF(S201=-$Y$1,"Proximo a Vencer"," ")</f>
        <v xml:space="preserve"> </v>
      </c>
    </row>
    <row r="202" spans="1:20" ht="15.6" thickTop="1" thickBot="1">
      <c r="A202" s="51">
        <v>8902704142</v>
      </c>
      <c r="B202" s="88" t="str">
        <f>VLOOKUP(A202,EMPRESAS!$A$1:$B$342,2,0)</f>
        <v>COOPERATIVA DE TRANSPORTADORES FLUVIALES Y TERRESTRES UNIDOS LTDA "COOTRANSFLUVIALES"</v>
      </c>
      <c r="C202" s="88" t="str">
        <f>VLOOKUP(A202,EMPRESAS!$A$1:$C$342,3,0)</f>
        <v>Pasajeros</v>
      </c>
      <c r="D202" s="95" t="s">
        <v>1316</v>
      </c>
      <c r="E202" s="122">
        <v>10620162</v>
      </c>
      <c r="F202" s="131" t="s">
        <v>1102</v>
      </c>
      <c r="G202" s="131">
        <v>20</v>
      </c>
      <c r="H202" s="122" t="s">
        <v>1105</v>
      </c>
      <c r="I202" s="220" t="str">
        <f>VLOOKUP(A202,EMPRESAS!$A$1:$I$342,9,0)</f>
        <v>MAGDALENA</v>
      </c>
      <c r="J202" s="175">
        <v>15</v>
      </c>
      <c r="K202" s="176" t="str">
        <f>VLOOKUP(J202,AUXILIAR_TIPO_ASEGURADORA!$C$2:$D$19,2,0)</f>
        <v>ZURICH</v>
      </c>
      <c r="L202" s="115" t="s">
        <v>1294</v>
      </c>
      <c r="M202" s="148">
        <v>44539</v>
      </c>
      <c r="N202" s="115" t="s">
        <v>1294</v>
      </c>
      <c r="O202" s="148">
        <v>44539</v>
      </c>
      <c r="P202" s="28"/>
      <c r="Q202" s="60"/>
      <c r="R202" s="157" t="str">
        <f t="shared" ca="1" si="9"/>
        <v>Vencida</v>
      </c>
      <c r="S202" s="157">
        <f t="shared" ca="1" si="10"/>
        <v>111</v>
      </c>
      <c r="T202" s="157" t="str">
        <f t="shared" ca="1" si="11"/>
        <v xml:space="preserve"> </v>
      </c>
    </row>
    <row r="203" spans="1:20" ht="15.6" thickTop="1" thickBot="1">
      <c r="A203" s="51">
        <v>8902704142</v>
      </c>
      <c r="B203" s="88" t="str">
        <f>VLOOKUP(A203,EMPRESAS!$A$1:$B$342,2,0)</f>
        <v>COOPERATIVA DE TRANSPORTADORES FLUVIALES Y TERRESTRES UNIDOS LTDA "COOTRANSFLUVIALES"</v>
      </c>
      <c r="C203" s="88" t="str">
        <f>VLOOKUP(A203,EMPRESAS!$A$1:$C$342,3,0)</f>
        <v>Pasajeros</v>
      </c>
      <c r="D203" s="95" t="s">
        <v>1317</v>
      </c>
      <c r="E203" s="122">
        <v>10820405</v>
      </c>
      <c r="F203" s="131" t="s">
        <v>1102</v>
      </c>
      <c r="G203" s="131">
        <v>18</v>
      </c>
      <c r="H203" s="122" t="s">
        <v>1105</v>
      </c>
      <c r="I203" s="220" t="str">
        <f>VLOOKUP(A203,EMPRESAS!$A$1:$I$342,9,0)</f>
        <v>MAGDALENA</v>
      </c>
      <c r="J203" s="175">
        <v>15</v>
      </c>
      <c r="K203" s="176" t="str">
        <f>VLOOKUP(J203,AUXILIAR_TIPO_ASEGURADORA!$C$2:$D$19,2,0)</f>
        <v>ZURICH</v>
      </c>
      <c r="L203" s="115" t="s">
        <v>1294</v>
      </c>
      <c r="M203" s="148">
        <v>44539</v>
      </c>
      <c r="N203" s="115" t="s">
        <v>1294</v>
      </c>
      <c r="O203" s="148">
        <v>44539</v>
      </c>
      <c r="P203" s="28"/>
      <c r="Q203" s="60"/>
      <c r="R203" s="157" t="str">
        <f t="shared" ca="1" si="9"/>
        <v>Vencida</v>
      </c>
      <c r="S203" s="157">
        <f t="shared" ca="1" si="10"/>
        <v>111</v>
      </c>
      <c r="T203" s="157"/>
    </row>
    <row r="204" spans="1:20" ht="15.6" thickTop="1" thickBot="1">
      <c r="A204" s="51">
        <v>8902704142</v>
      </c>
      <c r="B204" s="88" t="str">
        <f>VLOOKUP(A204,EMPRESAS!$A$1:$B$342,2,0)</f>
        <v>COOPERATIVA DE TRANSPORTADORES FLUVIALES Y TERRESTRES UNIDOS LTDA "COOTRANSFLUVIALES"</v>
      </c>
      <c r="C204" s="88" t="str">
        <f>VLOOKUP(A204,EMPRESAS!$A$1:$C$342,3,0)</f>
        <v>Pasajeros</v>
      </c>
      <c r="D204" s="95" t="s">
        <v>1318</v>
      </c>
      <c r="E204" s="122">
        <v>10820038</v>
      </c>
      <c r="F204" s="131" t="s">
        <v>1102</v>
      </c>
      <c r="G204" s="131">
        <v>18</v>
      </c>
      <c r="H204" s="122" t="s">
        <v>1105</v>
      </c>
      <c r="I204" s="220" t="str">
        <f>VLOOKUP(A204,EMPRESAS!$A$1:$I$342,9,0)</f>
        <v>MAGDALENA</v>
      </c>
      <c r="J204" s="175">
        <v>15</v>
      </c>
      <c r="K204" s="176" t="str">
        <f>VLOOKUP(J204,AUXILIAR_TIPO_ASEGURADORA!$C$2:$D$19,2,0)</f>
        <v>ZURICH</v>
      </c>
      <c r="L204" s="115" t="s">
        <v>1294</v>
      </c>
      <c r="M204" s="148">
        <v>44539</v>
      </c>
      <c r="N204" s="115" t="s">
        <v>1294</v>
      </c>
      <c r="O204" s="148">
        <v>44539</v>
      </c>
      <c r="P204" s="28"/>
      <c r="Q204" s="60"/>
      <c r="R204" s="157" t="str">
        <f t="shared" ca="1" si="9"/>
        <v>Vencida</v>
      </c>
      <c r="S204" s="157">
        <f t="shared" ca="1" si="10"/>
        <v>111</v>
      </c>
      <c r="T204" s="157" t="str">
        <f t="shared" ca="1" si="11"/>
        <v xml:space="preserve"> </v>
      </c>
    </row>
    <row r="205" spans="1:20" ht="15.6" thickTop="1" thickBot="1">
      <c r="A205" s="51">
        <v>8902704142</v>
      </c>
      <c r="B205" s="88" t="str">
        <f>VLOOKUP(A205,EMPRESAS!$A$1:$B$342,2,0)</f>
        <v>COOPERATIVA DE TRANSPORTADORES FLUVIALES Y TERRESTRES UNIDOS LTDA "COOTRANSFLUVIALES"</v>
      </c>
      <c r="C205" s="88" t="str">
        <f>VLOOKUP(A205,EMPRESAS!$A$1:$C$342,3,0)</f>
        <v>Pasajeros</v>
      </c>
      <c r="D205" s="95" t="s">
        <v>1319</v>
      </c>
      <c r="E205" s="122" t="s">
        <v>1320</v>
      </c>
      <c r="F205" s="131" t="s">
        <v>1102</v>
      </c>
      <c r="G205" s="131">
        <v>18</v>
      </c>
      <c r="H205" s="122" t="s">
        <v>1105</v>
      </c>
      <c r="I205" s="220" t="str">
        <f>VLOOKUP(A205,EMPRESAS!$A$1:$I$342,9,0)</f>
        <v>MAGDALENA</v>
      </c>
      <c r="J205" s="175">
        <v>15</v>
      </c>
      <c r="K205" s="176" t="str">
        <f>VLOOKUP(J205,AUXILIAR_TIPO_ASEGURADORA!$C$2:$D$19,2,0)</f>
        <v>ZURICH</v>
      </c>
      <c r="L205" s="115" t="s">
        <v>1294</v>
      </c>
      <c r="M205" s="148">
        <v>44539</v>
      </c>
      <c r="N205" s="115" t="s">
        <v>1294</v>
      </c>
      <c r="O205" s="148">
        <v>44539</v>
      </c>
      <c r="P205" s="28"/>
      <c r="Q205" s="60"/>
      <c r="R205" s="157" t="str">
        <f t="shared" ca="1" si="9"/>
        <v>Vencida</v>
      </c>
      <c r="S205" s="157">
        <f t="shared" ca="1" si="10"/>
        <v>111</v>
      </c>
      <c r="T205" s="157" t="str">
        <f t="shared" ca="1" si="11"/>
        <v xml:space="preserve"> </v>
      </c>
    </row>
    <row r="206" spans="1:20" ht="15.6" thickTop="1" thickBot="1">
      <c r="A206" s="51">
        <v>8902704142</v>
      </c>
      <c r="B206" s="88" t="str">
        <f>VLOOKUP(A206,EMPRESAS!$A$1:$B$342,2,0)</f>
        <v>COOPERATIVA DE TRANSPORTADORES FLUVIALES Y TERRESTRES UNIDOS LTDA "COOTRANSFLUVIALES"</v>
      </c>
      <c r="C206" s="88" t="str">
        <f>VLOOKUP(A206,EMPRESAS!$A$1:$C$342,3,0)</f>
        <v>Pasajeros</v>
      </c>
      <c r="D206" s="95" t="s">
        <v>1321</v>
      </c>
      <c r="E206" s="122">
        <v>10620121</v>
      </c>
      <c r="F206" s="131" t="s">
        <v>1102</v>
      </c>
      <c r="G206" s="131">
        <v>20</v>
      </c>
      <c r="H206" s="122" t="s">
        <v>1105</v>
      </c>
      <c r="I206" s="220" t="str">
        <f>VLOOKUP(A206,EMPRESAS!$A$1:$I$342,9,0)</f>
        <v>MAGDALENA</v>
      </c>
      <c r="J206" s="175">
        <v>15</v>
      </c>
      <c r="K206" s="176" t="str">
        <f>VLOOKUP(J206,AUXILIAR_TIPO_ASEGURADORA!$C$2:$D$19,2,0)</f>
        <v>ZURICH</v>
      </c>
      <c r="L206" s="115" t="s">
        <v>1294</v>
      </c>
      <c r="M206" s="148">
        <v>44539</v>
      </c>
      <c r="N206" s="115" t="s">
        <v>1294</v>
      </c>
      <c r="O206" s="148">
        <v>44539</v>
      </c>
      <c r="P206" s="28"/>
      <c r="Q206" s="60"/>
      <c r="R206" s="157" t="str">
        <f t="shared" ca="1" si="9"/>
        <v>Vencida</v>
      </c>
      <c r="S206" s="157">
        <f t="shared" ca="1" si="10"/>
        <v>111</v>
      </c>
      <c r="T206" s="157" t="str">
        <f t="shared" ca="1" si="11"/>
        <v xml:space="preserve"> </v>
      </c>
    </row>
    <row r="207" spans="1:20" ht="15.6" thickTop="1" thickBot="1">
      <c r="A207" s="51">
        <v>8902704142</v>
      </c>
      <c r="B207" s="88" t="str">
        <f>VLOOKUP(A207,EMPRESAS!$A$1:$B$342,2,0)</f>
        <v>COOPERATIVA DE TRANSPORTADORES FLUVIALES Y TERRESTRES UNIDOS LTDA "COOTRANSFLUVIALES"</v>
      </c>
      <c r="C207" s="88" t="str">
        <f>VLOOKUP(A207,EMPRESAS!$A$1:$C$342,3,0)</f>
        <v>Pasajeros</v>
      </c>
      <c r="D207" s="95" t="s">
        <v>1322</v>
      </c>
      <c r="E207" s="122">
        <v>10620187</v>
      </c>
      <c r="F207" s="131" t="s">
        <v>1102</v>
      </c>
      <c r="G207" s="131">
        <v>18</v>
      </c>
      <c r="H207" s="122" t="s">
        <v>1105</v>
      </c>
      <c r="I207" s="220" t="str">
        <f>VLOOKUP(A207,EMPRESAS!$A$1:$I$342,9,0)</f>
        <v>MAGDALENA</v>
      </c>
      <c r="J207" s="175">
        <v>15</v>
      </c>
      <c r="K207" s="176" t="str">
        <f>VLOOKUP(J207,AUXILIAR_TIPO_ASEGURADORA!$C$2:$D$19,2,0)</f>
        <v>ZURICH</v>
      </c>
      <c r="L207" s="115" t="s">
        <v>1294</v>
      </c>
      <c r="M207" s="148">
        <v>44539</v>
      </c>
      <c r="N207" s="115" t="s">
        <v>1294</v>
      </c>
      <c r="O207" s="148">
        <v>44539</v>
      </c>
      <c r="P207" s="28"/>
      <c r="Q207" s="60"/>
      <c r="R207" s="157" t="str">
        <f t="shared" ca="1" si="9"/>
        <v>Vencida</v>
      </c>
      <c r="S207" s="157">
        <f t="shared" ca="1" si="10"/>
        <v>111</v>
      </c>
      <c r="T207" s="157" t="str">
        <f t="shared" ca="1" si="11"/>
        <v xml:space="preserve"> </v>
      </c>
    </row>
    <row r="208" spans="1:20" ht="15.6" thickTop="1" thickBot="1">
      <c r="A208" s="51">
        <v>8902704142</v>
      </c>
      <c r="B208" s="88" t="str">
        <f>VLOOKUP(A208,EMPRESAS!$A$1:$B$342,2,0)</f>
        <v>COOPERATIVA DE TRANSPORTADORES FLUVIALES Y TERRESTRES UNIDOS LTDA "COOTRANSFLUVIALES"</v>
      </c>
      <c r="C208" s="88" t="str">
        <f>VLOOKUP(A208,EMPRESAS!$A$1:$C$342,3,0)</f>
        <v>Pasajeros</v>
      </c>
      <c r="D208" s="95" t="s">
        <v>1323</v>
      </c>
      <c r="E208" s="122">
        <v>10820124</v>
      </c>
      <c r="F208" s="131" t="s">
        <v>1102</v>
      </c>
      <c r="G208" s="131">
        <v>20</v>
      </c>
      <c r="H208" s="122" t="s">
        <v>1105</v>
      </c>
      <c r="I208" s="220" t="str">
        <f>VLOOKUP(A208,EMPRESAS!$A$1:$I$342,9,0)</f>
        <v>MAGDALENA</v>
      </c>
      <c r="J208" s="175">
        <v>15</v>
      </c>
      <c r="K208" s="176" t="str">
        <f>VLOOKUP(J208,AUXILIAR_TIPO_ASEGURADORA!$C$2:$D$19,2,0)</f>
        <v>ZURICH</v>
      </c>
      <c r="L208" s="115" t="s">
        <v>1294</v>
      </c>
      <c r="M208" s="148">
        <v>44539</v>
      </c>
      <c r="N208" s="115" t="s">
        <v>1294</v>
      </c>
      <c r="O208" s="148">
        <v>44539</v>
      </c>
      <c r="P208" s="28"/>
      <c r="Q208" s="60"/>
      <c r="R208" s="157" t="str">
        <f t="shared" ca="1" si="9"/>
        <v>Vencida</v>
      </c>
      <c r="S208" s="157">
        <f t="shared" ca="1" si="10"/>
        <v>111</v>
      </c>
      <c r="T208" s="157" t="str">
        <f t="shared" ca="1" si="11"/>
        <v xml:space="preserve"> </v>
      </c>
    </row>
    <row r="209" spans="1:20" ht="15.6" thickTop="1" thickBot="1">
      <c r="A209" s="84" t="s">
        <v>68</v>
      </c>
      <c r="B209" s="88" t="str">
        <f>VLOOKUP(A209,EMPRESAS!$A$1:$B$342,2,0)</f>
        <v>COOPERATIVA DE TRANSPORTADORES FLUVIALES Y TERRESTRES UNIDOS LTDA "COOTRANSFLUVIALES"</v>
      </c>
      <c r="C209" s="88" t="str">
        <f>VLOOKUP(A209,EMPRESAS!$A$1:$C$342,3,0)</f>
        <v>Especial</v>
      </c>
      <c r="D209" s="245" t="s">
        <v>1324</v>
      </c>
      <c r="E209" s="122">
        <v>10820006</v>
      </c>
      <c r="F209" s="131" t="s">
        <v>1102</v>
      </c>
      <c r="G209" s="131">
        <v>18</v>
      </c>
      <c r="H209" s="122" t="s">
        <v>1105</v>
      </c>
      <c r="I209" s="220" t="str">
        <f>VLOOKUP(A209,EMPRESAS!$A$1:$I$342,9,0)</f>
        <v>MAGDALENA</v>
      </c>
      <c r="J209" s="175">
        <v>15</v>
      </c>
      <c r="K209" s="176" t="str">
        <f>VLOOKUP(J209,AUXILIAR_TIPO_ASEGURADORA!$C$2:$D$19,2,0)</f>
        <v>ZURICH</v>
      </c>
      <c r="L209" s="115" t="s">
        <v>1294</v>
      </c>
      <c r="M209" s="148">
        <v>44539</v>
      </c>
      <c r="N209" s="115" t="s">
        <v>1294</v>
      </c>
      <c r="O209" s="148">
        <v>44539</v>
      </c>
      <c r="P209" s="28"/>
      <c r="Q209" s="60"/>
      <c r="R209" s="157" t="str">
        <f t="shared" ca="1" si="9"/>
        <v>Vencida</v>
      </c>
      <c r="S209" s="157">
        <f t="shared" ca="1" si="10"/>
        <v>111</v>
      </c>
      <c r="T209" s="157"/>
    </row>
    <row r="210" spans="1:20" ht="15.6" thickTop="1" thickBot="1">
      <c r="A210" s="84" t="s">
        <v>68</v>
      </c>
      <c r="B210" s="88" t="str">
        <f>VLOOKUP(A210,EMPRESAS!$A$1:$B$342,2,0)</f>
        <v>COOPERATIVA DE TRANSPORTADORES FLUVIALES Y TERRESTRES UNIDOS LTDA "COOTRANSFLUVIALES"</v>
      </c>
      <c r="C210" s="88" t="str">
        <f>VLOOKUP(A210,EMPRESAS!$A$1:$C$342,3,0)</f>
        <v>Especial</v>
      </c>
      <c r="D210" s="105" t="s">
        <v>1325</v>
      </c>
      <c r="E210" s="122">
        <v>10820340</v>
      </c>
      <c r="F210" s="131" t="s">
        <v>1102</v>
      </c>
      <c r="G210" s="131">
        <v>20</v>
      </c>
      <c r="H210" s="122" t="s">
        <v>1105</v>
      </c>
      <c r="I210" s="220" t="str">
        <f>VLOOKUP(A210,EMPRESAS!$A$1:$I$342,9,0)</f>
        <v>MAGDALENA</v>
      </c>
      <c r="J210" s="175">
        <v>15</v>
      </c>
      <c r="K210" s="176" t="str">
        <f>VLOOKUP(J210,AUXILIAR_TIPO_ASEGURADORA!$C$2:$D$19,2,0)</f>
        <v>ZURICH</v>
      </c>
      <c r="L210" s="115" t="s">
        <v>1294</v>
      </c>
      <c r="M210" s="148">
        <v>44539</v>
      </c>
      <c r="N210" s="115" t="s">
        <v>1294</v>
      </c>
      <c r="O210" s="148">
        <v>44539</v>
      </c>
      <c r="P210" s="28"/>
      <c r="Q210" s="60"/>
      <c r="R210" s="157" t="str">
        <f t="shared" ca="1" si="9"/>
        <v>Vencida</v>
      </c>
      <c r="S210" s="157">
        <f t="shared" ca="1" si="10"/>
        <v>111</v>
      </c>
      <c r="T210" s="157" t="str">
        <f t="shared" ca="1" si="11"/>
        <v xml:space="preserve"> </v>
      </c>
    </row>
    <row r="211" spans="1:20" ht="15.6" thickTop="1" thickBot="1">
      <c r="A211" s="70">
        <v>8923001905</v>
      </c>
      <c r="B211" s="88" t="str">
        <f>VLOOKUP(A211,EMPRESAS!$A$1:$B$342,2,0)</f>
        <v>COOPERATIVA DE TRANSPORTADORES DE GAMARRA "COOTRAGAM"</v>
      </c>
      <c r="C211" s="88" t="str">
        <f>VLOOKUP(A211,EMPRESAS!$A$1:$C$342,3,0)</f>
        <v>Pasajeros</v>
      </c>
      <c r="D211" s="91" t="s">
        <v>1326</v>
      </c>
      <c r="E211" s="122">
        <v>10620084</v>
      </c>
      <c r="F211" s="131" t="s">
        <v>1102</v>
      </c>
      <c r="G211" s="131">
        <v>20</v>
      </c>
      <c r="H211" s="122" t="s">
        <v>1105</v>
      </c>
      <c r="I211" s="220" t="str">
        <f>VLOOKUP(A211,EMPRESAS!$A$1:$I$342,9,0)</f>
        <v>MAGDALENA</v>
      </c>
      <c r="J211" s="175">
        <v>2</v>
      </c>
      <c r="K211" s="176" t="str">
        <f>VLOOKUP(J211,AUXILIAR_TIPO_ASEGURADORA!$C$2:$D$19,2,0)</f>
        <v>QBE SEGUROS</v>
      </c>
      <c r="L211" s="177">
        <v>180100001216</v>
      </c>
      <c r="M211" s="148">
        <v>41674</v>
      </c>
      <c r="N211" s="177">
        <v>120100002428</v>
      </c>
      <c r="O211" s="148">
        <v>41674</v>
      </c>
      <c r="P211" s="28"/>
      <c r="Q211" s="60"/>
      <c r="R211" s="157" t="str">
        <f t="shared" ref="R211:R261" ca="1" si="12">IF(O211&lt;$W$1,"Vencida","Vigente")</f>
        <v>Vencida</v>
      </c>
      <c r="S211" s="157">
        <f t="shared" ref="S211:S261" ca="1" si="13">$W$1-O211</f>
        <v>2976</v>
      </c>
      <c r="T211" s="157" t="str">
        <f t="shared" ca="1" si="11"/>
        <v xml:space="preserve"> </v>
      </c>
    </row>
    <row r="212" spans="1:20" ht="15.6" thickTop="1" thickBot="1">
      <c r="A212" s="84">
        <v>8923001905</v>
      </c>
      <c r="B212" s="88" t="str">
        <f>VLOOKUP(A212,EMPRESAS!$A$1:$B$342,2,0)</f>
        <v>COOPERATIVA DE TRANSPORTADORES DE GAMARRA "COOTRAGAM"</v>
      </c>
      <c r="C212" s="88" t="str">
        <f>VLOOKUP(A212,EMPRESAS!$A$1:$C$342,3,0)</f>
        <v>Pasajeros</v>
      </c>
      <c r="D212" s="91" t="s">
        <v>1327</v>
      </c>
      <c r="E212" s="122">
        <v>10620089</v>
      </c>
      <c r="F212" s="131" t="s">
        <v>1102</v>
      </c>
      <c r="G212" s="131">
        <v>20</v>
      </c>
      <c r="H212" s="122" t="s">
        <v>1105</v>
      </c>
      <c r="I212" s="220" t="str">
        <f>VLOOKUP(A212,EMPRESAS!$A$1:$I$342,9,0)</f>
        <v>MAGDALENA</v>
      </c>
      <c r="J212" s="175">
        <v>2</v>
      </c>
      <c r="K212" s="176" t="str">
        <f>VLOOKUP(J212,AUXILIAR_TIPO_ASEGURADORA!$C$2:$D$19,2,0)</f>
        <v>QBE SEGUROS</v>
      </c>
      <c r="L212" s="177">
        <v>180100001216</v>
      </c>
      <c r="M212" s="148">
        <v>41674</v>
      </c>
      <c r="N212" s="177">
        <v>120100002428</v>
      </c>
      <c r="O212" s="148">
        <v>41674</v>
      </c>
      <c r="P212" s="28"/>
      <c r="Q212" s="60"/>
      <c r="R212" s="157" t="str">
        <f t="shared" ca="1" si="12"/>
        <v>Vencida</v>
      </c>
      <c r="S212" s="157">
        <f t="shared" ca="1" si="13"/>
        <v>2976</v>
      </c>
      <c r="T212" s="157" t="str">
        <f t="shared" ca="1" si="11"/>
        <v xml:space="preserve"> </v>
      </c>
    </row>
    <row r="213" spans="1:20" ht="15.6" thickTop="1" thickBot="1">
      <c r="A213" s="84">
        <v>8923001905</v>
      </c>
      <c r="B213" s="88" t="str">
        <f>VLOOKUP(A213,EMPRESAS!$A$1:$B$342,2,0)</f>
        <v>COOPERATIVA DE TRANSPORTADORES DE GAMARRA "COOTRAGAM"</v>
      </c>
      <c r="C213" s="88" t="str">
        <f>VLOOKUP(A213,EMPRESAS!$A$1:$C$342,3,0)</f>
        <v>Pasajeros</v>
      </c>
      <c r="D213" s="91" t="s">
        <v>1328</v>
      </c>
      <c r="E213" s="122">
        <v>10620432</v>
      </c>
      <c r="F213" s="131" t="s">
        <v>1102</v>
      </c>
      <c r="G213" s="131">
        <v>20</v>
      </c>
      <c r="H213" s="122" t="s">
        <v>1105</v>
      </c>
      <c r="I213" s="220" t="str">
        <f>VLOOKUP(A213,EMPRESAS!$A$1:$I$342,9,0)</f>
        <v>MAGDALENA</v>
      </c>
      <c r="J213" s="175">
        <v>2</v>
      </c>
      <c r="K213" s="176" t="str">
        <f>VLOOKUP(J213,AUXILIAR_TIPO_ASEGURADORA!$C$2:$D$19,2,0)</f>
        <v>QBE SEGUROS</v>
      </c>
      <c r="L213" s="177">
        <v>180100001216</v>
      </c>
      <c r="M213" s="148">
        <v>41674</v>
      </c>
      <c r="N213" s="177">
        <v>120100002428</v>
      </c>
      <c r="O213" s="148">
        <v>41674</v>
      </c>
      <c r="P213" s="28"/>
      <c r="Q213" s="60"/>
      <c r="R213" s="157" t="str">
        <f t="shared" ca="1" si="12"/>
        <v>Vencida</v>
      </c>
      <c r="S213" s="157">
        <f t="shared" ca="1" si="13"/>
        <v>2976</v>
      </c>
      <c r="T213" s="157" t="str">
        <f t="shared" ca="1" si="11"/>
        <v xml:space="preserve"> </v>
      </c>
    </row>
    <row r="214" spans="1:20" ht="15.6" thickTop="1" thickBot="1">
      <c r="A214" s="84">
        <v>8923001905</v>
      </c>
      <c r="B214" s="88" t="str">
        <f>VLOOKUP(A214,EMPRESAS!$A$1:$B$342,2,0)</f>
        <v>COOPERATIVA DE TRANSPORTADORES DE GAMARRA "COOTRAGAM"</v>
      </c>
      <c r="C214" s="88" t="str">
        <f>VLOOKUP(A214,EMPRESAS!$A$1:$C$342,3,0)</f>
        <v>Pasajeros</v>
      </c>
      <c r="D214" s="91" t="s">
        <v>1329</v>
      </c>
      <c r="E214" s="122">
        <v>10620128</v>
      </c>
      <c r="F214" s="131" t="s">
        <v>1102</v>
      </c>
      <c r="G214" s="131">
        <v>19</v>
      </c>
      <c r="H214" s="122" t="s">
        <v>1105</v>
      </c>
      <c r="I214" s="220" t="str">
        <f>VLOOKUP(A214,EMPRESAS!$A$1:$I$342,9,0)</f>
        <v>MAGDALENA</v>
      </c>
      <c r="J214" s="175">
        <v>2</v>
      </c>
      <c r="K214" s="176" t="str">
        <f>VLOOKUP(J214,AUXILIAR_TIPO_ASEGURADORA!$C$2:$D$19,2,0)</f>
        <v>QBE SEGUROS</v>
      </c>
      <c r="L214" s="177">
        <v>180100001216</v>
      </c>
      <c r="M214" s="148">
        <v>41674</v>
      </c>
      <c r="N214" s="177">
        <v>120100002428</v>
      </c>
      <c r="O214" s="148">
        <v>41674</v>
      </c>
      <c r="P214" s="28"/>
      <c r="Q214" s="60"/>
      <c r="R214" s="157" t="str">
        <f t="shared" ca="1" si="12"/>
        <v>Vencida</v>
      </c>
      <c r="S214" s="157">
        <f t="shared" ca="1" si="13"/>
        <v>2976</v>
      </c>
      <c r="T214" s="157" t="str">
        <f t="shared" ca="1" si="11"/>
        <v xml:space="preserve"> </v>
      </c>
    </row>
    <row r="215" spans="1:20" ht="15.6" thickTop="1" thickBot="1">
      <c r="A215" s="84">
        <v>8923001905</v>
      </c>
      <c r="B215" s="88" t="str">
        <f>VLOOKUP(A215,EMPRESAS!$A$1:$B$342,2,0)</f>
        <v>COOPERATIVA DE TRANSPORTADORES DE GAMARRA "COOTRAGAM"</v>
      </c>
      <c r="C215" s="88" t="str">
        <f>VLOOKUP(A215,EMPRESAS!$A$1:$C$342,3,0)</f>
        <v>Pasajeros</v>
      </c>
      <c r="D215" s="91" t="s">
        <v>1330</v>
      </c>
      <c r="E215" s="122">
        <v>10620028</v>
      </c>
      <c r="F215" s="131" t="s">
        <v>1102</v>
      </c>
      <c r="G215" s="131">
        <v>21</v>
      </c>
      <c r="H215" s="122" t="s">
        <v>1105</v>
      </c>
      <c r="I215" s="220" t="str">
        <f>VLOOKUP(A215,EMPRESAS!$A$1:$I$342,9,0)</f>
        <v>MAGDALENA</v>
      </c>
      <c r="J215" s="175">
        <v>2</v>
      </c>
      <c r="K215" s="176" t="str">
        <f>VLOOKUP(J215,AUXILIAR_TIPO_ASEGURADORA!$C$2:$D$19,2,0)</f>
        <v>QBE SEGUROS</v>
      </c>
      <c r="L215" s="177">
        <v>180100001216</v>
      </c>
      <c r="M215" s="148">
        <v>41674</v>
      </c>
      <c r="N215" s="177">
        <v>120100002428</v>
      </c>
      <c r="O215" s="148">
        <v>41674</v>
      </c>
      <c r="P215" s="28"/>
      <c r="Q215" s="60"/>
      <c r="R215" s="157" t="str">
        <f t="shared" ca="1" si="12"/>
        <v>Vencida</v>
      </c>
      <c r="S215" s="157">
        <f t="shared" ca="1" si="13"/>
        <v>2976</v>
      </c>
      <c r="T215" s="157" t="str">
        <f t="shared" ca="1" si="11"/>
        <v xml:space="preserve"> </v>
      </c>
    </row>
    <row r="216" spans="1:20" ht="15.6" thickTop="1" thickBot="1">
      <c r="A216" s="84">
        <v>8923001905</v>
      </c>
      <c r="B216" s="88" t="str">
        <f>VLOOKUP(A216,EMPRESAS!$A$1:$B$342,2,0)</f>
        <v>COOPERATIVA DE TRANSPORTADORES DE GAMARRA "COOTRAGAM"</v>
      </c>
      <c r="C216" s="88" t="str">
        <f>VLOOKUP(A216,EMPRESAS!$A$1:$C$342,3,0)</f>
        <v>Pasajeros</v>
      </c>
      <c r="D216" s="91" t="s">
        <v>1331</v>
      </c>
      <c r="E216" s="122">
        <v>10620069</v>
      </c>
      <c r="F216" s="131" t="s">
        <v>1102</v>
      </c>
      <c r="G216" s="131">
        <v>20</v>
      </c>
      <c r="H216" s="122" t="s">
        <v>1105</v>
      </c>
      <c r="I216" s="220" t="str">
        <f>VLOOKUP(A216,EMPRESAS!$A$1:$I$342,9,0)</f>
        <v>MAGDALENA</v>
      </c>
      <c r="J216" s="175">
        <v>2</v>
      </c>
      <c r="K216" s="176" t="str">
        <f>VLOOKUP(J216,AUXILIAR_TIPO_ASEGURADORA!$C$2:$D$19,2,0)</f>
        <v>QBE SEGUROS</v>
      </c>
      <c r="L216" s="177">
        <v>180100001216</v>
      </c>
      <c r="M216" s="148">
        <v>41674</v>
      </c>
      <c r="N216" s="177">
        <v>120100002428</v>
      </c>
      <c r="O216" s="148">
        <v>41674</v>
      </c>
      <c r="P216" s="28"/>
      <c r="Q216" s="60"/>
      <c r="R216" s="157" t="str">
        <f t="shared" ca="1" si="12"/>
        <v>Vencida</v>
      </c>
      <c r="S216" s="157">
        <f t="shared" ca="1" si="13"/>
        <v>2976</v>
      </c>
      <c r="T216" s="157" t="str">
        <f t="shared" ca="1" si="11"/>
        <v xml:space="preserve"> </v>
      </c>
    </row>
    <row r="217" spans="1:20" ht="15.6" thickTop="1" thickBot="1">
      <c r="A217" s="84">
        <v>8923001905</v>
      </c>
      <c r="B217" s="88" t="str">
        <f>VLOOKUP(A217,EMPRESAS!$A$1:$B$342,2,0)</f>
        <v>COOPERATIVA DE TRANSPORTADORES DE GAMARRA "COOTRAGAM"</v>
      </c>
      <c r="C217" s="88" t="str">
        <f>VLOOKUP(A217,EMPRESAS!$A$1:$C$342,3,0)</f>
        <v>Pasajeros</v>
      </c>
      <c r="D217" s="91" t="s">
        <v>1332</v>
      </c>
      <c r="E217" s="122">
        <v>10620130</v>
      </c>
      <c r="F217" s="131" t="s">
        <v>1102</v>
      </c>
      <c r="G217" s="131">
        <v>18</v>
      </c>
      <c r="H217" s="122" t="s">
        <v>1105</v>
      </c>
      <c r="I217" s="220" t="str">
        <f>VLOOKUP(A217,EMPRESAS!$A$1:$I$342,9,0)</f>
        <v>MAGDALENA</v>
      </c>
      <c r="J217" s="175">
        <v>2</v>
      </c>
      <c r="K217" s="176" t="str">
        <f>VLOOKUP(J217,AUXILIAR_TIPO_ASEGURADORA!$C$2:$D$19,2,0)</f>
        <v>QBE SEGUROS</v>
      </c>
      <c r="L217" s="177">
        <v>180100001216</v>
      </c>
      <c r="M217" s="148">
        <v>41674</v>
      </c>
      <c r="N217" s="177">
        <v>120100002428</v>
      </c>
      <c r="O217" s="148">
        <v>41674</v>
      </c>
      <c r="P217" s="28"/>
      <c r="Q217" s="60"/>
      <c r="R217" s="157" t="str">
        <f t="shared" ca="1" si="12"/>
        <v>Vencida</v>
      </c>
      <c r="S217" s="157">
        <f t="shared" ca="1" si="13"/>
        <v>2976</v>
      </c>
      <c r="T217" s="157" t="str">
        <f t="shared" ca="1" si="11"/>
        <v xml:space="preserve"> </v>
      </c>
    </row>
    <row r="218" spans="1:20" ht="15.6" thickTop="1" thickBot="1">
      <c r="A218" s="84">
        <v>8923001905</v>
      </c>
      <c r="B218" s="88" t="str">
        <f>VLOOKUP(A218,EMPRESAS!$A$1:$B$342,2,0)</f>
        <v>COOPERATIVA DE TRANSPORTADORES DE GAMARRA "COOTRAGAM"</v>
      </c>
      <c r="C218" s="88" t="str">
        <f>VLOOKUP(A218,EMPRESAS!$A$1:$C$342,3,0)</f>
        <v>Pasajeros</v>
      </c>
      <c r="D218" s="91" t="s">
        <v>1333</v>
      </c>
      <c r="E218" s="122">
        <v>10620094</v>
      </c>
      <c r="F218" s="131" t="s">
        <v>1102</v>
      </c>
      <c r="G218" s="131">
        <v>21</v>
      </c>
      <c r="H218" s="122" t="s">
        <v>1105</v>
      </c>
      <c r="I218" s="220" t="str">
        <f>VLOOKUP(A218,EMPRESAS!$A$1:$I$342,9,0)</f>
        <v>MAGDALENA</v>
      </c>
      <c r="J218" s="175">
        <v>2</v>
      </c>
      <c r="K218" s="176" t="str">
        <f>VLOOKUP(J218,AUXILIAR_TIPO_ASEGURADORA!$C$2:$D$19,2,0)</f>
        <v>QBE SEGUROS</v>
      </c>
      <c r="L218" s="177">
        <v>180100001216</v>
      </c>
      <c r="M218" s="148">
        <v>41674</v>
      </c>
      <c r="N218" s="177">
        <v>120100002428</v>
      </c>
      <c r="O218" s="148">
        <v>41674</v>
      </c>
      <c r="P218" s="28"/>
      <c r="Q218" s="60"/>
      <c r="R218" s="157" t="str">
        <f t="shared" ca="1" si="12"/>
        <v>Vencida</v>
      </c>
      <c r="S218" s="157">
        <f t="shared" ca="1" si="13"/>
        <v>2976</v>
      </c>
      <c r="T218" s="157" t="str">
        <f t="shared" ca="1" si="11"/>
        <v xml:space="preserve"> </v>
      </c>
    </row>
    <row r="219" spans="1:20" ht="15.6" thickTop="1" thickBot="1">
      <c r="A219" s="84">
        <v>8923001905</v>
      </c>
      <c r="B219" s="88" t="str">
        <f>VLOOKUP(A219,EMPRESAS!$A$1:$B$342,2,0)</f>
        <v>COOPERATIVA DE TRANSPORTADORES DE GAMARRA "COOTRAGAM"</v>
      </c>
      <c r="C219" s="88" t="str">
        <f>VLOOKUP(A219,EMPRESAS!$A$1:$C$342,3,0)</f>
        <v>Pasajeros</v>
      </c>
      <c r="D219" s="91" t="s">
        <v>1334</v>
      </c>
      <c r="E219" s="122">
        <v>10620183</v>
      </c>
      <c r="F219" s="131" t="s">
        <v>1102</v>
      </c>
      <c r="G219" s="131">
        <v>22</v>
      </c>
      <c r="H219" s="122" t="s">
        <v>1105</v>
      </c>
      <c r="I219" s="220" t="str">
        <f>VLOOKUP(A219,EMPRESAS!$A$1:$I$342,9,0)</f>
        <v>MAGDALENA</v>
      </c>
      <c r="J219" s="175">
        <v>2</v>
      </c>
      <c r="K219" s="176" t="str">
        <f>VLOOKUP(J219,AUXILIAR_TIPO_ASEGURADORA!$C$2:$D$19,2,0)</f>
        <v>QBE SEGUROS</v>
      </c>
      <c r="L219" s="177">
        <v>180100001216</v>
      </c>
      <c r="M219" s="148">
        <v>41674</v>
      </c>
      <c r="N219" s="177">
        <v>120100002428</v>
      </c>
      <c r="O219" s="148">
        <v>41674</v>
      </c>
      <c r="P219" s="28"/>
      <c r="Q219" s="60"/>
      <c r="R219" s="157" t="str">
        <f t="shared" ca="1" si="12"/>
        <v>Vencida</v>
      </c>
      <c r="S219" s="157">
        <f t="shared" ca="1" si="13"/>
        <v>2976</v>
      </c>
      <c r="T219" s="157" t="str">
        <f t="shared" ca="1" si="11"/>
        <v xml:space="preserve"> </v>
      </c>
    </row>
    <row r="220" spans="1:20" ht="15.6" thickTop="1" thickBot="1">
      <c r="A220" s="84">
        <v>8923001905</v>
      </c>
      <c r="B220" s="88" t="str">
        <f>VLOOKUP(A220,EMPRESAS!$A$1:$B$342,2,0)</f>
        <v>COOPERATIVA DE TRANSPORTADORES DE GAMARRA "COOTRAGAM"</v>
      </c>
      <c r="C220" s="88" t="str">
        <f>VLOOKUP(A220,EMPRESAS!$A$1:$C$342,3,0)</f>
        <v>Pasajeros</v>
      </c>
      <c r="D220" s="91" t="s">
        <v>1335</v>
      </c>
      <c r="E220" s="122">
        <v>10620066</v>
      </c>
      <c r="F220" s="131" t="s">
        <v>1102</v>
      </c>
      <c r="G220" s="131">
        <v>20</v>
      </c>
      <c r="H220" s="122" t="s">
        <v>1105</v>
      </c>
      <c r="I220" s="220" t="str">
        <f>VLOOKUP(A220,EMPRESAS!$A$1:$I$342,9,0)</f>
        <v>MAGDALENA</v>
      </c>
      <c r="J220" s="175">
        <v>2</v>
      </c>
      <c r="K220" s="176" t="str">
        <f>VLOOKUP(J220,AUXILIAR_TIPO_ASEGURADORA!$C$2:$D$19,2,0)</f>
        <v>QBE SEGUROS</v>
      </c>
      <c r="L220" s="177">
        <v>180100001216</v>
      </c>
      <c r="M220" s="148">
        <v>41674</v>
      </c>
      <c r="N220" s="177">
        <v>120100002428</v>
      </c>
      <c r="O220" s="148">
        <v>41674</v>
      </c>
      <c r="P220" s="28"/>
      <c r="Q220" s="60"/>
      <c r="R220" s="157" t="str">
        <f t="shared" ca="1" si="12"/>
        <v>Vencida</v>
      </c>
      <c r="S220" s="157">
        <f t="shared" ca="1" si="13"/>
        <v>2976</v>
      </c>
      <c r="T220" s="157" t="str">
        <f t="shared" ca="1" si="11"/>
        <v xml:space="preserve"> </v>
      </c>
    </row>
    <row r="221" spans="1:20" ht="15.6" thickTop="1" thickBot="1">
      <c r="A221" s="84">
        <v>8923001905</v>
      </c>
      <c r="B221" s="88" t="str">
        <f>VLOOKUP(A221,EMPRESAS!$A$1:$B$342,2,0)</f>
        <v>COOPERATIVA DE TRANSPORTADORES DE GAMARRA "COOTRAGAM"</v>
      </c>
      <c r="C221" s="88" t="str">
        <f>VLOOKUP(A221,EMPRESAS!$A$1:$C$342,3,0)</f>
        <v>Pasajeros</v>
      </c>
      <c r="D221" s="91" t="s">
        <v>1336</v>
      </c>
      <c r="E221" s="122">
        <v>10620065</v>
      </c>
      <c r="F221" s="131" t="s">
        <v>1102</v>
      </c>
      <c r="G221" s="131">
        <v>21</v>
      </c>
      <c r="H221" s="122" t="s">
        <v>1105</v>
      </c>
      <c r="I221" s="220" t="str">
        <f>VLOOKUP(A221,EMPRESAS!$A$1:$I$342,9,0)</f>
        <v>MAGDALENA</v>
      </c>
      <c r="J221" s="175">
        <v>2</v>
      </c>
      <c r="K221" s="176" t="str">
        <f>VLOOKUP(J221,AUXILIAR_TIPO_ASEGURADORA!$C$2:$D$19,2,0)</f>
        <v>QBE SEGUROS</v>
      </c>
      <c r="L221" s="177">
        <v>180100001216</v>
      </c>
      <c r="M221" s="148">
        <v>41674</v>
      </c>
      <c r="N221" s="177">
        <v>120100002428</v>
      </c>
      <c r="O221" s="148">
        <v>41674</v>
      </c>
      <c r="P221" s="28"/>
      <c r="Q221" s="60"/>
      <c r="R221" s="157" t="str">
        <f t="shared" ca="1" si="12"/>
        <v>Vencida</v>
      </c>
      <c r="S221" s="157">
        <f t="shared" ca="1" si="13"/>
        <v>2976</v>
      </c>
      <c r="T221" s="157" t="str">
        <f t="shared" ca="1" si="11"/>
        <v xml:space="preserve"> </v>
      </c>
    </row>
    <row r="222" spans="1:20" ht="15.6" thickTop="1" thickBot="1">
      <c r="A222" s="84">
        <v>8923001905</v>
      </c>
      <c r="B222" s="88" t="str">
        <f>VLOOKUP(A222,EMPRESAS!$A$1:$B$342,2,0)</f>
        <v>COOPERATIVA DE TRANSPORTADORES DE GAMARRA "COOTRAGAM"</v>
      </c>
      <c r="C222" s="88" t="str">
        <f>VLOOKUP(A222,EMPRESAS!$A$1:$C$342,3,0)</f>
        <v>Pasajeros</v>
      </c>
      <c r="D222" s="91" t="s">
        <v>1337</v>
      </c>
      <c r="E222" s="122">
        <v>10620004</v>
      </c>
      <c r="F222" s="131" t="s">
        <v>1102</v>
      </c>
      <c r="G222" s="131">
        <v>19</v>
      </c>
      <c r="H222" s="122" t="s">
        <v>1105</v>
      </c>
      <c r="I222" s="220" t="str">
        <f>VLOOKUP(A222,EMPRESAS!$A$1:$I$342,9,0)</f>
        <v>MAGDALENA</v>
      </c>
      <c r="J222" s="175">
        <v>2</v>
      </c>
      <c r="K222" s="176" t="str">
        <f>VLOOKUP(J222,AUXILIAR_TIPO_ASEGURADORA!$C$2:$D$19,2,0)</f>
        <v>QBE SEGUROS</v>
      </c>
      <c r="L222" s="177">
        <v>180100001216</v>
      </c>
      <c r="M222" s="148">
        <v>41674</v>
      </c>
      <c r="N222" s="177">
        <v>120100002428</v>
      </c>
      <c r="O222" s="148">
        <v>41674</v>
      </c>
      <c r="P222" s="28"/>
      <c r="Q222" s="60"/>
      <c r="R222" s="157" t="str">
        <f t="shared" ca="1" si="12"/>
        <v>Vencida</v>
      </c>
      <c r="S222" s="157">
        <f t="shared" ca="1" si="13"/>
        <v>2976</v>
      </c>
      <c r="T222" s="157" t="str">
        <f t="shared" ca="1" si="11"/>
        <v xml:space="preserve"> </v>
      </c>
    </row>
    <row r="223" spans="1:20" ht="15.6" thickTop="1" thickBot="1">
      <c r="A223" s="84">
        <v>8923001905</v>
      </c>
      <c r="B223" s="88" t="str">
        <f>VLOOKUP(A223,EMPRESAS!$A$1:$B$342,2,0)</f>
        <v>COOPERATIVA DE TRANSPORTADORES DE GAMARRA "COOTRAGAM"</v>
      </c>
      <c r="C223" s="88" t="str">
        <f>VLOOKUP(A223,EMPRESAS!$A$1:$C$342,3,0)</f>
        <v>Pasajeros</v>
      </c>
      <c r="D223" s="91" t="s">
        <v>1338</v>
      </c>
      <c r="E223" s="122">
        <v>10620053</v>
      </c>
      <c r="F223" s="131" t="s">
        <v>1102</v>
      </c>
      <c r="G223" s="131">
        <v>23</v>
      </c>
      <c r="H223" s="122" t="s">
        <v>1105</v>
      </c>
      <c r="I223" s="220" t="str">
        <f>VLOOKUP(A223,EMPRESAS!$A$1:$I$342,9,0)</f>
        <v>MAGDALENA</v>
      </c>
      <c r="J223" s="175">
        <v>2</v>
      </c>
      <c r="K223" s="176" t="str">
        <f>VLOOKUP(J223,AUXILIAR_TIPO_ASEGURADORA!$C$2:$D$19,2,0)</f>
        <v>QBE SEGUROS</v>
      </c>
      <c r="L223" s="177">
        <v>180100001216</v>
      </c>
      <c r="M223" s="148">
        <v>41674</v>
      </c>
      <c r="N223" s="177">
        <v>120100002428</v>
      </c>
      <c r="O223" s="148">
        <v>41674</v>
      </c>
      <c r="P223" s="28"/>
      <c r="Q223" s="60"/>
      <c r="R223" s="157" t="str">
        <f t="shared" ca="1" si="12"/>
        <v>Vencida</v>
      </c>
      <c r="S223" s="157">
        <f t="shared" ca="1" si="13"/>
        <v>2976</v>
      </c>
      <c r="T223" s="157" t="str">
        <f t="shared" ca="1" si="11"/>
        <v xml:space="preserve"> </v>
      </c>
    </row>
    <row r="224" spans="1:20" ht="15.6" thickTop="1" thickBot="1">
      <c r="A224" s="84">
        <v>8923001905</v>
      </c>
      <c r="B224" s="88" t="str">
        <f>VLOOKUP(A224,EMPRESAS!$A$1:$B$342,2,0)</f>
        <v>COOPERATIVA DE TRANSPORTADORES DE GAMARRA "COOTRAGAM"</v>
      </c>
      <c r="C224" s="88" t="str">
        <f>VLOOKUP(A224,EMPRESAS!$A$1:$C$342,3,0)</f>
        <v>Pasajeros</v>
      </c>
      <c r="D224" s="91" t="s">
        <v>1339</v>
      </c>
      <c r="E224" s="122">
        <v>10620091</v>
      </c>
      <c r="F224" s="131" t="s">
        <v>1102</v>
      </c>
      <c r="G224" s="131">
        <v>23</v>
      </c>
      <c r="H224" s="122" t="s">
        <v>1105</v>
      </c>
      <c r="I224" s="220" t="str">
        <f>VLOOKUP(A224,EMPRESAS!$A$1:$I$342,9,0)</f>
        <v>MAGDALENA</v>
      </c>
      <c r="J224" s="175">
        <v>2</v>
      </c>
      <c r="K224" s="176" t="str">
        <f>VLOOKUP(J224,AUXILIAR_TIPO_ASEGURADORA!$C$2:$D$19,2,0)</f>
        <v>QBE SEGUROS</v>
      </c>
      <c r="L224" s="177">
        <v>180100001216</v>
      </c>
      <c r="M224" s="148">
        <v>41674</v>
      </c>
      <c r="N224" s="177">
        <v>120100002428</v>
      </c>
      <c r="O224" s="148">
        <v>41674</v>
      </c>
      <c r="P224" s="28"/>
      <c r="Q224" s="60"/>
      <c r="R224" s="157" t="str">
        <f t="shared" ca="1" si="12"/>
        <v>Vencida</v>
      </c>
      <c r="S224" s="157">
        <f t="shared" ca="1" si="13"/>
        <v>2976</v>
      </c>
      <c r="T224" s="157" t="str">
        <f t="shared" ca="1" si="11"/>
        <v xml:space="preserve"> </v>
      </c>
    </row>
    <row r="225" spans="1:20" ht="15.6" thickTop="1" thickBot="1">
      <c r="A225" s="84">
        <v>8923001905</v>
      </c>
      <c r="B225" s="88" t="str">
        <f>VLOOKUP(A225,EMPRESAS!$A$1:$B$342,2,0)</f>
        <v>COOPERATIVA DE TRANSPORTADORES DE GAMARRA "COOTRAGAM"</v>
      </c>
      <c r="C225" s="88" t="str">
        <f>VLOOKUP(A225,EMPRESAS!$A$1:$C$342,3,0)</f>
        <v>Pasajeros</v>
      </c>
      <c r="D225" s="91" t="s">
        <v>1340</v>
      </c>
      <c r="E225" s="122">
        <v>10620033</v>
      </c>
      <c r="F225" s="131" t="s">
        <v>1102</v>
      </c>
      <c r="G225" s="131">
        <v>20</v>
      </c>
      <c r="H225" s="122" t="s">
        <v>1105</v>
      </c>
      <c r="I225" s="220" t="str">
        <f>VLOOKUP(A225,EMPRESAS!$A$1:$I$342,9,0)</f>
        <v>MAGDALENA</v>
      </c>
      <c r="J225" s="175">
        <v>2</v>
      </c>
      <c r="K225" s="176" t="str">
        <f>VLOOKUP(J225,AUXILIAR_TIPO_ASEGURADORA!$C$2:$D$19,2,0)</f>
        <v>QBE SEGUROS</v>
      </c>
      <c r="L225" s="177">
        <v>180100001216</v>
      </c>
      <c r="M225" s="148">
        <v>41674</v>
      </c>
      <c r="N225" s="177">
        <v>120100002428</v>
      </c>
      <c r="O225" s="148">
        <v>41674</v>
      </c>
      <c r="P225" s="28"/>
      <c r="Q225" s="60"/>
      <c r="R225" s="157" t="str">
        <f t="shared" ca="1" si="12"/>
        <v>Vencida</v>
      </c>
      <c r="S225" s="157">
        <f t="shared" ca="1" si="13"/>
        <v>2976</v>
      </c>
      <c r="T225" s="157" t="str">
        <f t="shared" ca="1" si="11"/>
        <v xml:space="preserve"> </v>
      </c>
    </row>
    <row r="226" spans="1:20" ht="15.6" thickTop="1" thickBot="1">
      <c r="A226" s="84">
        <v>8923001905</v>
      </c>
      <c r="B226" s="88" t="str">
        <f>VLOOKUP(A226,EMPRESAS!$A$1:$B$342,2,0)</f>
        <v>COOPERATIVA DE TRANSPORTADORES DE GAMARRA "COOTRAGAM"</v>
      </c>
      <c r="C226" s="88" t="str">
        <f>VLOOKUP(A226,EMPRESAS!$A$1:$C$342,3,0)</f>
        <v>Pasajeros</v>
      </c>
      <c r="D226" s="91" t="s">
        <v>1341</v>
      </c>
      <c r="E226" s="122">
        <v>10620042</v>
      </c>
      <c r="F226" s="131" t="s">
        <v>1102</v>
      </c>
      <c r="G226" s="131">
        <v>22</v>
      </c>
      <c r="H226" s="122" t="s">
        <v>1105</v>
      </c>
      <c r="I226" s="220" t="str">
        <f>VLOOKUP(A226,EMPRESAS!$A$1:$I$342,9,0)</f>
        <v>MAGDALENA</v>
      </c>
      <c r="J226" s="175">
        <v>2</v>
      </c>
      <c r="K226" s="176" t="str">
        <f>VLOOKUP(J226,AUXILIAR_TIPO_ASEGURADORA!$C$2:$D$19,2,0)</f>
        <v>QBE SEGUROS</v>
      </c>
      <c r="L226" s="177">
        <v>180100001216</v>
      </c>
      <c r="M226" s="148">
        <v>41674</v>
      </c>
      <c r="N226" s="177">
        <v>120100002428</v>
      </c>
      <c r="O226" s="148">
        <v>41674</v>
      </c>
      <c r="P226" s="28"/>
      <c r="Q226" s="60"/>
      <c r="R226" s="157" t="str">
        <f t="shared" ca="1" si="12"/>
        <v>Vencida</v>
      </c>
      <c r="S226" s="157">
        <f t="shared" ca="1" si="13"/>
        <v>2976</v>
      </c>
      <c r="T226" s="157" t="str">
        <f t="shared" ca="1" si="11"/>
        <v xml:space="preserve"> </v>
      </c>
    </row>
    <row r="227" spans="1:20" ht="15.6" thickTop="1" thickBot="1">
      <c r="A227" s="84">
        <v>8923001905</v>
      </c>
      <c r="B227" s="88" t="str">
        <f>VLOOKUP(A227,EMPRESAS!$A$1:$B$342,2,0)</f>
        <v>COOPERATIVA DE TRANSPORTADORES DE GAMARRA "COOTRAGAM"</v>
      </c>
      <c r="C227" s="88" t="str">
        <f>VLOOKUP(A227,EMPRESAS!$A$1:$C$342,3,0)</f>
        <v>Pasajeros</v>
      </c>
      <c r="D227" s="91" t="s">
        <v>1110</v>
      </c>
      <c r="E227" s="122">
        <v>10620060</v>
      </c>
      <c r="F227" s="131" t="s">
        <v>1102</v>
      </c>
      <c r="G227" s="131">
        <v>22</v>
      </c>
      <c r="H227" s="122" t="s">
        <v>1105</v>
      </c>
      <c r="I227" s="220" t="str">
        <f>VLOOKUP(A227,EMPRESAS!$A$1:$I$342,9,0)</f>
        <v>MAGDALENA</v>
      </c>
      <c r="J227" s="175">
        <v>2</v>
      </c>
      <c r="K227" s="176" t="str">
        <f>VLOOKUP(J227,AUXILIAR_TIPO_ASEGURADORA!$C$2:$D$19,2,0)</f>
        <v>QBE SEGUROS</v>
      </c>
      <c r="L227" s="177">
        <v>180100001216</v>
      </c>
      <c r="M227" s="148">
        <v>41674</v>
      </c>
      <c r="N227" s="177">
        <v>120100002428</v>
      </c>
      <c r="O227" s="148">
        <v>41674</v>
      </c>
      <c r="P227" s="28"/>
      <c r="Q227" s="60"/>
      <c r="R227" s="157" t="str">
        <f t="shared" ca="1" si="12"/>
        <v>Vencida</v>
      </c>
      <c r="S227" s="157">
        <f t="shared" ca="1" si="13"/>
        <v>2976</v>
      </c>
      <c r="T227" s="157" t="str">
        <f t="shared" ca="1" si="11"/>
        <v xml:space="preserve"> </v>
      </c>
    </row>
    <row r="228" spans="1:20" ht="15.6" thickTop="1" thickBot="1">
      <c r="A228" s="84">
        <v>8923001905</v>
      </c>
      <c r="B228" s="88" t="str">
        <f>VLOOKUP(A228,EMPRESAS!$A$1:$B$342,2,0)</f>
        <v>COOPERATIVA DE TRANSPORTADORES DE GAMARRA "COOTRAGAM"</v>
      </c>
      <c r="C228" s="88" t="str">
        <f>VLOOKUP(A228,EMPRESAS!$A$1:$C$342,3,0)</f>
        <v>Pasajeros</v>
      </c>
      <c r="D228" s="91" t="s">
        <v>1342</v>
      </c>
      <c r="E228" s="126">
        <v>10620164</v>
      </c>
      <c r="F228" s="131" t="s">
        <v>1102</v>
      </c>
      <c r="G228" s="131">
        <v>24</v>
      </c>
      <c r="H228" s="122" t="s">
        <v>1105</v>
      </c>
      <c r="I228" s="220" t="str">
        <f>VLOOKUP(A228,EMPRESAS!$A$1:$I$342,9,0)</f>
        <v>MAGDALENA</v>
      </c>
      <c r="J228" s="175">
        <v>2</v>
      </c>
      <c r="K228" s="176" t="str">
        <f>VLOOKUP(J228,AUXILIAR_TIPO_ASEGURADORA!$C$2:$D$19,2,0)</f>
        <v>QBE SEGUROS</v>
      </c>
      <c r="L228" s="177">
        <v>180100001216</v>
      </c>
      <c r="M228" s="148">
        <v>41674</v>
      </c>
      <c r="N228" s="177">
        <v>120100002428</v>
      </c>
      <c r="O228" s="148">
        <v>41674</v>
      </c>
      <c r="P228" s="28"/>
      <c r="Q228" s="60"/>
      <c r="R228" s="157" t="str">
        <f t="shared" ca="1" si="12"/>
        <v>Vencida</v>
      </c>
      <c r="S228" s="157">
        <f t="shared" ca="1" si="13"/>
        <v>2976</v>
      </c>
      <c r="T228" s="157" t="str">
        <f t="shared" ca="1" si="11"/>
        <v xml:space="preserve"> </v>
      </c>
    </row>
    <row r="229" spans="1:20" ht="15.6" thickTop="1" thickBot="1">
      <c r="A229" s="84">
        <v>8923001905</v>
      </c>
      <c r="B229" s="88" t="str">
        <f>VLOOKUP(A229,EMPRESAS!$A$1:$B$342,2,0)</f>
        <v>COOPERATIVA DE TRANSPORTADORES DE GAMARRA "COOTRAGAM"</v>
      </c>
      <c r="C229" s="88" t="str">
        <f>VLOOKUP(A229,EMPRESAS!$A$1:$C$342,3,0)</f>
        <v>Pasajeros</v>
      </c>
      <c r="D229" s="91" t="s">
        <v>1343</v>
      </c>
      <c r="E229" s="122">
        <v>10620059</v>
      </c>
      <c r="F229" s="131" t="s">
        <v>1102</v>
      </c>
      <c r="G229" s="131">
        <v>21</v>
      </c>
      <c r="H229" s="122" t="s">
        <v>1105</v>
      </c>
      <c r="I229" s="220" t="str">
        <f>VLOOKUP(A229,EMPRESAS!$A$1:$I$342,9,0)</f>
        <v>MAGDALENA</v>
      </c>
      <c r="J229" s="175">
        <v>2</v>
      </c>
      <c r="K229" s="176" t="str">
        <f>VLOOKUP(J229,AUXILIAR_TIPO_ASEGURADORA!$C$2:$D$19,2,0)</f>
        <v>QBE SEGUROS</v>
      </c>
      <c r="L229" s="177">
        <v>180100001216</v>
      </c>
      <c r="M229" s="148">
        <v>41674</v>
      </c>
      <c r="N229" s="177">
        <v>120100002428</v>
      </c>
      <c r="O229" s="148">
        <v>41674</v>
      </c>
      <c r="P229" s="28"/>
      <c r="Q229" s="60"/>
      <c r="R229" s="157" t="str">
        <f t="shared" ca="1" si="12"/>
        <v>Vencida</v>
      </c>
      <c r="S229" s="157">
        <f t="shared" ca="1" si="13"/>
        <v>2976</v>
      </c>
      <c r="T229" s="157" t="str">
        <f t="shared" ca="1" si="11"/>
        <v xml:space="preserve"> </v>
      </c>
    </row>
    <row r="230" spans="1:20" ht="15.6" thickTop="1" thickBot="1">
      <c r="A230" s="84">
        <v>8923001905</v>
      </c>
      <c r="B230" s="88" t="str">
        <f>VLOOKUP(A230,EMPRESAS!$A$1:$B$342,2,0)</f>
        <v>COOPERATIVA DE TRANSPORTADORES DE GAMARRA "COOTRAGAM"</v>
      </c>
      <c r="C230" s="88" t="str">
        <f>VLOOKUP(A230,EMPRESAS!$A$1:$C$342,3,0)</f>
        <v>Pasajeros</v>
      </c>
      <c r="D230" s="91" t="s">
        <v>1344</v>
      </c>
      <c r="E230" s="122">
        <v>10620144</v>
      </c>
      <c r="F230" s="131" t="s">
        <v>1102</v>
      </c>
      <c r="G230" s="131">
        <v>25</v>
      </c>
      <c r="H230" s="122" t="s">
        <v>1105</v>
      </c>
      <c r="I230" s="220" t="str">
        <f>VLOOKUP(A230,EMPRESAS!$A$1:$I$342,9,0)</f>
        <v>MAGDALENA</v>
      </c>
      <c r="J230" s="175">
        <v>2</v>
      </c>
      <c r="K230" s="176" t="str">
        <f>VLOOKUP(J230,AUXILIAR_TIPO_ASEGURADORA!$C$2:$D$19,2,0)</f>
        <v>QBE SEGUROS</v>
      </c>
      <c r="L230" s="177">
        <v>180100001216</v>
      </c>
      <c r="M230" s="148">
        <v>41674</v>
      </c>
      <c r="N230" s="177">
        <v>120100002428</v>
      </c>
      <c r="O230" s="148">
        <v>41674</v>
      </c>
      <c r="P230" s="28"/>
      <c r="Q230" s="60"/>
      <c r="R230" s="157" t="str">
        <f t="shared" ca="1" si="12"/>
        <v>Vencida</v>
      </c>
      <c r="S230" s="157">
        <f t="shared" ca="1" si="13"/>
        <v>2976</v>
      </c>
      <c r="T230" s="157" t="str">
        <f t="shared" ca="1" si="11"/>
        <v xml:space="preserve"> </v>
      </c>
    </row>
    <row r="231" spans="1:20" ht="15.6" thickTop="1" thickBot="1">
      <c r="A231" s="84">
        <v>8923001905</v>
      </c>
      <c r="B231" s="88" t="str">
        <f>VLOOKUP(A231,EMPRESAS!$A$1:$B$342,2,0)</f>
        <v>COOPERATIVA DE TRANSPORTADORES DE GAMARRA "COOTRAGAM"</v>
      </c>
      <c r="C231" s="88" t="str">
        <f>VLOOKUP(A231,EMPRESAS!$A$1:$C$342,3,0)</f>
        <v>Pasajeros</v>
      </c>
      <c r="D231" s="91" t="s">
        <v>1345</v>
      </c>
      <c r="E231" s="122">
        <v>10620097</v>
      </c>
      <c r="F231" s="131" t="s">
        <v>1102</v>
      </c>
      <c r="G231" s="131">
        <v>24</v>
      </c>
      <c r="H231" s="122" t="s">
        <v>1105</v>
      </c>
      <c r="I231" s="220" t="str">
        <f>VLOOKUP(A231,EMPRESAS!$A$1:$I$342,9,0)</f>
        <v>MAGDALENA</v>
      </c>
      <c r="J231" s="175">
        <v>2</v>
      </c>
      <c r="K231" s="176" t="str">
        <f>VLOOKUP(J231,AUXILIAR_TIPO_ASEGURADORA!$C$2:$D$19,2,0)</f>
        <v>QBE SEGUROS</v>
      </c>
      <c r="L231" s="177">
        <v>180100001216</v>
      </c>
      <c r="M231" s="148">
        <v>41674</v>
      </c>
      <c r="N231" s="177">
        <v>120100002428</v>
      </c>
      <c r="O231" s="148">
        <v>41674</v>
      </c>
      <c r="P231" s="28"/>
      <c r="Q231" s="60"/>
      <c r="R231" s="157" t="str">
        <f t="shared" ca="1" si="12"/>
        <v>Vencida</v>
      </c>
      <c r="S231" s="157">
        <f t="shared" ca="1" si="13"/>
        <v>2976</v>
      </c>
      <c r="T231" s="157" t="str">
        <f t="shared" ca="1" si="11"/>
        <v xml:space="preserve"> </v>
      </c>
    </row>
    <row r="232" spans="1:20" ht="15.6" thickTop="1" thickBot="1">
      <c r="A232" s="84">
        <v>8923001905</v>
      </c>
      <c r="B232" s="88" t="str">
        <f>VLOOKUP(A232,EMPRESAS!$A$1:$B$342,2,0)</f>
        <v>COOPERATIVA DE TRANSPORTADORES DE GAMARRA "COOTRAGAM"</v>
      </c>
      <c r="C232" s="88" t="str">
        <f>VLOOKUP(A232,EMPRESAS!$A$1:$C$342,3,0)</f>
        <v>Pasajeros</v>
      </c>
      <c r="D232" s="91" t="s">
        <v>1346</v>
      </c>
      <c r="E232" s="122">
        <v>10620109</v>
      </c>
      <c r="F232" s="131" t="s">
        <v>1102</v>
      </c>
      <c r="G232" s="131">
        <v>22</v>
      </c>
      <c r="H232" s="122" t="s">
        <v>1105</v>
      </c>
      <c r="I232" s="220" t="str">
        <f>VLOOKUP(A232,EMPRESAS!$A$1:$I$342,9,0)</f>
        <v>MAGDALENA</v>
      </c>
      <c r="J232" s="175">
        <v>2</v>
      </c>
      <c r="K232" s="176" t="str">
        <f>VLOOKUP(J232,AUXILIAR_TIPO_ASEGURADORA!$C$2:$D$19,2,0)</f>
        <v>QBE SEGUROS</v>
      </c>
      <c r="L232" s="177">
        <v>180100001216</v>
      </c>
      <c r="M232" s="148">
        <v>41674</v>
      </c>
      <c r="N232" s="177">
        <v>120100002428</v>
      </c>
      <c r="O232" s="148">
        <v>41674</v>
      </c>
      <c r="P232" s="28"/>
      <c r="Q232" s="60"/>
      <c r="R232" s="157" t="str">
        <f t="shared" ca="1" si="12"/>
        <v>Vencida</v>
      </c>
      <c r="S232" s="157">
        <f t="shared" ca="1" si="13"/>
        <v>2976</v>
      </c>
      <c r="T232" s="157" t="str">
        <f t="shared" ca="1" si="11"/>
        <v xml:space="preserve"> </v>
      </c>
    </row>
    <row r="233" spans="1:20" ht="15.6" thickTop="1" thickBot="1">
      <c r="A233" s="84">
        <v>8923001905</v>
      </c>
      <c r="B233" s="88" t="str">
        <f>VLOOKUP(A233,EMPRESAS!$A$1:$B$342,2,0)</f>
        <v>COOPERATIVA DE TRANSPORTADORES DE GAMARRA "COOTRAGAM"</v>
      </c>
      <c r="C233" s="88" t="str">
        <f>VLOOKUP(A233,EMPRESAS!$A$1:$C$342,3,0)</f>
        <v>Pasajeros</v>
      </c>
      <c r="D233" s="184" t="s">
        <v>1347</v>
      </c>
      <c r="E233" s="122">
        <v>10620127</v>
      </c>
      <c r="F233" s="131" t="s">
        <v>1102</v>
      </c>
      <c r="G233" s="131">
        <v>21</v>
      </c>
      <c r="H233" s="122" t="s">
        <v>1105</v>
      </c>
      <c r="I233" s="220" t="str">
        <f>VLOOKUP(A233,EMPRESAS!$A$1:$I$342,9,0)</f>
        <v>MAGDALENA</v>
      </c>
      <c r="J233" s="175">
        <v>2</v>
      </c>
      <c r="K233" s="176" t="str">
        <f>VLOOKUP(J233,AUXILIAR_TIPO_ASEGURADORA!$C$2:$D$19,2,0)</f>
        <v>QBE SEGUROS</v>
      </c>
      <c r="L233" s="177">
        <v>180100001216</v>
      </c>
      <c r="M233" s="148">
        <v>41674</v>
      </c>
      <c r="N233" s="177">
        <v>120100002428</v>
      </c>
      <c r="O233" s="148">
        <v>41674</v>
      </c>
      <c r="P233" s="28"/>
      <c r="Q233" s="60"/>
      <c r="R233" s="157" t="str">
        <f t="shared" ca="1" si="12"/>
        <v>Vencida</v>
      </c>
      <c r="S233" s="157">
        <f t="shared" ca="1" si="13"/>
        <v>2976</v>
      </c>
      <c r="T233" s="157" t="str">
        <f t="shared" ca="1" si="11"/>
        <v xml:space="preserve"> </v>
      </c>
    </row>
    <row r="234" spans="1:20" ht="15.6" thickTop="1" thickBot="1">
      <c r="A234" s="84">
        <v>8923001905</v>
      </c>
      <c r="B234" s="88" t="str">
        <f>VLOOKUP(A234,EMPRESAS!$A$1:$B$342,2,0)</f>
        <v>COOPERATIVA DE TRANSPORTADORES DE GAMARRA "COOTRAGAM"</v>
      </c>
      <c r="C234" s="88" t="str">
        <f>VLOOKUP(A234,EMPRESAS!$A$1:$C$342,3,0)</f>
        <v>Pasajeros</v>
      </c>
      <c r="D234" s="91" t="s">
        <v>1348</v>
      </c>
      <c r="E234" s="122">
        <v>10620012</v>
      </c>
      <c r="F234" s="131" t="s">
        <v>1102</v>
      </c>
      <c r="G234" s="131">
        <v>21</v>
      </c>
      <c r="H234" s="122" t="s">
        <v>1105</v>
      </c>
      <c r="I234" s="220" t="str">
        <f>VLOOKUP(A234,EMPRESAS!$A$1:$I$342,9,0)</f>
        <v>MAGDALENA</v>
      </c>
      <c r="J234" s="175">
        <v>2</v>
      </c>
      <c r="K234" s="176" t="str">
        <f>VLOOKUP(J234,AUXILIAR_TIPO_ASEGURADORA!$C$2:$D$19,2,0)</f>
        <v>QBE SEGUROS</v>
      </c>
      <c r="L234" s="177">
        <v>180100001216</v>
      </c>
      <c r="M234" s="148">
        <v>41674</v>
      </c>
      <c r="N234" s="177">
        <v>120100002428</v>
      </c>
      <c r="O234" s="148">
        <v>41674</v>
      </c>
      <c r="P234" s="28"/>
      <c r="Q234" s="60"/>
      <c r="R234" s="157" t="str">
        <f t="shared" ca="1" si="12"/>
        <v>Vencida</v>
      </c>
      <c r="S234" s="157">
        <f t="shared" ca="1" si="13"/>
        <v>2976</v>
      </c>
      <c r="T234" s="157" t="str">
        <f t="shared" ca="1" si="11"/>
        <v xml:space="preserve"> </v>
      </c>
    </row>
    <row r="235" spans="1:20" ht="15.6" thickTop="1" thickBot="1">
      <c r="A235" s="84">
        <v>8923001905</v>
      </c>
      <c r="B235" s="88" t="str">
        <f>VLOOKUP(A235,EMPRESAS!$A$1:$B$342,2,0)</f>
        <v>COOPERATIVA DE TRANSPORTADORES DE GAMARRA "COOTRAGAM"</v>
      </c>
      <c r="C235" s="88" t="str">
        <f>VLOOKUP(A235,EMPRESAS!$A$1:$C$342,3,0)</f>
        <v>Pasajeros</v>
      </c>
      <c r="D235" s="91" t="s">
        <v>1349</v>
      </c>
      <c r="E235" s="122">
        <v>10620029</v>
      </c>
      <c r="F235" s="131" t="s">
        <v>1102</v>
      </c>
      <c r="G235" s="131">
        <v>18</v>
      </c>
      <c r="H235" s="122" t="s">
        <v>1105</v>
      </c>
      <c r="I235" s="220" t="str">
        <f>VLOOKUP(A235,EMPRESAS!$A$1:$I$342,9,0)</f>
        <v>MAGDALENA</v>
      </c>
      <c r="J235" s="175">
        <v>2</v>
      </c>
      <c r="K235" s="176" t="str">
        <f>VLOOKUP(J235,AUXILIAR_TIPO_ASEGURADORA!$C$2:$D$19,2,0)</f>
        <v>QBE SEGUROS</v>
      </c>
      <c r="L235" s="177">
        <v>180100001216</v>
      </c>
      <c r="M235" s="148">
        <v>41674</v>
      </c>
      <c r="N235" s="177">
        <v>120100002428</v>
      </c>
      <c r="O235" s="148">
        <v>41674</v>
      </c>
      <c r="P235" s="28"/>
      <c r="Q235" s="60"/>
      <c r="R235" s="157" t="str">
        <f t="shared" ca="1" si="12"/>
        <v>Vencida</v>
      </c>
      <c r="S235" s="157">
        <f t="shared" ca="1" si="13"/>
        <v>2976</v>
      </c>
      <c r="T235" s="157" t="str">
        <f t="shared" ca="1" si="11"/>
        <v xml:space="preserve"> </v>
      </c>
    </row>
    <row r="236" spans="1:20" ht="15.6" thickTop="1" thickBot="1">
      <c r="A236" s="84">
        <v>8923001905</v>
      </c>
      <c r="B236" s="88" t="str">
        <f>VLOOKUP(A236,EMPRESAS!$A$1:$B$342,2,0)</f>
        <v>COOPERATIVA DE TRANSPORTADORES DE GAMARRA "COOTRAGAM"</v>
      </c>
      <c r="C236" s="88" t="str">
        <f>VLOOKUP(A236,EMPRESAS!$A$1:$C$342,3,0)</f>
        <v>Pasajeros</v>
      </c>
      <c r="D236" s="91" t="s">
        <v>1350</v>
      </c>
      <c r="E236" s="122">
        <v>10620175</v>
      </c>
      <c r="F236" s="131" t="s">
        <v>1102</v>
      </c>
      <c r="G236" s="131">
        <v>22</v>
      </c>
      <c r="H236" s="122" t="s">
        <v>1105</v>
      </c>
      <c r="I236" s="220" t="str">
        <f>VLOOKUP(A236,EMPRESAS!$A$1:$I$342,9,0)</f>
        <v>MAGDALENA</v>
      </c>
      <c r="J236" s="175">
        <v>2</v>
      </c>
      <c r="K236" s="176" t="str">
        <f>VLOOKUP(J236,AUXILIAR_TIPO_ASEGURADORA!$C$2:$D$19,2,0)</f>
        <v>QBE SEGUROS</v>
      </c>
      <c r="L236" s="177">
        <v>180100001216</v>
      </c>
      <c r="M236" s="148">
        <v>41674</v>
      </c>
      <c r="N236" s="177">
        <v>120100002428</v>
      </c>
      <c r="O236" s="148">
        <v>41674</v>
      </c>
      <c r="P236" s="28"/>
      <c r="Q236" s="60"/>
      <c r="R236" s="157" t="str">
        <f t="shared" ca="1" si="12"/>
        <v>Vencida</v>
      </c>
      <c r="S236" s="157">
        <f t="shared" ca="1" si="13"/>
        <v>2976</v>
      </c>
      <c r="T236" s="157" t="str">
        <f t="shared" ca="1" si="11"/>
        <v xml:space="preserve"> </v>
      </c>
    </row>
    <row r="237" spans="1:20" ht="15.6" thickTop="1" thickBot="1">
      <c r="A237" s="84">
        <v>8923001905</v>
      </c>
      <c r="B237" s="88" t="str">
        <f>VLOOKUP(A237,EMPRESAS!$A$1:$B$342,2,0)</f>
        <v>COOPERATIVA DE TRANSPORTADORES DE GAMARRA "COOTRAGAM"</v>
      </c>
      <c r="C237" s="88" t="str">
        <f>VLOOKUP(A237,EMPRESAS!$A$1:$C$342,3,0)</f>
        <v>Pasajeros</v>
      </c>
      <c r="D237" s="91" t="s">
        <v>1351</v>
      </c>
      <c r="E237" s="122">
        <v>10620076</v>
      </c>
      <c r="F237" s="131" t="s">
        <v>1102</v>
      </c>
      <c r="G237" s="131">
        <v>21</v>
      </c>
      <c r="H237" s="122" t="s">
        <v>1105</v>
      </c>
      <c r="I237" s="220" t="str">
        <f>VLOOKUP(A237,EMPRESAS!$A$1:$I$342,9,0)</f>
        <v>MAGDALENA</v>
      </c>
      <c r="J237" s="175">
        <v>2</v>
      </c>
      <c r="K237" s="176" t="str">
        <f>VLOOKUP(J237,AUXILIAR_TIPO_ASEGURADORA!$C$2:$D$19,2,0)</f>
        <v>QBE SEGUROS</v>
      </c>
      <c r="L237" s="177">
        <v>180100001216</v>
      </c>
      <c r="M237" s="148">
        <v>41674</v>
      </c>
      <c r="N237" s="177">
        <v>120100002428</v>
      </c>
      <c r="O237" s="148">
        <v>41674</v>
      </c>
      <c r="P237" s="28"/>
      <c r="Q237" s="60"/>
      <c r="R237" s="157" t="str">
        <f t="shared" ca="1" si="12"/>
        <v>Vencida</v>
      </c>
      <c r="S237" s="157">
        <f t="shared" ca="1" si="13"/>
        <v>2976</v>
      </c>
      <c r="T237" s="157" t="str">
        <f t="shared" ca="1" si="11"/>
        <v xml:space="preserve"> </v>
      </c>
    </row>
    <row r="238" spans="1:20" ht="15.6" thickTop="1" thickBot="1">
      <c r="A238" s="84">
        <v>8923001905</v>
      </c>
      <c r="B238" s="88" t="str">
        <f>VLOOKUP(A238,EMPRESAS!$A$1:$B$342,2,0)</f>
        <v>COOPERATIVA DE TRANSPORTADORES DE GAMARRA "COOTRAGAM"</v>
      </c>
      <c r="C238" s="88" t="str">
        <f>VLOOKUP(A238,EMPRESAS!$A$1:$C$342,3,0)</f>
        <v>Pasajeros</v>
      </c>
      <c r="D238" s="91" t="s">
        <v>1352</v>
      </c>
      <c r="E238" s="122">
        <v>10620659</v>
      </c>
      <c r="F238" s="131" t="s">
        <v>1102</v>
      </c>
      <c r="G238" s="131">
        <v>22</v>
      </c>
      <c r="H238" s="122" t="s">
        <v>1105</v>
      </c>
      <c r="I238" s="220" t="str">
        <f>VLOOKUP(A238,EMPRESAS!$A$1:$I$342,9,0)</f>
        <v>MAGDALENA</v>
      </c>
      <c r="J238" s="175">
        <v>2</v>
      </c>
      <c r="K238" s="176" t="str">
        <f>VLOOKUP(J238,AUXILIAR_TIPO_ASEGURADORA!$C$2:$D$19,2,0)</f>
        <v>QBE SEGUROS</v>
      </c>
      <c r="L238" s="177">
        <v>180100001216</v>
      </c>
      <c r="M238" s="148">
        <v>41674</v>
      </c>
      <c r="N238" s="177">
        <v>120100002428</v>
      </c>
      <c r="O238" s="148">
        <v>41674</v>
      </c>
      <c r="P238" s="28"/>
      <c r="Q238" s="60"/>
      <c r="R238" s="157" t="str">
        <f t="shared" ca="1" si="12"/>
        <v>Vencida</v>
      </c>
      <c r="S238" s="157">
        <f t="shared" ca="1" si="13"/>
        <v>2976</v>
      </c>
      <c r="T238" s="157" t="str">
        <f t="shared" ca="1" si="11"/>
        <v xml:space="preserve"> </v>
      </c>
    </row>
    <row r="239" spans="1:20" ht="15.6" thickTop="1" thickBot="1">
      <c r="A239" s="84">
        <v>8923001905</v>
      </c>
      <c r="B239" s="88" t="str">
        <f>VLOOKUP(A239,EMPRESAS!$A$1:$B$342,2,0)</f>
        <v>COOPERATIVA DE TRANSPORTADORES DE GAMARRA "COOTRAGAM"</v>
      </c>
      <c r="C239" s="88" t="str">
        <f>VLOOKUP(A239,EMPRESAS!$A$1:$C$342,3,0)</f>
        <v>Pasajeros</v>
      </c>
      <c r="D239" s="91" t="s">
        <v>1353</v>
      </c>
      <c r="E239" s="122">
        <v>10620044</v>
      </c>
      <c r="F239" s="131" t="s">
        <v>1102</v>
      </c>
      <c r="G239" s="131">
        <v>21</v>
      </c>
      <c r="H239" s="122" t="s">
        <v>1105</v>
      </c>
      <c r="I239" s="220" t="str">
        <f>VLOOKUP(A239,EMPRESAS!$A$1:$I$342,9,0)</f>
        <v>MAGDALENA</v>
      </c>
      <c r="J239" s="175">
        <v>2</v>
      </c>
      <c r="K239" s="176" t="str">
        <f>VLOOKUP(J239,AUXILIAR_TIPO_ASEGURADORA!$C$2:$D$19,2,0)</f>
        <v>QBE SEGUROS</v>
      </c>
      <c r="L239" s="177">
        <v>180100001216</v>
      </c>
      <c r="M239" s="148">
        <v>41674</v>
      </c>
      <c r="N239" s="177">
        <v>120100002428</v>
      </c>
      <c r="O239" s="148">
        <v>41674</v>
      </c>
      <c r="P239" s="28"/>
      <c r="Q239" s="60"/>
      <c r="R239" s="157" t="str">
        <f t="shared" ca="1" si="12"/>
        <v>Vencida</v>
      </c>
      <c r="S239" s="157">
        <f t="shared" ca="1" si="13"/>
        <v>2976</v>
      </c>
      <c r="T239" s="157" t="str">
        <f t="shared" ca="1" si="11"/>
        <v xml:space="preserve"> </v>
      </c>
    </row>
    <row r="240" spans="1:20" ht="15.6" thickTop="1" thickBot="1">
      <c r="A240" s="84">
        <v>8923001905</v>
      </c>
      <c r="B240" s="88" t="str">
        <f>VLOOKUP(A240,EMPRESAS!$A$1:$B$342,2,0)</f>
        <v>COOPERATIVA DE TRANSPORTADORES DE GAMARRA "COOTRAGAM"</v>
      </c>
      <c r="C240" s="88" t="str">
        <f>VLOOKUP(A240,EMPRESAS!$A$1:$C$342,3,0)</f>
        <v>Pasajeros</v>
      </c>
      <c r="D240" s="91" t="s">
        <v>1354</v>
      </c>
      <c r="E240" s="122">
        <v>10620103</v>
      </c>
      <c r="F240" s="131" t="s">
        <v>1102</v>
      </c>
      <c r="G240" s="131">
        <v>21</v>
      </c>
      <c r="H240" s="122" t="s">
        <v>1105</v>
      </c>
      <c r="I240" s="220" t="str">
        <f>VLOOKUP(A240,EMPRESAS!$A$1:$I$342,9,0)</f>
        <v>MAGDALENA</v>
      </c>
      <c r="J240" s="175">
        <v>2</v>
      </c>
      <c r="K240" s="176" t="str">
        <f>VLOOKUP(J240,AUXILIAR_TIPO_ASEGURADORA!$C$2:$D$19,2,0)</f>
        <v>QBE SEGUROS</v>
      </c>
      <c r="L240" s="177">
        <v>180100001216</v>
      </c>
      <c r="M240" s="148">
        <v>41674</v>
      </c>
      <c r="N240" s="177">
        <v>120100002428</v>
      </c>
      <c r="O240" s="148">
        <v>41674</v>
      </c>
      <c r="P240" s="28"/>
      <c r="Q240" s="60"/>
      <c r="R240" s="157" t="str">
        <f t="shared" ca="1" si="12"/>
        <v>Vencida</v>
      </c>
      <c r="S240" s="157">
        <f t="shared" ca="1" si="13"/>
        <v>2976</v>
      </c>
      <c r="T240" s="157" t="str">
        <f t="shared" ca="1" si="11"/>
        <v xml:space="preserve"> </v>
      </c>
    </row>
    <row r="241" spans="1:20" ht="15.6" thickTop="1" thickBot="1">
      <c r="A241" s="84">
        <v>8923001905</v>
      </c>
      <c r="B241" s="88" t="str">
        <f>VLOOKUP(A241,EMPRESAS!$A$1:$B$342,2,0)</f>
        <v>COOPERATIVA DE TRANSPORTADORES DE GAMARRA "COOTRAGAM"</v>
      </c>
      <c r="C241" s="88" t="str">
        <f>VLOOKUP(A241,EMPRESAS!$A$1:$C$342,3,0)</f>
        <v>Pasajeros</v>
      </c>
      <c r="D241" s="91" t="s">
        <v>1355</v>
      </c>
      <c r="E241" s="122">
        <v>10620421</v>
      </c>
      <c r="F241" s="131" t="s">
        <v>1102</v>
      </c>
      <c r="G241" s="131">
        <v>21</v>
      </c>
      <c r="H241" s="122" t="s">
        <v>1105</v>
      </c>
      <c r="I241" s="220" t="str">
        <f>VLOOKUP(A241,EMPRESAS!$A$1:$I$342,9,0)</f>
        <v>MAGDALENA</v>
      </c>
      <c r="J241" s="175">
        <v>2</v>
      </c>
      <c r="K241" s="176" t="str">
        <f>VLOOKUP(J241,AUXILIAR_TIPO_ASEGURADORA!$C$2:$D$19,2,0)</f>
        <v>QBE SEGUROS</v>
      </c>
      <c r="L241" s="177">
        <v>180100001216</v>
      </c>
      <c r="M241" s="148">
        <v>41674</v>
      </c>
      <c r="N241" s="177">
        <v>120100002428</v>
      </c>
      <c r="O241" s="148">
        <v>41674</v>
      </c>
      <c r="P241" s="28"/>
      <c r="Q241" s="60"/>
      <c r="R241" s="157" t="str">
        <f t="shared" ca="1" si="12"/>
        <v>Vencida</v>
      </c>
      <c r="S241" s="157">
        <f t="shared" ca="1" si="13"/>
        <v>2976</v>
      </c>
      <c r="T241" s="157" t="str">
        <f t="shared" ca="1" si="11"/>
        <v xml:space="preserve"> </v>
      </c>
    </row>
    <row r="242" spans="1:20" ht="15.6" thickTop="1" thickBot="1">
      <c r="A242" s="84">
        <v>8923001905</v>
      </c>
      <c r="B242" s="88" t="str">
        <f>VLOOKUP(A242,EMPRESAS!$A$1:$B$342,2,0)</f>
        <v>COOPERATIVA DE TRANSPORTADORES DE GAMARRA "COOTRAGAM"</v>
      </c>
      <c r="C242" s="88" t="str">
        <f>VLOOKUP(A242,EMPRESAS!$A$1:$C$342,3,0)</f>
        <v>Pasajeros</v>
      </c>
      <c r="D242" s="91" t="s">
        <v>1356</v>
      </c>
      <c r="E242" s="122">
        <v>10620117</v>
      </c>
      <c r="F242" s="131" t="s">
        <v>1102</v>
      </c>
      <c r="G242" s="131">
        <v>22</v>
      </c>
      <c r="H242" s="122" t="s">
        <v>1105</v>
      </c>
      <c r="I242" s="220" t="str">
        <f>VLOOKUP(A242,EMPRESAS!$A$1:$I$342,9,0)</f>
        <v>MAGDALENA</v>
      </c>
      <c r="J242" s="175">
        <v>2</v>
      </c>
      <c r="K242" s="176" t="str">
        <f>VLOOKUP(J242,AUXILIAR_TIPO_ASEGURADORA!$C$2:$D$19,2,0)</f>
        <v>QBE SEGUROS</v>
      </c>
      <c r="L242" s="177">
        <v>180100001216</v>
      </c>
      <c r="M242" s="148">
        <v>41674</v>
      </c>
      <c r="N242" s="177">
        <v>120100002428</v>
      </c>
      <c r="O242" s="148">
        <v>41674</v>
      </c>
      <c r="P242" s="28"/>
      <c r="Q242" s="60"/>
      <c r="R242" s="157" t="str">
        <f t="shared" ca="1" si="12"/>
        <v>Vencida</v>
      </c>
      <c r="S242" s="157">
        <f t="shared" ca="1" si="13"/>
        <v>2976</v>
      </c>
      <c r="T242" s="157" t="str">
        <f t="shared" ca="1" si="11"/>
        <v xml:space="preserve"> </v>
      </c>
    </row>
    <row r="243" spans="1:20" ht="15.6" thickTop="1" thickBot="1">
      <c r="A243" s="84">
        <v>8923001905</v>
      </c>
      <c r="B243" s="88" t="str">
        <f>VLOOKUP(A243,EMPRESAS!$A$1:$B$342,2,0)</f>
        <v>COOPERATIVA DE TRANSPORTADORES DE GAMARRA "COOTRAGAM"</v>
      </c>
      <c r="C243" s="88" t="str">
        <f>VLOOKUP(A243,EMPRESAS!$A$1:$C$342,3,0)</f>
        <v>Pasajeros</v>
      </c>
      <c r="D243" s="91" t="s">
        <v>1357</v>
      </c>
      <c r="E243" s="122">
        <v>10620148</v>
      </c>
      <c r="F243" s="131" t="s">
        <v>1102</v>
      </c>
      <c r="G243" s="131">
        <v>22</v>
      </c>
      <c r="H243" s="122" t="s">
        <v>1105</v>
      </c>
      <c r="I243" s="220" t="str">
        <f>VLOOKUP(A243,EMPRESAS!$A$1:$I$342,9,0)</f>
        <v>MAGDALENA</v>
      </c>
      <c r="J243" s="175">
        <v>2</v>
      </c>
      <c r="K243" s="176" t="str">
        <f>VLOOKUP(J243,AUXILIAR_TIPO_ASEGURADORA!$C$2:$D$19,2,0)</f>
        <v>QBE SEGUROS</v>
      </c>
      <c r="L243" s="177">
        <v>180100001216</v>
      </c>
      <c r="M243" s="148">
        <v>41674</v>
      </c>
      <c r="N243" s="177">
        <v>120100002428</v>
      </c>
      <c r="O243" s="148">
        <v>41674</v>
      </c>
      <c r="P243" s="28"/>
      <c r="Q243" s="60"/>
      <c r="R243" s="157" t="str">
        <f t="shared" ca="1" si="12"/>
        <v>Vencida</v>
      </c>
      <c r="S243" s="157">
        <f t="shared" ca="1" si="13"/>
        <v>2976</v>
      </c>
      <c r="T243" s="157" t="str">
        <f t="shared" ca="1" si="11"/>
        <v xml:space="preserve"> </v>
      </c>
    </row>
    <row r="244" spans="1:20" ht="15.6" thickTop="1" thickBot="1">
      <c r="A244" s="84">
        <v>8923001905</v>
      </c>
      <c r="B244" s="88" t="str">
        <f>VLOOKUP(A244,EMPRESAS!$A$1:$B$342,2,0)</f>
        <v>COOPERATIVA DE TRANSPORTADORES DE GAMARRA "COOTRAGAM"</v>
      </c>
      <c r="C244" s="88" t="str">
        <f>VLOOKUP(A244,EMPRESAS!$A$1:$C$342,3,0)</f>
        <v>Pasajeros</v>
      </c>
      <c r="D244" s="91" t="s">
        <v>1358</v>
      </c>
      <c r="E244" s="122">
        <v>10620165</v>
      </c>
      <c r="F244" s="131" t="s">
        <v>1102</v>
      </c>
      <c r="G244" s="131">
        <v>24</v>
      </c>
      <c r="H244" s="122" t="s">
        <v>1105</v>
      </c>
      <c r="I244" s="220" t="str">
        <f>VLOOKUP(A244,EMPRESAS!$A$1:$I$342,9,0)</f>
        <v>MAGDALENA</v>
      </c>
      <c r="J244" s="175">
        <v>2</v>
      </c>
      <c r="K244" s="176" t="str">
        <f>VLOOKUP(J244,AUXILIAR_TIPO_ASEGURADORA!$C$2:$D$19,2,0)</f>
        <v>QBE SEGUROS</v>
      </c>
      <c r="L244" s="177">
        <v>180100001216</v>
      </c>
      <c r="M244" s="148">
        <v>41674</v>
      </c>
      <c r="N244" s="177">
        <v>120100002428</v>
      </c>
      <c r="O244" s="148">
        <v>41674</v>
      </c>
      <c r="P244" s="28"/>
      <c r="Q244" s="60"/>
      <c r="R244" s="157" t="str">
        <f t="shared" ca="1" si="12"/>
        <v>Vencida</v>
      </c>
      <c r="S244" s="157">
        <f t="shared" ca="1" si="13"/>
        <v>2976</v>
      </c>
      <c r="T244" s="157" t="str">
        <f t="shared" ca="1" si="11"/>
        <v xml:space="preserve"> </v>
      </c>
    </row>
    <row r="245" spans="1:20" ht="15.6" thickTop="1" thickBot="1">
      <c r="A245" s="84">
        <v>8923001905</v>
      </c>
      <c r="B245" s="88" t="str">
        <f>VLOOKUP(A245,EMPRESAS!$A$1:$B$342,2,0)</f>
        <v>COOPERATIVA DE TRANSPORTADORES DE GAMARRA "COOTRAGAM"</v>
      </c>
      <c r="C245" s="88" t="str">
        <f>VLOOKUP(A245,EMPRESAS!$A$1:$C$342,3,0)</f>
        <v>Pasajeros</v>
      </c>
      <c r="D245" s="91" t="s">
        <v>1359</v>
      </c>
      <c r="E245" s="122">
        <v>10620576</v>
      </c>
      <c r="F245" s="131" t="s">
        <v>1102</v>
      </c>
      <c r="G245" s="131">
        <v>21</v>
      </c>
      <c r="H245" s="122" t="s">
        <v>1105</v>
      </c>
      <c r="I245" s="220" t="str">
        <f>VLOOKUP(A245,EMPRESAS!$A$1:$I$342,9,0)</f>
        <v>MAGDALENA</v>
      </c>
      <c r="J245" s="175">
        <v>2</v>
      </c>
      <c r="K245" s="176" t="str">
        <f>VLOOKUP(J245,AUXILIAR_TIPO_ASEGURADORA!$C$2:$D$19,2,0)</f>
        <v>QBE SEGUROS</v>
      </c>
      <c r="L245" s="177">
        <v>180100001216</v>
      </c>
      <c r="M245" s="148">
        <v>41674</v>
      </c>
      <c r="N245" s="177">
        <v>120100002428</v>
      </c>
      <c r="O245" s="148">
        <v>41674</v>
      </c>
      <c r="P245" s="28"/>
      <c r="Q245" s="60"/>
      <c r="R245" s="157" t="str">
        <f t="shared" ca="1" si="12"/>
        <v>Vencida</v>
      </c>
      <c r="S245" s="157">
        <f t="shared" ca="1" si="13"/>
        <v>2976</v>
      </c>
      <c r="T245" s="157" t="str">
        <f t="shared" ca="1" si="11"/>
        <v xml:space="preserve"> </v>
      </c>
    </row>
    <row r="246" spans="1:20" ht="15.6" thickTop="1" thickBot="1">
      <c r="A246" s="84">
        <v>8923001905</v>
      </c>
      <c r="B246" s="88" t="str">
        <f>VLOOKUP(A246,EMPRESAS!$A$1:$B$342,2,0)</f>
        <v>COOPERATIVA DE TRANSPORTADORES DE GAMARRA "COOTRAGAM"</v>
      </c>
      <c r="C246" s="88" t="str">
        <f>VLOOKUP(A246,EMPRESAS!$A$1:$C$342,3,0)</f>
        <v>Pasajeros</v>
      </c>
      <c r="D246" s="91" t="s">
        <v>1360</v>
      </c>
      <c r="E246" s="122">
        <v>10620070</v>
      </c>
      <c r="F246" s="131" t="s">
        <v>1102</v>
      </c>
      <c r="G246" s="131">
        <v>21</v>
      </c>
      <c r="H246" s="122" t="s">
        <v>1105</v>
      </c>
      <c r="I246" s="220" t="str">
        <f>VLOOKUP(A246,EMPRESAS!$A$1:$I$342,9,0)</f>
        <v>MAGDALENA</v>
      </c>
      <c r="J246" s="175">
        <v>2</v>
      </c>
      <c r="K246" s="176" t="str">
        <f>VLOOKUP(J246,AUXILIAR_TIPO_ASEGURADORA!$C$2:$D$19,2,0)</f>
        <v>QBE SEGUROS</v>
      </c>
      <c r="L246" s="177">
        <v>180100001216</v>
      </c>
      <c r="M246" s="148">
        <v>41674</v>
      </c>
      <c r="N246" s="177">
        <v>120100002428</v>
      </c>
      <c r="O246" s="148">
        <v>41674</v>
      </c>
      <c r="P246" s="28"/>
      <c r="Q246" s="60"/>
      <c r="R246" s="157" t="str">
        <f t="shared" ca="1" si="12"/>
        <v>Vencida</v>
      </c>
      <c r="S246" s="157">
        <f t="shared" ca="1" si="13"/>
        <v>2976</v>
      </c>
      <c r="T246" s="157" t="str">
        <f t="shared" ca="1" si="11"/>
        <v xml:space="preserve"> </v>
      </c>
    </row>
    <row r="247" spans="1:20" ht="15.6" thickTop="1" thickBot="1">
      <c r="A247" s="84">
        <v>8923001905</v>
      </c>
      <c r="B247" s="88" t="str">
        <f>VLOOKUP(A247,EMPRESAS!$A$1:$B$342,2,0)</f>
        <v>COOPERATIVA DE TRANSPORTADORES DE GAMARRA "COOTRAGAM"</v>
      </c>
      <c r="C247" s="88" t="str">
        <f>VLOOKUP(A247,EMPRESAS!$A$1:$C$342,3,0)</f>
        <v>Pasajeros</v>
      </c>
      <c r="D247" s="91" t="s">
        <v>1361</v>
      </c>
      <c r="E247" s="122">
        <v>10620051</v>
      </c>
      <c r="F247" s="131" t="s">
        <v>1102</v>
      </c>
      <c r="G247" s="131">
        <v>20</v>
      </c>
      <c r="H247" s="122" t="s">
        <v>1105</v>
      </c>
      <c r="I247" s="220" t="str">
        <f>VLOOKUP(A247,EMPRESAS!$A$1:$I$342,9,0)</f>
        <v>MAGDALENA</v>
      </c>
      <c r="J247" s="175">
        <v>2</v>
      </c>
      <c r="K247" s="176" t="str">
        <f>VLOOKUP(J247,AUXILIAR_TIPO_ASEGURADORA!$C$2:$D$19,2,0)</f>
        <v>QBE SEGUROS</v>
      </c>
      <c r="L247" s="177">
        <v>180100001216</v>
      </c>
      <c r="M247" s="148">
        <v>41674</v>
      </c>
      <c r="N247" s="177">
        <v>120100002428</v>
      </c>
      <c r="O247" s="148">
        <v>41674</v>
      </c>
      <c r="P247" s="28"/>
      <c r="Q247" s="60"/>
      <c r="R247" s="157" t="str">
        <f t="shared" ca="1" si="12"/>
        <v>Vencida</v>
      </c>
      <c r="S247" s="157">
        <f t="shared" ca="1" si="13"/>
        <v>2976</v>
      </c>
      <c r="T247" s="157" t="str">
        <f t="shared" ca="1" si="11"/>
        <v xml:space="preserve"> </v>
      </c>
    </row>
    <row r="248" spans="1:20" ht="15.6" thickTop="1" thickBot="1">
      <c r="A248" s="84">
        <v>8923001905</v>
      </c>
      <c r="B248" s="88" t="str">
        <f>VLOOKUP(A248,EMPRESAS!$A$1:$B$342,2,0)</f>
        <v>COOPERATIVA DE TRANSPORTADORES DE GAMARRA "COOTRAGAM"</v>
      </c>
      <c r="C248" s="88" t="str">
        <f>VLOOKUP(A248,EMPRESAS!$A$1:$C$342,3,0)</f>
        <v>Pasajeros</v>
      </c>
      <c r="D248" s="91" t="s">
        <v>1362</v>
      </c>
      <c r="E248" s="122">
        <v>10620063</v>
      </c>
      <c r="F248" s="131" t="s">
        <v>1102</v>
      </c>
      <c r="G248" s="131">
        <v>22</v>
      </c>
      <c r="H248" s="122" t="s">
        <v>1105</v>
      </c>
      <c r="I248" s="220" t="str">
        <f>VLOOKUP(A248,EMPRESAS!$A$1:$I$342,9,0)</f>
        <v>MAGDALENA</v>
      </c>
      <c r="J248" s="175">
        <v>2</v>
      </c>
      <c r="K248" s="176" t="str">
        <f>VLOOKUP(J248,AUXILIAR_TIPO_ASEGURADORA!$C$2:$D$19,2,0)</f>
        <v>QBE SEGUROS</v>
      </c>
      <c r="L248" s="177">
        <v>180100001216</v>
      </c>
      <c r="M248" s="148">
        <v>41674</v>
      </c>
      <c r="N248" s="177">
        <v>120100002428</v>
      </c>
      <c r="O248" s="148">
        <v>41674</v>
      </c>
      <c r="P248" s="28"/>
      <c r="Q248" s="60"/>
      <c r="R248" s="157" t="str">
        <f t="shared" ca="1" si="12"/>
        <v>Vencida</v>
      </c>
      <c r="S248" s="157">
        <f t="shared" ca="1" si="13"/>
        <v>2976</v>
      </c>
      <c r="T248" s="157" t="str">
        <f t="shared" ca="1" si="11"/>
        <v xml:space="preserve"> </v>
      </c>
    </row>
    <row r="249" spans="1:20" ht="15.6" thickTop="1" thickBot="1">
      <c r="A249" s="84">
        <v>8923001905</v>
      </c>
      <c r="B249" s="88" t="str">
        <f>VLOOKUP(A249,EMPRESAS!$A$1:$B$342,2,0)</f>
        <v>COOPERATIVA DE TRANSPORTADORES DE GAMARRA "COOTRAGAM"</v>
      </c>
      <c r="C249" s="88" t="str">
        <f>VLOOKUP(A249,EMPRESAS!$A$1:$C$342,3,0)</f>
        <v>Pasajeros</v>
      </c>
      <c r="D249" s="91" t="s">
        <v>1363</v>
      </c>
      <c r="E249" s="122">
        <v>10620022</v>
      </c>
      <c r="F249" s="131" t="s">
        <v>1102</v>
      </c>
      <c r="G249" s="131">
        <v>22</v>
      </c>
      <c r="H249" s="122" t="s">
        <v>1105</v>
      </c>
      <c r="I249" s="220" t="str">
        <f>VLOOKUP(A249,EMPRESAS!$A$1:$I$342,9,0)</f>
        <v>MAGDALENA</v>
      </c>
      <c r="J249" s="175">
        <v>2</v>
      </c>
      <c r="K249" s="176" t="str">
        <f>VLOOKUP(J249,AUXILIAR_TIPO_ASEGURADORA!$C$2:$D$19,2,0)</f>
        <v>QBE SEGUROS</v>
      </c>
      <c r="L249" s="177">
        <v>180100001216</v>
      </c>
      <c r="M249" s="148">
        <v>41674</v>
      </c>
      <c r="N249" s="177">
        <v>120100002428</v>
      </c>
      <c r="O249" s="148">
        <v>41674</v>
      </c>
      <c r="P249" s="28"/>
      <c r="Q249" s="60"/>
      <c r="R249" s="157" t="str">
        <f t="shared" ca="1" si="12"/>
        <v>Vencida</v>
      </c>
      <c r="S249" s="157">
        <f t="shared" ca="1" si="13"/>
        <v>2976</v>
      </c>
      <c r="T249" s="157" t="str">
        <f t="shared" ca="1" si="11"/>
        <v xml:space="preserve"> </v>
      </c>
    </row>
    <row r="250" spans="1:20" ht="15.6" thickTop="1" thickBot="1">
      <c r="A250" s="84">
        <v>8923001905</v>
      </c>
      <c r="B250" s="88" t="str">
        <f>VLOOKUP(A250,EMPRESAS!$A$1:$B$342,2,0)</f>
        <v>COOPERATIVA DE TRANSPORTADORES DE GAMARRA "COOTRAGAM"</v>
      </c>
      <c r="C250" s="88" t="str">
        <f>VLOOKUP(A250,EMPRESAS!$A$1:$C$342,3,0)</f>
        <v>Pasajeros</v>
      </c>
      <c r="D250" s="91" t="s">
        <v>1364</v>
      </c>
      <c r="E250" s="122">
        <v>10620014</v>
      </c>
      <c r="F250" s="131" t="s">
        <v>1102</v>
      </c>
      <c r="G250" s="131">
        <v>22</v>
      </c>
      <c r="H250" s="122" t="s">
        <v>1105</v>
      </c>
      <c r="I250" s="220" t="str">
        <f>VLOOKUP(A250,EMPRESAS!$A$1:$I$342,9,0)</f>
        <v>MAGDALENA</v>
      </c>
      <c r="J250" s="175">
        <v>2</v>
      </c>
      <c r="K250" s="176" t="str">
        <f>VLOOKUP(J250,AUXILIAR_TIPO_ASEGURADORA!$C$2:$D$19,2,0)</f>
        <v>QBE SEGUROS</v>
      </c>
      <c r="L250" s="177">
        <v>180100001216</v>
      </c>
      <c r="M250" s="148">
        <v>41674</v>
      </c>
      <c r="N250" s="177">
        <v>120100002428</v>
      </c>
      <c r="O250" s="148">
        <v>41674</v>
      </c>
      <c r="P250" s="28"/>
      <c r="Q250" s="60"/>
      <c r="R250" s="157" t="str">
        <f t="shared" ca="1" si="12"/>
        <v>Vencida</v>
      </c>
      <c r="S250" s="157">
        <f t="shared" ca="1" si="13"/>
        <v>2976</v>
      </c>
      <c r="T250" s="157" t="str">
        <f t="shared" ca="1" si="11"/>
        <v xml:space="preserve"> </v>
      </c>
    </row>
    <row r="251" spans="1:20" ht="15.6" thickTop="1" thickBot="1">
      <c r="A251" s="84">
        <v>8923001905</v>
      </c>
      <c r="B251" s="88" t="str">
        <f>VLOOKUP(A251,EMPRESAS!$A$1:$B$342,2,0)</f>
        <v>COOPERATIVA DE TRANSPORTADORES DE GAMARRA "COOTRAGAM"</v>
      </c>
      <c r="C251" s="88" t="str">
        <f>VLOOKUP(A251,EMPRESAS!$A$1:$C$342,3,0)</f>
        <v>Pasajeros</v>
      </c>
      <c r="D251" s="91" t="s">
        <v>1365</v>
      </c>
      <c r="E251" s="122">
        <v>10620002</v>
      </c>
      <c r="F251" s="131" t="s">
        <v>1102</v>
      </c>
      <c r="G251" s="131">
        <v>22</v>
      </c>
      <c r="H251" s="122" t="s">
        <v>1105</v>
      </c>
      <c r="I251" s="220" t="str">
        <f>VLOOKUP(A251,EMPRESAS!$A$1:$I$342,9,0)</f>
        <v>MAGDALENA</v>
      </c>
      <c r="J251" s="175">
        <v>2</v>
      </c>
      <c r="K251" s="176" t="str">
        <f>VLOOKUP(J251,AUXILIAR_TIPO_ASEGURADORA!$C$2:$D$19,2,0)</f>
        <v>QBE SEGUROS</v>
      </c>
      <c r="L251" s="177">
        <v>180100001216</v>
      </c>
      <c r="M251" s="148">
        <v>41674</v>
      </c>
      <c r="N251" s="177">
        <v>120100002428</v>
      </c>
      <c r="O251" s="148">
        <v>41674</v>
      </c>
      <c r="P251" s="28"/>
      <c r="Q251" s="60"/>
      <c r="R251" s="157" t="str">
        <f t="shared" ca="1" si="12"/>
        <v>Vencida</v>
      </c>
      <c r="S251" s="157">
        <f t="shared" ca="1" si="13"/>
        <v>2976</v>
      </c>
      <c r="T251" s="157" t="str">
        <f t="shared" ca="1" si="11"/>
        <v xml:space="preserve"> </v>
      </c>
    </row>
    <row r="252" spans="1:20" ht="15.6" thickTop="1" thickBot="1">
      <c r="A252" s="84">
        <v>8923001905</v>
      </c>
      <c r="B252" s="88" t="str">
        <f>VLOOKUP(A252,EMPRESAS!$A$1:$B$342,2,0)</f>
        <v>COOPERATIVA DE TRANSPORTADORES DE GAMARRA "COOTRAGAM"</v>
      </c>
      <c r="C252" s="88" t="str">
        <f>VLOOKUP(A252,EMPRESAS!$A$1:$C$342,3,0)</f>
        <v>Pasajeros</v>
      </c>
      <c r="D252" s="91" t="s">
        <v>1366</v>
      </c>
      <c r="E252" s="122">
        <v>10620011</v>
      </c>
      <c r="F252" s="131" t="s">
        <v>1102</v>
      </c>
      <c r="G252" s="131">
        <v>24</v>
      </c>
      <c r="H252" s="122" t="s">
        <v>1105</v>
      </c>
      <c r="I252" s="220" t="str">
        <f>VLOOKUP(A252,EMPRESAS!$A$1:$I$342,9,0)</f>
        <v>MAGDALENA</v>
      </c>
      <c r="J252" s="175">
        <v>2</v>
      </c>
      <c r="K252" s="176" t="str">
        <f>VLOOKUP(J252,AUXILIAR_TIPO_ASEGURADORA!$C$2:$D$19,2,0)</f>
        <v>QBE SEGUROS</v>
      </c>
      <c r="L252" s="177">
        <v>180100001216</v>
      </c>
      <c r="M252" s="148">
        <v>41674</v>
      </c>
      <c r="N252" s="177">
        <v>120100002428</v>
      </c>
      <c r="O252" s="148">
        <v>41674</v>
      </c>
      <c r="P252" s="28"/>
      <c r="Q252" s="60"/>
      <c r="R252" s="157" t="str">
        <f t="shared" ca="1" si="12"/>
        <v>Vencida</v>
      </c>
      <c r="S252" s="157">
        <f t="shared" ca="1" si="13"/>
        <v>2976</v>
      </c>
      <c r="T252" s="157" t="str">
        <f t="shared" ca="1" si="11"/>
        <v xml:space="preserve"> </v>
      </c>
    </row>
    <row r="253" spans="1:20" ht="15.6" thickTop="1" thickBot="1">
      <c r="A253" s="84">
        <v>8923001905</v>
      </c>
      <c r="B253" s="88" t="str">
        <f>VLOOKUP(A253,EMPRESAS!$A$1:$B$342,2,0)</f>
        <v>COOPERATIVA DE TRANSPORTADORES DE GAMARRA "COOTRAGAM"</v>
      </c>
      <c r="C253" s="88" t="str">
        <f>VLOOKUP(A253,EMPRESAS!$A$1:$C$342,3,0)</f>
        <v>Pasajeros</v>
      </c>
      <c r="D253" s="91" t="s">
        <v>1367</v>
      </c>
      <c r="E253" s="122">
        <v>10620010</v>
      </c>
      <c r="F253" s="131" t="s">
        <v>1102</v>
      </c>
      <c r="G253" s="131">
        <v>21</v>
      </c>
      <c r="H253" s="122" t="s">
        <v>1105</v>
      </c>
      <c r="I253" s="220" t="str">
        <f>VLOOKUP(A253,EMPRESAS!$A$1:$I$342,9,0)</f>
        <v>MAGDALENA</v>
      </c>
      <c r="J253" s="175">
        <v>2</v>
      </c>
      <c r="K253" s="176" t="str">
        <f>VLOOKUP(J253,AUXILIAR_TIPO_ASEGURADORA!$C$2:$D$19,2,0)</f>
        <v>QBE SEGUROS</v>
      </c>
      <c r="L253" s="177">
        <v>180100001216</v>
      </c>
      <c r="M253" s="148">
        <v>41674</v>
      </c>
      <c r="N253" s="177">
        <v>120100002428</v>
      </c>
      <c r="O253" s="148">
        <v>41674</v>
      </c>
      <c r="P253" s="28"/>
      <c r="Q253" s="60"/>
      <c r="R253" s="157" t="str">
        <f t="shared" ca="1" si="12"/>
        <v>Vencida</v>
      </c>
      <c r="S253" s="157">
        <f t="shared" ca="1" si="13"/>
        <v>2976</v>
      </c>
      <c r="T253" s="157" t="str">
        <f t="shared" ca="1" si="11"/>
        <v xml:space="preserve"> </v>
      </c>
    </row>
    <row r="254" spans="1:20" ht="15.6" thickTop="1" thickBot="1">
      <c r="A254" s="84">
        <v>8923001905</v>
      </c>
      <c r="B254" s="88" t="str">
        <f>VLOOKUP(A254,EMPRESAS!$A$1:$B$342,2,0)</f>
        <v>COOPERATIVA DE TRANSPORTADORES DE GAMARRA "COOTRAGAM"</v>
      </c>
      <c r="C254" s="88" t="str">
        <f>VLOOKUP(A254,EMPRESAS!$A$1:$C$342,3,0)</f>
        <v>Pasajeros</v>
      </c>
      <c r="D254" s="91" t="s">
        <v>1368</v>
      </c>
      <c r="E254" s="122">
        <v>10620040</v>
      </c>
      <c r="F254" s="131" t="s">
        <v>1102</v>
      </c>
      <c r="G254" s="131">
        <v>21</v>
      </c>
      <c r="H254" s="122" t="s">
        <v>1105</v>
      </c>
      <c r="I254" s="220" t="str">
        <f>VLOOKUP(A254,EMPRESAS!$A$1:$I$342,9,0)</f>
        <v>MAGDALENA</v>
      </c>
      <c r="J254" s="175">
        <v>2</v>
      </c>
      <c r="K254" s="176" t="str">
        <f>VLOOKUP(J254,AUXILIAR_TIPO_ASEGURADORA!$C$2:$D$19,2,0)</f>
        <v>QBE SEGUROS</v>
      </c>
      <c r="L254" s="177">
        <v>180100001216</v>
      </c>
      <c r="M254" s="148">
        <v>41674</v>
      </c>
      <c r="N254" s="177">
        <v>120100002428</v>
      </c>
      <c r="O254" s="148">
        <v>41674</v>
      </c>
      <c r="P254" s="28"/>
      <c r="Q254" s="60"/>
      <c r="R254" s="157" t="str">
        <f t="shared" ca="1" si="12"/>
        <v>Vencida</v>
      </c>
      <c r="S254" s="157">
        <f t="shared" ca="1" si="13"/>
        <v>2976</v>
      </c>
      <c r="T254" s="157" t="str">
        <f t="shared" ca="1" si="11"/>
        <v xml:space="preserve"> </v>
      </c>
    </row>
    <row r="255" spans="1:20" ht="15.6" thickTop="1" thickBot="1">
      <c r="A255" s="84">
        <v>8923001905</v>
      </c>
      <c r="B255" s="88" t="str">
        <f>VLOOKUP(A255,EMPRESAS!$A$1:$B$342,2,0)</f>
        <v>COOPERATIVA DE TRANSPORTADORES DE GAMARRA "COOTRAGAM"</v>
      </c>
      <c r="C255" s="88" t="str">
        <f>VLOOKUP(A255,EMPRESAS!$A$1:$C$342,3,0)</f>
        <v>Pasajeros</v>
      </c>
      <c r="D255" s="91" t="s">
        <v>1369</v>
      </c>
      <c r="E255" s="122">
        <v>10620114</v>
      </c>
      <c r="F255" s="131" t="s">
        <v>1102</v>
      </c>
      <c r="G255" s="131">
        <v>22</v>
      </c>
      <c r="H255" s="122" t="s">
        <v>1105</v>
      </c>
      <c r="I255" s="220" t="str">
        <f>VLOOKUP(A255,EMPRESAS!$A$1:$I$342,9,0)</f>
        <v>MAGDALENA</v>
      </c>
      <c r="J255" s="175">
        <v>2</v>
      </c>
      <c r="K255" s="176" t="str">
        <f>VLOOKUP(J255,AUXILIAR_TIPO_ASEGURADORA!$C$2:$D$19,2,0)</f>
        <v>QBE SEGUROS</v>
      </c>
      <c r="L255" s="177">
        <v>180100001216</v>
      </c>
      <c r="M255" s="148">
        <v>41674</v>
      </c>
      <c r="N255" s="177">
        <v>120100002428</v>
      </c>
      <c r="O255" s="148">
        <v>41674</v>
      </c>
      <c r="P255" s="28"/>
      <c r="Q255" s="60"/>
      <c r="R255" s="157" t="str">
        <f t="shared" ca="1" si="12"/>
        <v>Vencida</v>
      </c>
      <c r="S255" s="157">
        <f t="shared" ca="1" si="13"/>
        <v>2976</v>
      </c>
      <c r="T255" s="157" t="str">
        <f t="shared" ca="1" si="11"/>
        <v xml:space="preserve"> </v>
      </c>
    </row>
    <row r="256" spans="1:20" ht="15.6" thickTop="1" thickBot="1">
      <c r="A256" s="70">
        <v>8000428839</v>
      </c>
      <c r="B256" s="88" t="str">
        <f>VLOOKUP(A256,EMPRESAS!$A$1:$B$342,2,0)</f>
        <v>TRANSPORTE SAN PABLO S.A. ANTES TRANSPORTE FLUVIAL SAN PABLO S.A.</v>
      </c>
      <c r="C256" s="88" t="str">
        <f>VLOOKUP(A256,EMPRESAS!$A$1:$C$342,3,0)</f>
        <v>Especial</v>
      </c>
      <c r="D256" s="95" t="s">
        <v>1370</v>
      </c>
      <c r="E256" s="122">
        <v>10820088</v>
      </c>
      <c r="F256" s="131" t="s">
        <v>1102</v>
      </c>
      <c r="G256" s="131">
        <v>18</v>
      </c>
      <c r="H256" s="122" t="s">
        <v>1035</v>
      </c>
      <c r="I256" s="220" t="str">
        <f>VLOOKUP(A256,EMPRESAS!$A$1:$I$342,9,0)</f>
        <v>MAGDALENA</v>
      </c>
      <c r="J256" s="175">
        <v>2</v>
      </c>
      <c r="K256" s="176" t="str">
        <f>VLOOKUP(J256,AUXILIAR_TIPO_ASEGURADORA!$C$2:$D$19,2,0)</f>
        <v>QBE SEGUROS</v>
      </c>
      <c r="L256" s="177">
        <v>706146397</v>
      </c>
      <c r="M256" s="148">
        <v>42677</v>
      </c>
      <c r="N256" s="177">
        <v>706146397</v>
      </c>
      <c r="O256" s="148">
        <v>42677</v>
      </c>
      <c r="P256" s="28"/>
      <c r="Q256" s="60"/>
      <c r="R256" s="157" t="str">
        <f t="shared" ca="1" si="12"/>
        <v>Vencida</v>
      </c>
      <c r="S256" s="157">
        <f t="shared" ca="1" si="13"/>
        <v>1973</v>
      </c>
      <c r="T256" s="157" t="str">
        <f t="shared" ca="1" si="11"/>
        <v xml:space="preserve"> </v>
      </c>
    </row>
    <row r="257" spans="1:20" ht="15.6" thickTop="1" thickBot="1">
      <c r="A257" s="84">
        <v>8000428839</v>
      </c>
      <c r="B257" s="88" t="str">
        <f>VLOOKUP(A257,EMPRESAS!$A$1:$B$342,2,0)</f>
        <v>TRANSPORTE SAN PABLO S.A. ANTES TRANSPORTE FLUVIAL SAN PABLO S.A.</v>
      </c>
      <c r="C257" s="88" t="str">
        <f>VLOOKUP(A257,EMPRESAS!$A$1:$C$342,3,0)</f>
        <v>Especial</v>
      </c>
      <c r="D257" s="95" t="s">
        <v>1371</v>
      </c>
      <c r="E257" s="122">
        <v>10820295</v>
      </c>
      <c r="F257" s="131" t="s">
        <v>1102</v>
      </c>
      <c r="G257" s="131">
        <v>8</v>
      </c>
      <c r="H257" s="122" t="s">
        <v>1035</v>
      </c>
      <c r="I257" s="220" t="str">
        <f>VLOOKUP(A257,EMPRESAS!$A$1:$I$342,9,0)</f>
        <v>MAGDALENA</v>
      </c>
      <c r="J257" s="175">
        <v>2</v>
      </c>
      <c r="K257" s="176" t="str">
        <f>VLOOKUP(J257,AUXILIAR_TIPO_ASEGURADORA!$C$2:$D$19,2,0)</f>
        <v>QBE SEGUROS</v>
      </c>
      <c r="L257" s="177">
        <v>706146397</v>
      </c>
      <c r="M257" s="148">
        <v>42677</v>
      </c>
      <c r="N257" s="177">
        <v>706146397</v>
      </c>
      <c r="O257" s="148">
        <v>42677</v>
      </c>
      <c r="P257" s="28"/>
      <c r="Q257" s="60"/>
      <c r="R257" s="157" t="str">
        <f t="shared" ca="1" si="12"/>
        <v>Vencida</v>
      </c>
      <c r="S257" s="157">
        <f t="shared" ca="1" si="13"/>
        <v>1973</v>
      </c>
      <c r="T257" s="157" t="str">
        <f t="shared" ca="1" si="11"/>
        <v xml:space="preserve"> </v>
      </c>
    </row>
    <row r="258" spans="1:20" ht="15.6" thickTop="1" thickBot="1">
      <c r="A258" s="84">
        <v>8000428839</v>
      </c>
      <c r="B258" s="88" t="str">
        <f>VLOOKUP(A258,EMPRESAS!$A$1:$B$342,2,0)</f>
        <v>TRANSPORTE SAN PABLO S.A. ANTES TRANSPORTE FLUVIAL SAN PABLO S.A.</v>
      </c>
      <c r="C258" s="88" t="str">
        <f>VLOOKUP(A258,EMPRESAS!$A$1:$C$342,3,0)</f>
        <v>Especial</v>
      </c>
      <c r="D258" s="95" t="s">
        <v>1372</v>
      </c>
      <c r="E258" s="122">
        <v>10820321</v>
      </c>
      <c r="F258" s="131" t="s">
        <v>1102</v>
      </c>
      <c r="G258" s="131">
        <v>18</v>
      </c>
      <c r="H258" s="122" t="s">
        <v>1035</v>
      </c>
      <c r="I258" s="220" t="str">
        <f>VLOOKUP(A258,EMPRESAS!$A$1:$I$342,9,0)</f>
        <v>MAGDALENA</v>
      </c>
      <c r="J258" s="175">
        <v>2</v>
      </c>
      <c r="K258" s="176" t="str">
        <f>VLOOKUP(J258,AUXILIAR_TIPO_ASEGURADORA!$C$2:$D$19,2,0)</f>
        <v>QBE SEGUROS</v>
      </c>
      <c r="L258" s="177">
        <v>706146397</v>
      </c>
      <c r="M258" s="148">
        <v>42677</v>
      </c>
      <c r="N258" s="177">
        <v>706146397</v>
      </c>
      <c r="O258" s="148">
        <v>42677</v>
      </c>
      <c r="P258" s="28"/>
      <c r="Q258" s="60"/>
      <c r="R258" s="157" t="str">
        <f t="shared" ca="1" si="12"/>
        <v>Vencida</v>
      </c>
      <c r="S258" s="157">
        <f t="shared" ca="1" si="13"/>
        <v>1973</v>
      </c>
      <c r="T258" s="157" t="str">
        <f t="shared" ca="1" si="11"/>
        <v xml:space="preserve"> </v>
      </c>
    </row>
    <row r="259" spans="1:20" ht="15.6" thickTop="1" thickBot="1">
      <c r="A259" s="84">
        <v>8000428839</v>
      </c>
      <c r="B259" s="88" t="str">
        <f>VLOOKUP(A259,EMPRESAS!$A$1:$B$342,2,0)</f>
        <v>TRANSPORTE SAN PABLO S.A. ANTES TRANSPORTE FLUVIAL SAN PABLO S.A.</v>
      </c>
      <c r="C259" s="88" t="str">
        <f>VLOOKUP(A259,EMPRESAS!$A$1:$C$342,3,0)</f>
        <v>Especial</v>
      </c>
      <c r="D259" s="95" t="s">
        <v>1373</v>
      </c>
      <c r="E259" s="122">
        <v>10820308</v>
      </c>
      <c r="F259" s="131" t="s">
        <v>1102</v>
      </c>
      <c r="G259" s="131">
        <v>18</v>
      </c>
      <c r="H259" s="122" t="s">
        <v>1035</v>
      </c>
      <c r="I259" s="220" t="str">
        <f>VLOOKUP(A259,EMPRESAS!$A$1:$I$342,9,0)</f>
        <v>MAGDALENA</v>
      </c>
      <c r="J259" s="175">
        <v>2</v>
      </c>
      <c r="K259" s="176" t="str">
        <f>VLOOKUP(J259,AUXILIAR_TIPO_ASEGURADORA!$C$2:$D$19,2,0)</f>
        <v>QBE SEGUROS</v>
      </c>
      <c r="L259" s="177">
        <v>706146397</v>
      </c>
      <c r="M259" s="148">
        <v>42677</v>
      </c>
      <c r="N259" s="177">
        <v>706146397</v>
      </c>
      <c r="O259" s="148">
        <v>42677</v>
      </c>
      <c r="P259" s="28"/>
      <c r="Q259" s="60"/>
      <c r="R259" s="157" t="str">
        <f t="shared" ca="1" si="12"/>
        <v>Vencida</v>
      </c>
      <c r="S259" s="157">
        <f t="shared" ca="1" si="13"/>
        <v>1973</v>
      </c>
      <c r="T259" s="157" t="str">
        <f t="shared" ca="1" si="11"/>
        <v xml:space="preserve"> </v>
      </c>
    </row>
    <row r="260" spans="1:20" ht="15.6" thickTop="1" thickBot="1">
      <c r="A260" s="84">
        <v>8000428839</v>
      </c>
      <c r="B260" s="88" t="str">
        <f>VLOOKUP(A260,EMPRESAS!$A$1:$B$342,2,0)</f>
        <v>TRANSPORTE SAN PABLO S.A. ANTES TRANSPORTE FLUVIAL SAN PABLO S.A.</v>
      </c>
      <c r="C260" s="88" t="str">
        <f>VLOOKUP(A260,EMPRESAS!$A$1:$C$342,3,0)</f>
        <v>Especial</v>
      </c>
      <c r="D260" s="95" t="s">
        <v>1374</v>
      </c>
      <c r="E260" s="122">
        <v>10820325</v>
      </c>
      <c r="F260" s="131" t="s">
        <v>1102</v>
      </c>
      <c r="G260" s="131">
        <v>14</v>
      </c>
      <c r="H260" s="122" t="s">
        <v>1035</v>
      </c>
      <c r="I260" s="220" t="str">
        <f>VLOOKUP(A260,EMPRESAS!$A$1:$I$342,9,0)</f>
        <v>MAGDALENA</v>
      </c>
      <c r="J260" s="175">
        <v>2</v>
      </c>
      <c r="K260" s="176" t="str">
        <f>VLOOKUP(J260,AUXILIAR_TIPO_ASEGURADORA!$C$2:$D$19,2,0)</f>
        <v>QBE SEGUROS</v>
      </c>
      <c r="L260" s="177">
        <v>706146397</v>
      </c>
      <c r="M260" s="148">
        <v>42677</v>
      </c>
      <c r="N260" s="177">
        <v>706146397</v>
      </c>
      <c r="O260" s="148">
        <v>42677</v>
      </c>
      <c r="P260" s="28"/>
      <c r="Q260" s="60"/>
      <c r="R260" s="157" t="str">
        <f t="shared" ca="1" si="12"/>
        <v>Vencida</v>
      </c>
      <c r="S260" s="157">
        <f t="shared" ca="1" si="13"/>
        <v>1973</v>
      </c>
      <c r="T260" s="157" t="str">
        <f t="shared" ca="1" si="11"/>
        <v xml:space="preserve"> </v>
      </c>
    </row>
    <row r="261" spans="1:20" ht="15.6" thickTop="1" thickBot="1">
      <c r="A261" s="84">
        <v>8000428839</v>
      </c>
      <c r="B261" s="88" t="str">
        <f>VLOOKUP(A261,EMPRESAS!$A$1:$B$342,2,0)</f>
        <v>TRANSPORTE SAN PABLO S.A. ANTES TRANSPORTE FLUVIAL SAN PABLO S.A.</v>
      </c>
      <c r="C261" s="88" t="str">
        <f>VLOOKUP(A261,EMPRESAS!$A$1:$C$342,3,0)</f>
        <v>Especial</v>
      </c>
      <c r="D261" s="95" t="s">
        <v>1375</v>
      </c>
      <c r="E261" s="122">
        <v>10820330</v>
      </c>
      <c r="F261" s="131" t="s">
        <v>1102</v>
      </c>
      <c r="G261" s="131">
        <v>14</v>
      </c>
      <c r="H261" s="122" t="s">
        <v>1035</v>
      </c>
      <c r="I261" s="220" t="str">
        <f>VLOOKUP(A261,EMPRESAS!$A$1:$I$342,9,0)</f>
        <v>MAGDALENA</v>
      </c>
      <c r="J261" s="175">
        <v>2</v>
      </c>
      <c r="K261" s="176" t="str">
        <f>VLOOKUP(J261,AUXILIAR_TIPO_ASEGURADORA!$C$2:$D$19,2,0)</f>
        <v>QBE SEGUROS</v>
      </c>
      <c r="L261" s="177">
        <v>706146397</v>
      </c>
      <c r="M261" s="148">
        <v>42677</v>
      </c>
      <c r="N261" s="177">
        <v>706146397</v>
      </c>
      <c r="O261" s="148">
        <v>42677</v>
      </c>
      <c r="P261" s="28"/>
      <c r="Q261" s="60"/>
      <c r="R261" s="157" t="str">
        <f t="shared" ca="1" si="12"/>
        <v>Vencida</v>
      </c>
      <c r="S261" s="157">
        <f t="shared" ca="1" si="13"/>
        <v>1973</v>
      </c>
      <c r="T261" s="157" t="str">
        <f t="shared" ca="1" si="11"/>
        <v xml:space="preserve"> </v>
      </c>
    </row>
    <row r="262" spans="1:20" ht="15.6" thickTop="1" thickBot="1">
      <c r="A262" s="84">
        <v>8000428839</v>
      </c>
      <c r="B262" s="88" t="str">
        <f>VLOOKUP(A262,EMPRESAS!$A$1:$B$342,2,0)</f>
        <v>TRANSPORTE SAN PABLO S.A. ANTES TRANSPORTE FLUVIAL SAN PABLO S.A.</v>
      </c>
      <c r="C262" s="88" t="str">
        <f>VLOOKUP(A262,EMPRESAS!$A$1:$C$342,3,0)</f>
        <v>Especial</v>
      </c>
      <c r="D262" s="95" t="s">
        <v>1376</v>
      </c>
      <c r="E262" s="122">
        <v>10820332</v>
      </c>
      <c r="F262" s="131" t="s">
        <v>1102</v>
      </c>
      <c r="G262" s="131">
        <v>14</v>
      </c>
      <c r="H262" s="122" t="s">
        <v>1035</v>
      </c>
      <c r="I262" s="220" t="str">
        <f>VLOOKUP(A262,EMPRESAS!$A$1:$I$342,9,0)</f>
        <v>MAGDALENA</v>
      </c>
      <c r="J262" s="175">
        <v>2</v>
      </c>
      <c r="K262" s="176" t="str">
        <f>VLOOKUP(J262,AUXILIAR_TIPO_ASEGURADORA!$C$2:$D$19,2,0)</f>
        <v>QBE SEGUROS</v>
      </c>
      <c r="L262" s="177">
        <v>706146397</v>
      </c>
      <c r="M262" s="148">
        <v>42677</v>
      </c>
      <c r="N262" s="177">
        <v>706146397</v>
      </c>
      <c r="O262" s="148">
        <v>42677</v>
      </c>
      <c r="P262" s="28"/>
      <c r="Q262" s="60"/>
      <c r="R262" s="157" t="str">
        <f t="shared" ref="R262:R328" ca="1" si="14">IF(O262&lt;$W$1,"Vencida","Vigente")</f>
        <v>Vencida</v>
      </c>
      <c r="S262" s="157">
        <f t="shared" ref="S262:S328" ca="1" si="15">$W$1-O262</f>
        <v>1973</v>
      </c>
      <c r="T262" s="157" t="str">
        <f t="shared" ref="T262:T328" ca="1" si="16">IF(S262=-$Y$1,"Proximo a Vencer"," ")</f>
        <v xml:space="preserve"> </v>
      </c>
    </row>
    <row r="263" spans="1:20" ht="15.6" thickTop="1" thickBot="1">
      <c r="A263" s="84">
        <v>8000428839</v>
      </c>
      <c r="B263" s="88" t="str">
        <f>VLOOKUP(A263,EMPRESAS!$A$1:$B$342,2,0)</f>
        <v>TRANSPORTE SAN PABLO S.A. ANTES TRANSPORTE FLUVIAL SAN PABLO S.A.</v>
      </c>
      <c r="C263" s="88" t="str">
        <f>VLOOKUP(A263,EMPRESAS!$A$1:$C$342,3,0)</f>
        <v>Especial</v>
      </c>
      <c r="D263" s="95" t="s">
        <v>1377</v>
      </c>
      <c r="E263" s="122">
        <v>10820324</v>
      </c>
      <c r="F263" s="131" t="s">
        <v>1102</v>
      </c>
      <c r="G263" s="131">
        <v>6</v>
      </c>
      <c r="H263" s="122" t="s">
        <v>1035</v>
      </c>
      <c r="I263" s="220" t="str">
        <f>VLOOKUP(A263,EMPRESAS!$A$1:$I$342,9,0)</f>
        <v>MAGDALENA</v>
      </c>
      <c r="J263" s="175">
        <v>2</v>
      </c>
      <c r="K263" s="176" t="str">
        <f>VLOOKUP(J263,AUXILIAR_TIPO_ASEGURADORA!$C$2:$D$19,2,0)</f>
        <v>QBE SEGUROS</v>
      </c>
      <c r="L263" s="177">
        <v>706146397</v>
      </c>
      <c r="M263" s="148">
        <v>42677</v>
      </c>
      <c r="N263" s="177">
        <v>706146397</v>
      </c>
      <c r="O263" s="148">
        <v>42677</v>
      </c>
      <c r="P263" s="28"/>
      <c r="Q263" s="60"/>
      <c r="R263" s="157" t="str">
        <f t="shared" ca="1" si="14"/>
        <v>Vencida</v>
      </c>
      <c r="S263" s="157">
        <f t="shared" ca="1" si="15"/>
        <v>1973</v>
      </c>
      <c r="T263" s="157" t="str">
        <f t="shared" ca="1" si="16"/>
        <v xml:space="preserve"> </v>
      </c>
    </row>
    <row r="264" spans="1:20" ht="15.6" thickTop="1" thickBot="1">
      <c r="A264" s="84">
        <v>8000428839</v>
      </c>
      <c r="B264" s="88" t="str">
        <f>VLOOKUP(A264,EMPRESAS!$A$1:$B$342,2,0)</f>
        <v>TRANSPORTE SAN PABLO S.A. ANTES TRANSPORTE FLUVIAL SAN PABLO S.A.</v>
      </c>
      <c r="C264" s="88" t="str">
        <f>VLOOKUP(A264,EMPRESAS!$A$1:$C$342,3,0)</f>
        <v>Especial</v>
      </c>
      <c r="D264" s="95" t="s">
        <v>1378</v>
      </c>
      <c r="E264" s="122">
        <v>10820329</v>
      </c>
      <c r="F264" s="131" t="s">
        <v>1102</v>
      </c>
      <c r="G264" s="131">
        <v>14</v>
      </c>
      <c r="H264" s="122" t="s">
        <v>1035</v>
      </c>
      <c r="I264" s="220" t="str">
        <f>VLOOKUP(A264,EMPRESAS!$A$1:$I$342,9,0)</f>
        <v>MAGDALENA</v>
      </c>
      <c r="J264" s="175">
        <v>2</v>
      </c>
      <c r="K264" s="176" t="str">
        <f>VLOOKUP(J264,AUXILIAR_TIPO_ASEGURADORA!$C$2:$D$19,2,0)</f>
        <v>QBE SEGUROS</v>
      </c>
      <c r="L264" s="177">
        <v>706146397</v>
      </c>
      <c r="M264" s="148">
        <v>42677</v>
      </c>
      <c r="N264" s="177">
        <v>706146397</v>
      </c>
      <c r="O264" s="148">
        <v>42677</v>
      </c>
      <c r="P264" s="28"/>
      <c r="Q264" s="60"/>
      <c r="R264" s="157" t="str">
        <f t="shared" ca="1" si="14"/>
        <v>Vencida</v>
      </c>
      <c r="S264" s="157">
        <f t="shared" ca="1" si="15"/>
        <v>1973</v>
      </c>
      <c r="T264" s="157" t="str">
        <f t="shared" ca="1" si="16"/>
        <v xml:space="preserve"> </v>
      </c>
    </row>
    <row r="265" spans="1:20" ht="15.6" thickTop="1" thickBot="1">
      <c r="A265" s="84">
        <v>8000428839</v>
      </c>
      <c r="B265" s="88" t="str">
        <f>VLOOKUP(A265,EMPRESAS!$A$1:$B$342,2,0)</f>
        <v>TRANSPORTE SAN PABLO S.A. ANTES TRANSPORTE FLUVIAL SAN PABLO S.A.</v>
      </c>
      <c r="C265" s="88" t="str">
        <f>VLOOKUP(A265,EMPRESAS!$A$1:$C$342,3,0)</f>
        <v>Especial</v>
      </c>
      <c r="D265" s="95" t="s">
        <v>1379</v>
      </c>
      <c r="E265" s="122">
        <v>10820336</v>
      </c>
      <c r="F265" s="131" t="s">
        <v>1102</v>
      </c>
      <c r="G265" s="131">
        <v>14</v>
      </c>
      <c r="H265" s="122" t="s">
        <v>1035</v>
      </c>
      <c r="I265" s="220" t="str">
        <f>VLOOKUP(A265,EMPRESAS!$A$1:$I$342,9,0)</f>
        <v>MAGDALENA</v>
      </c>
      <c r="J265" s="175">
        <v>2</v>
      </c>
      <c r="K265" s="176" t="str">
        <f>VLOOKUP(J265,AUXILIAR_TIPO_ASEGURADORA!$C$2:$D$19,2,0)</f>
        <v>QBE SEGUROS</v>
      </c>
      <c r="L265" s="177">
        <v>706146397</v>
      </c>
      <c r="M265" s="148">
        <v>42677</v>
      </c>
      <c r="N265" s="177">
        <v>706146397</v>
      </c>
      <c r="O265" s="148">
        <v>42677</v>
      </c>
      <c r="P265" s="28"/>
      <c r="Q265" s="60"/>
      <c r="R265" s="157" t="str">
        <f t="shared" ca="1" si="14"/>
        <v>Vencida</v>
      </c>
      <c r="S265" s="157">
        <f t="shared" ca="1" si="15"/>
        <v>1973</v>
      </c>
      <c r="T265" s="157" t="str">
        <f t="shared" ca="1" si="16"/>
        <v xml:space="preserve"> </v>
      </c>
    </row>
    <row r="266" spans="1:20" ht="15.6" thickTop="1" thickBot="1">
      <c r="A266" s="84">
        <v>8000428839</v>
      </c>
      <c r="B266" s="88" t="str">
        <f>VLOOKUP(A266,EMPRESAS!$A$1:$B$342,2,0)</f>
        <v>TRANSPORTE SAN PABLO S.A. ANTES TRANSPORTE FLUVIAL SAN PABLO S.A.</v>
      </c>
      <c r="C266" s="88" t="str">
        <f>VLOOKUP(A266,EMPRESAS!$A$1:$C$342,3,0)</f>
        <v>Especial</v>
      </c>
      <c r="D266" s="95" t="s">
        <v>1380</v>
      </c>
      <c r="E266" s="122">
        <v>10820334</v>
      </c>
      <c r="F266" s="131" t="s">
        <v>1102</v>
      </c>
      <c r="G266" s="131">
        <v>14</v>
      </c>
      <c r="H266" s="122" t="s">
        <v>1035</v>
      </c>
      <c r="I266" s="220" t="str">
        <f>VLOOKUP(A266,EMPRESAS!$A$1:$I$342,9,0)</f>
        <v>MAGDALENA</v>
      </c>
      <c r="J266" s="175">
        <v>2</v>
      </c>
      <c r="K266" s="176" t="str">
        <f>VLOOKUP(J266,AUXILIAR_TIPO_ASEGURADORA!$C$2:$D$19,2,0)</f>
        <v>QBE SEGUROS</v>
      </c>
      <c r="L266" s="177">
        <v>706146397</v>
      </c>
      <c r="M266" s="148">
        <v>42677</v>
      </c>
      <c r="N266" s="177">
        <v>706146397</v>
      </c>
      <c r="O266" s="148">
        <v>42677</v>
      </c>
      <c r="P266" s="28"/>
      <c r="Q266" s="60"/>
      <c r="R266" s="157" t="str">
        <f t="shared" ca="1" si="14"/>
        <v>Vencida</v>
      </c>
      <c r="S266" s="157">
        <f t="shared" ca="1" si="15"/>
        <v>1973</v>
      </c>
      <c r="T266" s="157" t="str">
        <f t="shared" ca="1" si="16"/>
        <v xml:space="preserve"> </v>
      </c>
    </row>
    <row r="267" spans="1:20" ht="15.6" thickTop="1" thickBot="1">
      <c r="A267" s="84">
        <v>8000428839</v>
      </c>
      <c r="B267" s="88" t="str">
        <f>VLOOKUP(A267,EMPRESAS!$A$1:$B$342,2,0)</f>
        <v>TRANSPORTE SAN PABLO S.A. ANTES TRANSPORTE FLUVIAL SAN PABLO S.A.</v>
      </c>
      <c r="C267" s="88" t="str">
        <f>VLOOKUP(A267,EMPRESAS!$A$1:$C$342,3,0)</f>
        <v>Especial</v>
      </c>
      <c r="D267" s="95" t="s">
        <v>1381</v>
      </c>
      <c r="E267" s="122">
        <v>10820303</v>
      </c>
      <c r="F267" s="131" t="s">
        <v>1102</v>
      </c>
      <c r="G267" s="131">
        <v>18</v>
      </c>
      <c r="H267" s="122" t="s">
        <v>1035</v>
      </c>
      <c r="I267" s="220" t="str">
        <f>VLOOKUP(A267,EMPRESAS!$A$1:$I$342,9,0)</f>
        <v>MAGDALENA</v>
      </c>
      <c r="J267" s="175">
        <v>2</v>
      </c>
      <c r="K267" s="176" t="str">
        <f>VLOOKUP(J267,AUXILIAR_TIPO_ASEGURADORA!$C$2:$D$19,2,0)</f>
        <v>QBE SEGUROS</v>
      </c>
      <c r="L267" s="177">
        <v>706146397</v>
      </c>
      <c r="M267" s="148">
        <v>42677</v>
      </c>
      <c r="N267" s="177">
        <v>706146397</v>
      </c>
      <c r="O267" s="148">
        <v>42677</v>
      </c>
      <c r="P267" s="28"/>
      <c r="Q267" s="60"/>
      <c r="R267" s="157" t="str">
        <f t="shared" ca="1" si="14"/>
        <v>Vencida</v>
      </c>
      <c r="S267" s="157">
        <f t="shared" ca="1" si="15"/>
        <v>1973</v>
      </c>
      <c r="T267" s="157" t="str">
        <f t="shared" ca="1" si="16"/>
        <v xml:space="preserve"> </v>
      </c>
    </row>
    <row r="268" spans="1:20" ht="15.6" thickTop="1" thickBot="1">
      <c r="A268" s="84">
        <v>8000428839</v>
      </c>
      <c r="B268" s="88" t="str">
        <f>VLOOKUP(A268,EMPRESAS!$A$1:$B$342,2,0)</f>
        <v>TRANSPORTE SAN PABLO S.A. ANTES TRANSPORTE FLUVIAL SAN PABLO S.A.</v>
      </c>
      <c r="C268" s="88" t="str">
        <f>VLOOKUP(A268,EMPRESAS!$A$1:$C$342,3,0)</f>
        <v>Especial</v>
      </c>
      <c r="D268" s="95" t="s">
        <v>1382</v>
      </c>
      <c r="E268" s="122">
        <v>10820374</v>
      </c>
      <c r="F268" s="131" t="s">
        <v>1102</v>
      </c>
      <c r="G268" s="131">
        <v>14</v>
      </c>
      <c r="H268" s="122" t="s">
        <v>1035</v>
      </c>
      <c r="I268" s="220" t="str">
        <f>VLOOKUP(A268,EMPRESAS!$A$1:$I$342,9,0)</f>
        <v>MAGDALENA</v>
      </c>
      <c r="J268" s="175">
        <v>2</v>
      </c>
      <c r="K268" s="176" t="str">
        <f>VLOOKUP(J268,AUXILIAR_TIPO_ASEGURADORA!$C$2:$D$19,2,0)</f>
        <v>QBE SEGUROS</v>
      </c>
      <c r="L268" s="177">
        <v>706146397</v>
      </c>
      <c r="M268" s="148">
        <v>42677</v>
      </c>
      <c r="N268" s="177">
        <v>706146397</v>
      </c>
      <c r="O268" s="148">
        <v>42677</v>
      </c>
      <c r="P268" s="28"/>
      <c r="Q268" s="60"/>
      <c r="R268" s="157" t="str">
        <f t="shared" ca="1" si="14"/>
        <v>Vencida</v>
      </c>
      <c r="S268" s="157">
        <f t="shared" ca="1" si="15"/>
        <v>1973</v>
      </c>
      <c r="T268" s="157" t="str">
        <f t="shared" ca="1" si="16"/>
        <v xml:space="preserve"> </v>
      </c>
    </row>
    <row r="269" spans="1:20" ht="15.6" thickTop="1" thickBot="1">
      <c r="A269" s="70">
        <v>8140003577</v>
      </c>
      <c r="B269" s="88" t="str">
        <f>VLOOKUP(A269,EMPRESAS!$A$1:$B$342,2,0)</f>
        <v>COOPERATIVA DE TRANSPORTADORES FLUVIALES DE PIÑUÑA NEGRO "COOTRANSPIÑUÑA LTDA"</v>
      </c>
      <c r="C269" s="88" t="str">
        <f>VLOOKUP(A269,EMPRESAS!$A$1:$C$342,3,0)</f>
        <v>Pasajeros</v>
      </c>
      <c r="D269" s="96" t="s">
        <v>1383</v>
      </c>
      <c r="E269" s="127">
        <v>40123254</v>
      </c>
      <c r="F269" s="129" t="s">
        <v>1102</v>
      </c>
      <c r="G269" s="129">
        <v>32</v>
      </c>
      <c r="H269" s="127" t="s">
        <v>1035</v>
      </c>
      <c r="I269" s="220" t="str">
        <f>VLOOKUP(A269,EMPRESAS!$A$1:$I$342,9,0)</f>
        <v>PUTUMAYO</v>
      </c>
      <c r="J269" s="114">
        <v>1</v>
      </c>
      <c r="K269" s="176" t="str">
        <f>VLOOKUP(J269,AUXILIAR_TIPO_ASEGURADORA!$C$2:$D$19,2,0)</f>
        <v>PREVISORA</v>
      </c>
      <c r="L269" s="106">
        <v>1005008</v>
      </c>
      <c r="M269" s="268">
        <v>44375</v>
      </c>
      <c r="N269" s="106">
        <v>3000016</v>
      </c>
      <c r="O269" s="268">
        <v>44375</v>
      </c>
      <c r="P269" s="28"/>
      <c r="Q269" s="60"/>
      <c r="R269" s="157" t="str">
        <f t="shared" ca="1" si="14"/>
        <v>Vencida</v>
      </c>
      <c r="S269" s="157">
        <f t="shared" ca="1" si="15"/>
        <v>275</v>
      </c>
      <c r="T269" s="157" t="str">
        <f t="shared" ca="1" si="16"/>
        <v xml:space="preserve"> </v>
      </c>
    </row>
    <row r="270" spans="1:20" ht="15.6" thickTop="1" thickBot="1">
      <c r="A270" s="84">
        <v>8140003577</v>
      </c>
      <c r="B270" s="88" t="str">
        <f>VLOOKUP(A270,EMPRESAS!$A$1:$B$342,2,0)</f>
        <v>COOPERATIVA DE TRANSPORTADORES FLUVIALES DE PIÑUÑA NEGRO "COOTRANSPIÑUÑA LTDA"</v>
      </c>
      <c r="C270" s="88" t="str">
        <f>VLOOKUP(A270,EMPRESAS!$A$1:$C$342,3,0)</f>
        <v>Pasajeros</v>
      </c>
      <c r="D270" s="96" t="s">
        <v>1384</v>
      </c>
      <c r="E270" s="127">
        <v>40123388</v>
      </c>
      <c r="F270" s="129" t="s">
        <v>1102</v>
      </c>
      <c r="G270" s="129">
        <v>26</v>
      </c>
      <c r="H270" s="127" t="s">
        <v>1105</v>
      </c>
      <c r="I270" s="220" t="str">
        <f>VLOOKUP(A270,EMPRESAS!$A$1:$I$342,9,0)</f>
        <v>PUTUMAYO</v>
      </c>
      <c r="J270" s="114">
        <v>1</v>
      </c>
      <c r="K270" s="176" t="str">
        <f>VLOOKUP(J270,AUXILIAR_TIPO_ASEGURADORA!$C$2:$D$19,2,0)</f>
        <v>PREVISORA</v>
      </c>
      <c r="L270" s="106">
        <v>1005008</v>
      </c>
      <c r="M270" s="268">
        <v>44375</v>
      </c>
      <c r="N270" s="106">
        <v>3000016</v>
      </c>
      <c r="O270" s="268">
        <v>44375</v>
      </c>
      <c r="P270" s="28"/>
      <c r="Q270" s="60"/>
      <c r="R270" s="157" t="str">
        <f t="shared" ca="1" si="14"/>
        <v>Vencida</v>
      </c>
      <c r="S270" s="157">
        <f t="shared" ca="1" si="15"/>
        <v>275</v>
      </c>
      <c r="T270" s="157" t="str">
        <f t="shared" ca="1" si="16"/>
        <v xml:space="preserve"> </v>
      </c>
    </row>
    <row r="271" spans="1:20" ht="15.6" thickTop="1" thickBot="1">
      <c r="A271" s="84">
        <v>8140003577</v>
      </c>
      <c r="B271" s="88" t="str">
        <f>VLOOKUP(A271,EMPRESAS!$A$1:$B$342,2,0)</f>
        <v>COOPERATIVA DE TRANSPORTADORES FLUVIALES DE PIÑUÑA NEGRO "COOTRANSPIÑUÑA LTDA"</v>
      </c>
      <c r="C271" s="88" t="str">
        <f>VLOOKUP(A271,EMPRESAS!$A$1:$C$342,3,0)</f>
        <v>Pasajeros</v>
      </c>
      <c r="D271" s="96" t="s">
        <v>1385</v>
      </c>
      <c r="E271" s="127">
        <v>40123653</v>
      </c>
      <c r="F271" s="129" t="s">
        <v>1102</v>
      </c>
      <c r="G271" s="129">
        <v>32</v>
      </c>
      <c r="H271" s="127" t="s">
        <v>1105</v>
      </c>
      <c r="I271" s="220" t="str">
        <f>VLOOKUP(A271,EMPRESAS!$A$1:$I$342,9,0)</f>
        <v>PUTUMAYO</v>
      </c>
      <c r="J271" s="114">
        <v>1</v>
      </c>
      <c r="K271" s="176" t="str">
        <f>VLOOKUP(J271,AUXILIAR_TIPO_ASEGURADORA!$C$2:$D$19,2,0)</f>
        <v>PREVISORA</v>
      </c>
      <c r="L271" s="106">
        <v>1005008</v>
      </c>
      <c r="M271" s="268">
        <v>44375</v>
      </c>
      <c r="N271" s="106">
        <v>3000016</v>
      </c>
      <c r="O271" s="268">
        <v>44375</v>
      </c>
      <c r="P271" s="28"/>
      <c r="Q271" s="60"/>
      <c r="R271" s="157" t="str">
        <f t="shared" ca="1" si="14"/>
        <v>Vencida</v>
      </c>
      <c r="S271" s="157">
        <f t="shared" ca="1" si="15"/>
        <v>275</v>
      </c>
      <c r="T271" s="157" t="str">
        <f t="shared" ca="1" si="16"/>
        <v xml:space="preserve"> </v>
      </c>
    </row>
    <row r="272" spans="1:20" ht="15.6" thickTop="1" thickBot="1">
      <c r="A272" s="84">
        <v>8140003577</v>
      </c>
      <c r="B272" s="88" t="str">
        <f>VLOOKUP(A272,EMPRESAS!$A$1:$B$342,2,0)</f>
        <v>COOPERATIVA DE TRANSPORTADORES FLUVIALES DE PIÑUÑA NEGRO "COOTRANSPIÑUÑA LTDA"</v>
      </c>
      <c r="C272" s="88" t="str">
        <f>VLOOKUP(A272,EMPRESAS!$A$1:$C$342,3,0)</f>
        <v>Pasajeros</v>
      </c>
      <c r="D272" s="96" t="s">
        <v>1386</v>
      </c>
      <c r="E272" s="127">
        <v>40123436</v>
      </c>
      <c r="F272" s="129" t="s">
        <v>1102</v>
      </c>
      <c r="G272" s="129">
        <v>37</v>
      </c>
      <c r="H272" s="127" t="s">
        <v>1105</v>
      </c>
      <c r="I272" s="220" t="str">
        <f>VLOOKUP(A272,EMPRESAS!$A$1:$I$342,9,0)</f>
        <v>PUTUMAYO</v>
      </c>
      <c r="J272" s="114">
        <v>1</v>
      </c>
      <c r="K272" s="176" t="str">
        <f>VLOOKUP(J272,AUXILIAR_TIPO_ASEGURADORA!$C$2:$D$19,2,0)</f>
        <v>PREVISORA</v>
      </c>
      <c r="L272" s="106">
        <v>1005008</v>
      </c>
      <c r="M272" s="268">
        <v>44375</v>
      </c>
      <c r="N272" s="106">
        <v>3000016</v>
      </c>
      <c r="O272" s="268">
        <v>44375</v>
      </c>
      <c r="P272" s="28"/>
      <c r="Q272" s="60"/>
      <c r="R272" s="157" t="str">
        <f t="shared" ca="1" si="14"/>
        <v>Vencida</v>
      </c>
      <c r="S272" s="157">
        <f t="shared" ca="1" si="15"/>
        <v>275</v>
      </c>
      <c r="T272" s="157" t="str">
        <f t="shared" ca="1" si="16"/>
        <v xml:space="preserve"> </v>
      </c>
    </row>
    <row r="273" spans="1:20" ht="15.6" thickTop="1" thickBot="1">
      <c r="A273" s="84">
        <v>8140003577</v>
      </c>
      <c r="B273" s="88" t="str">
        <f>VLOOKUP(A273,EMPRESAS!$A$1:$B$342,2,0)</f>
        <v>COOPERATIVA DE TRANSPORTADORES FLUVIALES DE PIÑUÑA NEGRO "COOTRANSPIÑUÑA LTDA"</v>
      </c>
      <c r="C273" s="88" t="str">
        <f>VLOOKUP(A273,EMPRESAS!$A$1:$C$342,3,0)</f>
        <v>Pasajeros</v>
      </c>
      <c r="D273" s="96" t="s">
        <v>1387</v>
      </c>
      <c r="E273" s="127">
        <v>40123423</v>
      </c>
      <c r="F273" s="129" t="s">
        <v>1102</v>
      </c>
      <c r="G273" s="129">
        <v>33</v>
      </c>
      <c r="H273" s="127" t="s">
        <v>1105</v>
      </c>
      <c r="I273" s="220" t="str">
        <f>VLOOKUP(A273,EMPRESAS!$A$1:$I$342,9,0)</f>
        <v>PUTUMAYO</v>
      </c>
      <c r="J273" s="114">
        <v>1</v>
      </c>
      <c r="K273" s="176" t="str">
        <f>VLOOKUP(J273,AUXILIAR_TIPO_ASEGURADORA!$C$2:$D$19,2,0)</f>
        <v>PREVISORA</v>
      </c>
      <c r="L273" s="106">
        <v>1005008</v>
      </c>
      <c r="M273" s="268">
        <v>44375</v>
      </c>
      <c r="N273" s="106">
        <v>3000016</v>
      </c>
      <c r="O273" s="268">
        <v>44375</v>
      </c>
      <c r="P273" s="37"/>
      <c r="Q273" s="60"/>
      <c r="R273" s="157" t="str">
        <f t="shared" ca="1" si="14"/>
        <v>Vencida</v>
      </c>
      <c r="S273" s="157">
        <f t="shared" ca="1" si="15"/>
        <v>275</v>
      </c>
      <c r="T273" s="157" t="str">
        <f t="shared" ca="1" si="16"/>
        <v xml:space="preserve"> </v>
      </c>
    </row>
    <row r="274" spans="1:20" ht="15.6" thickTop="1" thickBot="1">
      <c r="A274" s="84">
        <v>8140003577</v>
      </c>
      <c r="B274" s="88" t="str">
        <f>VLOOKUP(A274,EMPRESAS!$A$1:$B$342,2,0)</f>
        <v>COOPERATIVA DE TRANSPORTADORES FLUVIALES DE PIÑUÑA NEGRO "COOTRANSPIÑUÑA LTDA"</v>
      </c>
      <c r="C274" s="88" t="str">
        <f>VLOOKUP(A274,EMPRESAS!$A$1:$C$342,3,0)</f>
        <v>Pasajeros</v>
      </c>
      <c r="D274" s="96" t="s">
        <v>1388</v>
      </c>
      <c r="E274" s="127">
        <v>40123192</v>
      </c>
      <c r="F274" s="129" t="s">
        <v>1102</v>
      </c>
      <c r="G274" s="129">
        <v>32</v>
      </c>
      <c r="H274" s="127" t="s">
        <v>1105</v>
      </c>
      <c r="I274" s="220" t="str">
        <f>VLOOKUP(A274,EMPRESAS!$A$1:$I$342,9,0)</f>
        <v>PUTUMAYO</v>
      </c>
      <c r="J274" s="114">
        <v>1</v>
      </c>
      <c r="K274" s="176" t="str">
        <f>VLOOKUP(J274,AUXILIAR_TIPO_ASEGURADORA!$C$2:$D$19,2,0)</f>
        <v>PREVISORA</v>
      </c>
      <c r="L274" s="106">
        <v>1005008</v>
      </c>
      <c r="M274" s="268">
        <v>44375</v>
      </c>
      <c r="N274" s="106">
        <v>3000016</v>
      </c>
      <c r="O274" s="268">
        <v>44375</v>
      </c>
      <c r="P274" s="8"/>
      <c r="Q274" s="56"/>
      <c r="R274" s="157" t="str">
        <f t="shared" ca="1" si="14"/>
        <v>Vencida</v>
      </c>
      <c r="S274" s="157">
        <f t="shared" ca="1" si="15"/>
        <v>275</v>
      </c>
      <c r="T274" s="157" t="str">
        <f t="shared" ca="1" si="16"/>
        <v xml:space="preserve"> </v>
      </c>
    </row>
    <row r="275" spans="1:20" ht="15.6" thickTop="1" thickBot="1">
      <c r="A275" s="84">
        <v>8140003577</v>
      </c>
      <c r="B275" s="88" t="str">
        <f>VLOOKUP(A275,EMPRESAS!$A$1:$B$342,2,0)</f>
        <v>COOPERATIVA DE TRANSPORTADORES FLUVIALES DE PIÑUÑA NEGRO "COOTRANSPIÑUÑA LTDA"</v>
      </c>
      <c r="C275" s="88" t="str">
        <f>VLOOKUP(A275,EMPRESAS!$A$1:$C$342,3,0)</f>
        <v>Pasajeros</v>
      </c>
      <c r="D275" s="96" t="s">
        <v>1389</v>
      </c>
      <c r="E275" s="127">
        <v>40122949</v>
      </c>
      <c r="F275" s="129" t="s">
        <v>1102</v>
      </c>
      <c r="G275" s="129">
        <v>28</v>
      </c>
      <c r="H275" s="127" t="s">
        <v>1105</v>
      </c>
      <c r="I275" s="220" t="str">
        <f>VLOOKUP(A275,EMPRESAS!$A$1:$I$342,9,0)</f>
        <v>PUTUMAYO</v>
      </c>
      <c r="J275" s="114">
        <v>1</v>
      </c>
      <c r="K275" s="176" t="str">
        <f>VLOOKUP(J275,AUXILIAR_TIPO_ASEGURADORA!$C$2:$D$19,2,0)</f>
        <v>PREVISORA</v>
      </c>
      <c r="L275" s="106">
        <v>1005008</v>
      </c>
      <c r="M275" s="268">
        <v>44375</v>
      </c>
      <c r="N275" s="106">
        <v>3000016</v>
      </c>
      <c r="O275" s="268">
        <v>44375</v>
      </c>
      <c r="P275" s="8"/>
      <c r="Q275" s="56"/>
      <c r="R275" s="157" t="str">
        <f t="shared" ca="1" si="14"/>
        <v>Vencida</v>
      </c>
      <c r="S275" s="157">
        <f t="shared" ca="1" si="15"/>
        <v>275</v>
      </c>
      <c r="T275" s="157" t="str">
        <f t="shared" ca="1" si="16"/>
        <v xml:space="preserve"> </v>
      </c>
    </row>
    <row r="276" spans="1:20" ht="15.6" thickTop="1" thickBot="1">
      <c r="A276" s="84">
        <v>8140003577</v>
      </c>
      <c r="B276" s="88" t="str">
        <f>VLOOKUP(A276,EMPRESAS!$A$1:$B$342,2,0)</f>
        <v>COOPERATIVA DE TRANSPORTADORES FLUVIALES DE PIÑUÑA NEGRO "COOTRANSPIÑUÑA LTDA"</v>
      </c>
      <c r="C276" s="88" t="str">
        <f>VLOOKUP(A276,EMPRESAS!$A$1:$C$342,3,0)</f>
        <v>Pasajeros</v>
      </c>
      <c r="D276" s="96" t="s">
        <v>1390</v>
      </c>
      <c r="E276" s="127">
        <v>40123206</v>
      </c>
      <c r="F276" s="129" t="s">
        <v>1102</v>
      </c>
      <c r="G276" s="129">
        <v>28</v>
      </c>
      <c r="H276" s="127" t="s">
        <v>1105</v>
      </c>
      <c r="I276" s="220" t="str">
        <f>VLOOKUP(A276,EMPRESAS!$A$1:$I$342,9,0)</f>
        <v>PUTUMAYO</v>
      </c>
      <c r="J276" s="114">
        <v>1</v>
      </c>
      <c r="K276" s="176" t="str">
        <f>VLOOKUP(J276,AUXILIAR_TIPO_ASEGURADORA!$C$2:$D$19,2,0)</f>
        <v>PREVISORA</v>
      </c>
      <c r="L276" s="106">
        <v>1005008</v>
      </c>
      <c r="M276" s="268">
        <v>44375</v>
      </c>
      <c r="N276" s="106">
        <v>3000016</v>
      </c>
      <c r="O276" s="268">
        <v>44375</v>
      </c>
      <c r="P276" s="8"/>
      <c r="Q276" s="56"/>
      <c r="R276" s="157" t="str">
        <f t="shared" ca="1" si="14"/>
        <v>Vencida</v>
      </c>
      <c r="S276" s="157">
        <f t="shared" ca="1" si="15"/>
        <v>275</v>
      </c>
      <c r="T276" s="157" t="str">
        <f t="shared" ca="1" si="16"/>
        <v xml:space="preserve"> </v>
      </c>
    </row>
    <row r="277" spans="1:20" ht="15.6" thickTop="1" thickBot="1">
      <c r="A277" s="84">
        <v>8140003577</v>
      </c>
      <c r="B277" s="88" t="str">
        <f>VLOOKUP(A277,EMPRESAS!$A$1:$B$342,2,0)</f>
        <v>COOPERATIVA DE TRANSPORTADORES FLUVIALES DE PIÑUÑA NEGRO "COOTRANSPIÑUÑA LTDA"</v>
      </c>
      <c r="C277" s="88" t="str">
        <f>VLOOKUP(A277,EMPRESAS!$A$1:$C$342,3,0)</f>
        <v>Pasajeros</v>
      </c>
      <c r="D277" s="96" t="s">
        <v>1391</v>
      </c>
      <c r="E277" s="127">
        <v>40122950</v>
      </c>
      <c r="F277" s="129" t="s">
        <v>1102</v>
      </c>
      <c r="G277" s="129">
        <v>25</v>
      </c>
      <c r="H277" s="127" t="s">
        <v>1105</v>
      </c>
      <c r="I277" s="220" t="str">
        <f>VLOOKUP(A277,EMPRESAS!$A$1:$I$342,9,0)</f>
        <v>PUTUMAYO</v>
      </c>
      <c r="J277" s="114">
        <v>1</v>
      </c>
      <c r="K277" s="176" t="str">
        <f>VLOOKUP(J277,AUXILIAR_TIPO_ASEGURADORA!$C$2:$D$19,2,0)</f>
        <v>PREVISORA</v>
      </c>
      <c r="L277" s="106">
        <v>1005008</v>
      </c>
      <c r="M277" s="268">
        <v>44375</v>
      </c>
      <c r="N277" s="106">
        <v>3000016</v>
      </c>
      <c r="O277" s="268">
        <v>44375</v>
      </c>
      <c r="P277" s="8"/>
      <c r="Q277" s="56"/>
      <c r="R277" s="157" t="str">
        <f t="shared" ca="1" si="14"/>
        <v>Vencida</v>
      </c>
      <c r="S277" s="157">
        <f t="shared" ca="1" si="15"/>
        <v>275</v>
      </c>
      <c r="T277" s="157" t="str">
        <f t="shared" ca="1" si="16"/>
        <v xml:space="preserve"> </v>
      </c>
    </row>
    <row r="278" spans="1:20" ht="15.6" thickTop="1" thickBot="1">
      <c r="A278" s="84">
        <v>8140003577</v>
      </c>
      <c r="B278" s="88" t="str">
        <f>VLOOKUP(A278,EMPRESAS!$A$1:$B$342,2,0)</f>
        <v>COOPERATIVA DE TRANSPORTADORES FLUVIALES DE PIÑUÑA NEGRO "COOTRANSPIÑUÑA LTDA"</v>
      </c>
      <c r="C278" s="88" t="str">
        <f>VLOOKUP(A278,EMPRESAS!$A$1:$C$342,3,0)</f>
        <v>Pasajeros</v>
      </c>
      <c r="D278" s="96" t="s">
        <v>1392</v>
      </c>
      <c r="E278" s="127">
        <v>40123160</v>
      </c>
      <c r="F278" s="129" t="s">
        <v>1102</v>
      </c>
      <c r="G278" s="129">
        <v>26</v>
      </c>
      <c r="H278" s="127" t="s">
        <v>1105</v>
      </c>
      <c r="I278" s="220" t="str">
        <f>VLOOKUP(A278,EMPRESAS!$A$1:$I$342,9,0)</f>
        <v>PUTUMAYO</v>
      </c>
      <c r="J278" s="114">
        <v>1</v>
      </c>
      <c r="K278" s="176" t="str">
        <f>VLOOKUP(J278,AUXILIAR_TIPO_ASEGURADORA!$C$2:$D$19,2,0)</f>
        <v>PREVISORA</v>
      </c>
      <c r="L278" s="106">
        <v>1005008</v>
      </c>
      <c r="M278" s="268">
        <v>44375</v>
      </c>
      <c r="N278" s="106">
        <v>3000016</v>
      </c>
      <c r="O278" s="268">
        <v>44375</v>
      </c>
      <c r="P278" s="8"/>
      <c r="Q278" s="56"/>
      <c r="R278" s="157" t="str">
        <f t="shared" ca="1" si="14"/>
        <v>Vencida</v>
      </c>
      <c r="S278" s="157">
        <f t="shared" ca="1" si="15"/>
        <v>275</v>
      </c>
      <c r="T278" s="157" t="str">
        <f t="shared" ca="1" si="16"/>
        <v xml:space="preserve"> </v>
      </c>
    </row>
    <row r="279" spans="1:20" ht="15.6" thickTop="1" thickBot="1">
      <c r="A279" s="84">
        <v>8140003577</v>
      </c>
      <c r="B279" s="88" t="str">
        <f>VLOOKUP(A279,EMPRESAS!$A$1:$B$342,2,0)</f>
        <v>COOPERATIVA DE TRANSPORTADORES FLUVIALES DE PIÑUÑA NEGRO "COOTRANSPIÑUÑA LTDA"</v>
      </c>
      <c r="C279" s="88" t="str">
        <f>VLOOKUP(A279,EMPRESAS!$A$1:$C$342,3,0)</f>
        <v>Pasajeros</v>
      </c>
      <c r="D279" s="96" t="s">
        <v>1393</v>
      </c>
      <c r="E279" s="127">
        <v>40123247</v>
      </c>
      <c r="F279" s="129" t="s">
        <v>1102</v>
      </c>
      <c r="G279" s="129">
        <v>27</v>
      </c>
      <c r="H279" s="127" t="s">
        <v>1105</v>
      </c>
      <c r="I279" s="220" t="str">
        <f>VLOOKUP(A279,EMPRESAS!$A$1:$I$342,9,0)</f>
        <v>PUTUMAYO</v>
      </c>
      <c r="J279" s="114">
        <v>1</v>
      </c>
      <c r="K279" s="176" t="str">
        <f>VLOOKUP(J279,AUXILIAR_TIPO_ASEGURADORA!$C$2:$D$19,2,0)</f>
        <v>PREVISORA</v>
      </c>
      <c r="L279" s="106">
        <v>1005008</v>
      </c>
      <c r="M279" s="268">
        <v>44375</v>
      </c>
      <c r="N279" s="106">
        <v>3000016</v>
      </c>
      <c r="O279" s="268">
        <v>44375</v>
      </c>
      <c r="P279" s="8"/>
      <c r="Q279" s="56"/>
      <c r="R279" s="157" t="str">
        <f t="shared" ca="1" si="14"/>
        <v>Vencida</v>
      </c>
      <c r="S279" s="157">
        <f t="shared" ca="1" si="15"/>
        <v>275</v>
      </c>
      <c r="T279" s="157" t="str">
        <f t="shared" ca="1" si="16"/>
        <v xml:space="preserve"> </v>
      </c>
    </row>
    <row r="280" spans="1:20" ht="15.6" thickTop="1" thickBot="1">
      <c r="A280" s="84">
        <v>8140003577</v>
      </c>
      <c r="B280" s="88" t="str">
        <f>VLOOKUP(A280,EMPRESAS!$A$1:$B$342,2,0)</f>
        <v>COOPERATIVA DE TRANSPORTADORES FLUVIALES DE PIÑUÑA NEGRO "COOTRANSPIÑUÑA LTDA"</v>
      </c>
      <c r="C280" s="88" t="str">
        <f>VLOOKUP(A280,EMPRESAS!$A$1:$C$342,3,0)</f>
        <v>Pasajeros</v>
      </c>
      <c r="D280" s="96" t="s">
        <v>1394</v>
      </c>
      <c r="E280" s="127">
        <v>40123103</v>
      </c>
      <c r="F280" s="129" t="s">
        <v>1102</v>
      </c>
      <c r="G280" s="129">
        <v>27</v>
      </c>
      <c r="H280" s="127" t="s">
        <v>1105</v>
      </c>
      <c r="I280" s="220" t="str">
        <f>VLOOKUP(A280,EMPRESAS!$A$1:$I$342,9,0)</f>
        <v>PUTUMAYO</v>
      </c>
      <c r="J280" s="114">
        <v>1</v>
      </c>
      <c r="K280" s="176" t="str">
        <f>VLOOKUP(J280,AUXILIAR_TIPO_ASEGURADORA!$C$2:$D$19,2,0)</f>
        <v>PREVISORA</v>
      </c>
      <c r="L280" s="106">
        <v>1005008</v>
      </c>
      <c r="M280" s="268">
        <v>44375</v>
      </c>
      <c r="N280" s="106">
        <v>3000016</v>
      </c>
      <c r="O280" s="268">
        <v>44375</v>
      </c>
      <c r="P280" s="8"/>
      <c r="Q280" s="56"/>
      <c r="R280" s="157" t="str">
        <f t="shared" ca="1" si="14"/>
        <v>Vencida</v>
      </c>
      <c r="S280" s="157">
        <f t="shared" ca="1" si="15"/>
        <v>275</v>
      </c>
      <c r="T280" s="157" t="str">
        <f t="shared" ca="1" si="16"/>
        <v xml:space="preserve"> </v>
      </c>
    </row>
    <row r="281" spans="1:20" ht="15.6" thickTop="1" thickBot="1">
      <c r="A281" s="70">
        <v>8460000475</v>
      </c>
      <c r="B281" s="88" t="str">
        <f>VLOOKUP(A281,EMPRESAS!$A$1:$B$342,2,0)</f>
        <v>COOP DE TRANSPORTADORES FLUVIALES DE PUERTO ASIS "COOTRANSPUERTO ASIS LTDA"</v>
      </c>
      <c r="C281" s="88" t="str">
        <f>VLOOKUP(A281,EMPRESAS!$A$1:$C$342,3,0)</f>
        <v>Pasajeros</v>
      </c>
      <c r="D281" s="269" t="s">
        <v>1395</v>
      </c>
      <c r="E281" s="270">
        <v>40123372</v>
      </c>
      <c r="F281" s="271" t="s">
        <v>1102</v>
      </c>
      <c r="G281" s="271">
        <v>18</v>
      </c>
      <c r="H281" s="270" t="s">
        <v>1105</v>
      </c>
      <c r="I281" s="220" t="str">
        <f>VLOOKUP(A281,EMPRESAS!$A$1:$I$342,9,0)</f>
        <v>PUTUMAYO</v>
      </c>
      <c r="J281" s="272">
        <v>2</v>
      </c>
      <c r="K281" s="176" t="str">
        <f>VLOOKUP(J281,AUXILIAR_TIPO_ASEGURADORA!$C$2:$D$19,2,0)</f>
        <v>QBE SEGUROS</v>
      </c>
      <c r="L281" s="273">
        <v>706534816</v>
      </c>
      <c r="M281" s="274">
        <v>43058</v>
      </c>
      <c r="N281" s="273">
        <v>706534816</v>
      </c>
      <c r="O281" s="274">
        <v>43058</v>
      </c>
      <c r="P281" s="8"/>
      <c r="Q281" s="56"/>
      <c r="R281" s="157" t="str">
        <f t="shared" ca="1" si="14"/>
        <v>Vencida</v>
      </c>
      <c r="S281" s="157">
        <f t="shared" ca="1" si="15"/>
        <v>1592</v>
      </c>
      <c r="T281" s="157" t="str">
        <f t="shared" ca="1" si="16"/>
        <v xml:space="preserve"> </v>
      </c>
    </row>
    <row r="282" spans="1:20" ht="15.6" thickTop="1" thickBot="1">
      <c r="A282" s="84">
        <v>8460000475</v>
      </c>
      <c r="B282" s="88" t="str">
        <f>VLOOKUP(A282,EMPRESAS!$A$1:$B$342,2,0)</f>
        <v>COOP DE TRANSPORTADORES FLUVIALES DE PUERTO ASIS "COOTRANSPUERTO ASIS LTDA"</v>
      </c>
      <c r="C282" s="88" t="str">
        <f>VLOOKUP(A282,EMPRESAS!$A$1:$C$342,3,0)</f>
        <v>Pasajeros</v>
      </c>
      <c r="D282" s="269" t="s">
        <v>1396</v>
      </c>
      <c r="E282" s="270">
        <v>40123119</v>
      </c>
      <c r="F282" s="271" t="s">
        <v>1102</v>
      </c>
      <c r="G282" s="271">
        <v>27</v>
      </c>
      <c r="H282" s="270" t="s">
        <v>1105</v>
      </c>
      <c r="I282" s="220" t="str">
        <f>VLOOKUP(A282,EMPRESAS!$A$1:$I$342,9,0)</f>
        <v>PUTUMAYO</v>
      </c>
      <c r="J282" s="272">
        <v>2</v>
      </c>
      <c r="K282" s="176" t="str">
        <f>VLOOKUP(J282,AUXILIAR_TIPO_ASEGURADORA!$C$2:$D$19,2,0)</f>
        <v>QBE SEGUROS</v>
      </c>
      <c r="L282" s="273">
        <v>706534816</v>
      </c>
      <c r="M282" s="274">
        <v>43058</v>
      </c>
      <c r="N282" s="273">
        <v>706534816</v>
      </c>
      <c r="O282" s="274">
        <v>43058</v>
      </c>
      <c r="P282" s="8"/>
      <c r="Q282" s="56"/>
      <c r="R282" s="157" t="str">
        <f t="shared" ca="1" si="14"/>
        <v>Vencida</v>
      </c>
      <c r="S282" s="157">
        <f t="shared" ca="1" si="15"/>
        <v>1592</v>
      </c>
      <c r="T282" s="157" t="str">
        <f t="shared" ca="1" si="16"/>
        <v xml:space="preserve"> </v>
      </c>
    </row>
    <row r="283" spans="1:20" ht="15.6" thickTop="1" thickBot="1">
      <c r="A283" s="84">
        <v>8460000475</v>
      </c>
      <c r="B283" s="88" t="str">
        <f>VLOOKUP(A283,EMPRESAS!$A$1:$B$342,2,0)</f>
        <v>COOP DE TRANSPORTADORES FLUVIALES DE PUERTO ASIS "COOTRANSPUERTO ASIS LTDA"</v>
      </c>
      <c r="C283" s="88" t="str">
        <f>VLOOKUP(A283,EMPRESAS!$A$1:$C$342,3,0)</f>
        <v>Pasajeros</v>
      </c>
      <c r="D283" s="269" t="s">
        <v>1397</v>
      </c>
      <c r="E283" s="270">
        <v>40123446</v>
      </c>
      <c r="F283" s="271" t="s">
        <v>1102</v>
      </c>
      <c r="G283" s="271">
        <v>22</v>
      </c>
      <c r="H283" s="270" t="s">
        <v>1105</v>
      </c>
      <c r="I283" s="220" t="str">
        <f>VLOOKUP(A283,EMPRESAS!$A$1:$I$342,9,0)</f>
        <v>PUTUMAYO</v>
      </c>
      <c r="J283" s="272">
        <v>2</v>
      </c>
      <c r="K283" s="176" t="str">
        <f>VLOOKUP(J283,AUXILIAR_TIPO_ASEGURADORA!$C$2:$D$19,2,0)</f>
        <v>QBE SEGUROS</v>
      </c>
      <c r="L283" s="273">
        <v>706534816</v>
      </c>
      <c r="M283" s="274">
        <v>43058</v>
      </c>
      <c r="N283" s="273">
        <v>706534816</v>
      </c>
      <c r="O283" s="274">
        <v>43058</v>
      </c>
      <c r="P283" s="8"/>
      <c r="Q283" s="56"/>
      <c r="R283" s="157" t="str">
        <f t="shared" ca="1" si="14"/>
        <v>Vencida</v>
      </c>
      <c r="S283" s="157">
        <f t="shared" ca="1" si="15"/>
        <v>1592</v>
      </c>
      <c r="T283" s="157" t="str">
        <f t="shared" ca="1" si="16"/>
        <v xml:space="preserve"> </v>
      </c>
    </row>
    <row r="284" spans="1:20" ht="15.6" thickTop="1" thickBot="1">
      <c r="A284" s="84">
        <v>8460000475</v>
      </c>
      <c r="B284" s="88" t="str">
        <f>VLOOKUP(A284,EMPRESAS!$A$1:$B$342,2,0)</f>
        <v>COOP DE TRANSPORTADORES FLUVIALES DE PUERTO ASIS "COOTRANSPUERTO ASIS LTDA"</v>
      </c>
      <c r="C284" s="88" t="str">
        <f>VLOOKUP(A284,EMPRESAS!$A$1:$C$342,3,0)</f>
        <v>Pasajeros</v>
      </c>
      <c r="D284" s="269" t="s">
        <v>1398</v>
      </c>
      <c r="E284" s="270">
        <v>40123291</v>
      </c>
      <c r="F284" s="271" t="s">
        <v>1102</v>
      </c>
      <c r="G284" s="271">
        <v>18</v>
      </c>
      <c r="H284" s="270" t="s">
        <v>1105</v>
      </c>
      <c r="I284" s="220" t="str">
        <f>VLOOKUP(A284,EMPRESAS!$A$1:$I$342,9,0)</f>
        <v>PUTUMAYO</v>
      </c>
      <c r="J284" s="272">
        <v>2</v>
      </c>
      <c r="K284" s="176" t="str">
        <f>VLOOKUP(J284,AUXILIAR_TIPO_ASEGURADORA!$C$2:$D$19,2,0)</f>
        <v>QBE SEGUROS</v>
      </c>
      <c r="L284" s="273">
        <v>706534816</v>
      </c>
      <c r="M284" s="274">
        <v>43058</v>
      </c>
      <c r="N284" s="273">
        <v>706534816</v>
      </c>
      <c r="O284" s="274">
        <v>43058</v>
      </c>
      <c r="P284" s="8"/>
      <c r="Q284" s="56"/>
      <c r="R284" s="157" t="str">
        <f t="shared" ca="1" si="14"/>
        <v>Vencida</v>
      </c>
      <c r="S284" s="157">
        <f t="shared" ca="1" si="15"/>
        <v>1592</v>
      </c>
      <c r="T284" s="157" t="str">
        <f t="shared" ca="1" si="16"/>
        <v xml:space="preserve"> </v>
      </c>
    </row>
    <row r="285" spans="1:20" ht="15.6" thickTop="1" thickBot="1">
      <c r="A285" s="84">
        <v>8460000475</v>
      </c>
      <c r="B285" s="88" t="str">
        <f>VLOOKUP(A285,EMPRESAS!$A$1:$B$342,2,0)</f>
        <v>COOP DE TRANSPORTADORES FLUVIALES DE PUERTO ASIS "COOTRANSPUERTO ASIS LTDA"</v>
      </c>
      <c r="C285" s="88" t="str">
        <f>VLOOKUP(A285,EMPRESAS!$A$1:$C$342,3,0)</f>
        <v>Pasajeros</v>
      </c>
      <c r="D285" s="269" t="s">
        <v>1399</v>
      </c>
      <c r="E285" s="270">
        <v>40123333</v>
      </c>
      <c r="F285" s="271" t="s">
        <v>1102</v>
      </c>
      <c r="G285" s="271">
        <v>27</v>
      </c>
      <c r="H285" s="270" t="s">
        <v>1105</v>
      </c>
      <c r="I285" s="220" t="str">
        <f>VLOOKUP(A285,EMPRESAS!$A$1:$I$342,9,0)</f>
        <v>PUTUMAYO</v>
      </c>
      <c r="J285" s="272">
        <v>2</v>
      </c>
      <c r="K285" s="176" t="str">
        <f>VLOOKUP(J285,AUXILIAR_TIPO_ASEGURADORA!$C$2:$D$19,2,0)</f>
        <v>QBE SEGUROS</v>
      </c>
      <c r="L285" s="273">
        <v>706534816</v>
      </c>
      <c r="M285" s="274">
        <v>43058</v>
      </c>
      <c r="N285" s="273">
        <v>706534816</v>
      </c>
      <c r="O285" s="274">
        <v>43058</v>
      </c>
      <c r="P285" s="8"/>
      <c r="Q285" s="56"/>
      <c r="R285" s="157" t="str">
        <f t="shared" ca="1" si="14"/>
        <v>Vencida</v>
      </c>
      <c r="S285" s="157">
        <f t="shared" ca="1" si="15"/>
        <v>1592</v>
      </c>
      <c r="T285" s="157" t="str">
        <f t="shared" ca="1" si="16"/>
        <v xml:space="preserve"> </v>
      </c>
    </row>
    <row r="286" spans="1:20" ht="15.6" thickTop="1" thickBot="1">
      <c r="A286" s="84">
        <v>8460000475</v>
      </c>
      <c r="B286" s="88" t="str">
        <f>VLOOKUP(A286,EMPRESAS!$A$1:$B$342,2,0)</f>
        <v>COOP DE TRANSPORTADORES FLUVIALES DE PUERTO ASIS "COOTRANSPUERTO ASIS LTDA"</v>
      </c>
      <c r="C286" s="88" t="str">
        <f>VLOOKUP(A286,EMPRESAS!$A$1:$C$342,3,0)</f>
        <v>Pasajeros</v>
      </c>
      <c r="D286" s="269" t="s">
        <v>1400</v>
      </c>
      <c r="E286" s="270">
        <v>40123325</v>
      </c>
      <c r="F286" s="271" t="s">
        <v>1102</v>
      </c>
      <c r="G286" s="271">
        <v>25</v>
      </c>
      <c r="H286" s="270" t="s">
        <v>1105</v>
      </c>
      <c r="I286" s="220" t="str">
        <f>VLOOKUP(A286,EMPRESAS!$A$1:$I$342,9,0)</f>
        <v>PUTUMAYO</v>
      </c>
      <c r="J286" s="272">
        <v>2</v>
      </c>
      <c r="K286" s="176" t="str">
        <f>VLOOKUP(J286,AUXILIAR_TIPO_ASEGURADORA!$C$2:$D$19,2,0)</f>
        <v>QBE SEGUROS</v>
      </c>
      <c r="L286" s="273">
        <v>706534816</v>
      </c>
      <c r="M286" s="274">
        <v>43058</v>
      </c>
      <c r="N286" s="273">
        <v>706534816</v>
      </c>
      <c r="O286" s="274">
        <v>43058</v>
      </c>
      <c r="P286" s="8"/>
      <c r="Q286" s="56"/>
      <c r="R286" s="157" t="str">
        <f t="shared" ca="1" si="14"/>
        <v>Vencida</v>
      </c>
      <c r="S286" s="157">
        <f t="shared" ca="1" si="15"/>
        <v>1592</v>
      </c>
      <c r="T286" s="157" t="str">
        <f t="shared" ca="1" si="16"/>
        <v xml:space="preserve"> </v>
      </c>
    </row>
    <row r="287" spans="1:20" ht="15.6" thickTop="1" thickBot="1">
      <c r="A287" s="84">
        <v>8460000475</v>
      </c>
      <c r="B287" s="88" t="str">
        <f>VLOOKUP(A287,EMPRESAS!$A$1:$B$342,2,0)</f>
        <v>COOP DE TRANSPORTADORES FLUVIALES DE PUERTO ASIS "COOTRANSPUERTO ASIS LTDA"</v>
      </c>
      <c r="C287" s="88" t="str">
        <f>VLOOKUP(A287,EMPRESAS!$A$1:$C$342,3,0)</f>
        <v>Pasajeros</v>
      </c>
      <c r="D287" s="269" t="s">
        <v>1401</v>
      </c>
      <c r="E287" s="270">
        <v>40123335</v>
      </c>
      <c r="F287" s="271" t="s">
        <v>1102</v>
      </c>
      <c r="G287" s="271">
        <v>32</v>
      </c>
      <c r="H287" s="270" t="s">
        <v>1105</v>
      </c>
      <c r="I287" s="220" t="str">
        <f>VLOOKUP(A287,EMPRESAS!$A$1:$I$342,9,0)</f>
        <v>PUTUMAYO</v>
      </c>
      <c r="J287" s="272">
        <v>2</v>
      </c>
      <c r="K287" s="176" t="str">
        <f>VLOOKUP(J287,AUXILIAR_TIPO_ASEGURADORA!$C$2:$D$19,2,0)</f>
        <v>QBE SEGUROS</v>
      </c>
      <c r="L287" s="273">
        <v>706534816</v>
      </c>
      <c r="M287" s="274">
        <v>43058</v>
      </c>
      <c r="N287" s="273">
        <v>706534816</v>
      </c>
      <c r="O287" s="274">
        <v>43058</v>
      </c>
      <c r="P287" s="8"/>
      <c r="Q287" s="56"/>
      <c r="R287" s="157" t="str">
        <f t="shared" ca="1" si="14"/>
        <v>Vencida</v>
      </c>
      <c r="S287" s="157">
        <f t="shared" ca="1" si="15"/>
        <v>1592</v>
      </c>
      <c r="T287" s="157"/>
    </row>
    <row r="288" spans="1:20" ht="15.6" thickTop="1" thickBot="1">
      <c r="A288" s="84">
        <v>8460000475</v>
      </c>
      <c r="B288" s="88" t="str">
        <f>VLOOKUP(A288,EMPRESAS!$A$1:$B$342,2,0)</f>
        <v>COOP DE TRANSPORTADORES FLUVIALES DE PUERTO ASIS "COOTRANSPUERTO ASIS LTDA"</v>
      </c>
      <c r="C288" s="88" t="str">
        <f>VLOOKUP(A288,EMPRESAS!$A$1:$C$342,3,0)</f>
        <v>Pasajeros</v>
      </c>
      <c r="D288" s="269" t="s">
        <v>1402</v>
      </c>
      <c r="E288" s="270">
        <v>40123518</v>
      </c>
      <c r="F288" s="271" t="s">
        <v>1102</v>
      </c>
      <c r="G288" s="271">
        <v>32</v>
      </c>
      <c r="H288" s="270" t="s">
        <v>1105</v>
      </c>
      <c r="I288" s="220" t="str">
        <f>VLOOKUP(A288,EMPRESAS!$A$1:$I$342,9,0)</f>
        <v>PUTUMAYO</v>
      </c>
      <c r="J288" s="272">
        <v>2</v>
      </c>
      <c r="K288" s="176" t="str">
        <f>VLOOKUP(J288,AUXILIAR_TIPO_ASEGURADORA!$C$2:$D$19,2,0)</f>
        <v>QBE SEGUROS</v>
      </c>
      <c r="L288" s="273">
        <v>706534816</v>
      </c>
      <c r="M288" s="274">
        <v>43058</v>
      </c>
      <c r="N288" s="273">
        <v>706534816</v>
      </c>
      <c r="O288" s="274">
        <v>43058</v>
      </c>
      <c r="P288" s="8"/>
      <c r="Q288" s="56"/>
      <c r="R288" s="157" t="str">
        <f t="shared" ca="1" si="14"/>
        <v>Vencida</v>
      </c>
      <c r="S288" s="157">
        <f t="shared" ca="1" si="15"/>
        <v>1592</v>
      </c>
      <c r="T288" s="157" t="str">
        <f t="shared" ca="1" si="16"/>
        <v xml:space="preserve"> </v>
      </c>
    </row>
    <row r="289" spans="1:20" ht="15.6" thickTop="1" thickBot="1">
      <c r="A289" s="84">
        <v>8460000475</v>
      </c>
      <c r="B289" s="88" t="str">
        <f>VLOOKUP(A289,EMPRESAS!$A$1:$B$342,2,0)</f>
        <v>COOP DE TRANSPORTADORES FLUVIALES DE PUERTO ASIS "COOTRANSPUERTO ASIS LTDA"</v>
      </c>
      <c r="C289" s="88" t="str">
        <f>VLOOKUP(A289,EMPRESAS!$A$1:$C$342,3,0)</f>
        <v>Pasajeros</v>
      </c>
      <c r="D289" s="269" t="s">
        <v>1403</v>
      </c>
      <c r="E289" s="270">
        <v>40123225</v>
      </c>
      <c r="F289" s="271" t="s">
        <v>1102</v>
      </c>
      <c r="G289" s="271">
        <v>18</v>
      </c>
      <c r="H289" s="270" t="s">
        <v>1105</v>
      </c>
      <c r="I289" s="220" t="str">
        <f>VLOOKUP(A289,EMPRESAS!$A$1:$I$342,9,0)</f>
        <v>PUTUMAYO</v>
      </c>
      <c r="J289" s="272">
        <v>2</v>
      </c>
      <c r="K289" s="176" t="str">
        <f>VLOOKUP(J289,AUXILIAR_TIPO_ASEGURADORA!$C$2:$D$19,2,0)</f>
        <v>QBE SEGUROS</v>
      </c>
      <c r="L289" s="273">
        <v>706534816</v>
      </c>
      <c r="M289" s="274">
        <v>43058</v>
      </c>
      <c r="N289" s="273">
        <v>706534816</v>
      </c>
      <c r="O289" s="274">
        <v>43058</v>
      </c>
      <c r="P289" s="28"/>
      <c r="Q289" s="60"/>
      <c r="R289" s="157" t="str">
        <f t="shared" ca="1" si="14"/>
        <v>Vencida</v>
      </c>
      <c r="S289" s="157">
        <f t="shared" ca="1" si="15"/>
        <v>1592</v>
      </c>
      <c r="T289" s="157" t="str">
        <f t="shared" ca="1" si="16"/>
        <v xml:space="preserve"> </v>
      </c>
    </row>
    <row r="290" spans="1:20" ht="15.6" thickTop="1" thickBot="1">
      <c r="A290" s="84">
        <v>8460000475</v>
      </c>
      <c r="B290" s="88" t="str">
        <f>VLOOKUP(A290,EMPRESAS!$A$1:$B$342,2,0)</f>
        <v>COOP DE TRANSPORTADORES FLUVIALES DE PUERTO ASIS "COOTRANSPUERTO ASIS LTDA"</v>
      </c>
      <c r="C290" s="88" t="str">
        <f>VLOOKUP(A290,EMPRESAS!$A$1:$C$342,3,0)</f>
        <v>Pasajeros</v>
      </c>
      <c r="D290" s="269" t="s">
        <v>1404</v>
      </c>
      <c r="E290" s="270">
        <v>40123228</v>
      </c>
      <c r="F290" s="271" t="s">
        <v>1102</v>
      </c>
      <c r="G290" s="271">
        <v>18</v>
      </c>
      <c r="H290" s="270"/>
      <c r="I290" s="220" t="str">
        <f>VLOOKUP(A290,EMPRESAS!$A$1:$I$342,9,0)</f>
        <v>PUTUMAYO</v>
      </c>
      <c r="J290" s="272">
        <v>2</v>
      </c>
      <c r="K290" s="176" t="str">
        <f>VLOOKUP(J290,AUXILIAR_TIPO_ASEGURADORA!$C$2:$D$19,2,0)</f>
        <v>QBE SEGUROS</v>
      </c>
      <c r="L290" s="273">
        <v>706534816</v>
      </c>
      <c r="M290" s="274">
        <v>43058</v>
      </c>
      <c r="N290" s="273">
        <v>706534816</v>
      </c>
      <c r="O290" s="274">
        <v>43058</v>
      </c>
      <c r="P290" s="28"/>
      <c r="Q290" s="60"/>
      <c r="R290" s="157" t="str">
        <f t="shared" ca="1" si="14"/>
        <v>Vencida</v>
      </c>
      <c r="S290" s="157">
        <f t="shared" ca="1" si="15"/>
        <v>1592</v>
      </c>
      <c r="T290" s="157" t="str">
        <f t="shared" ca="1" si="16"/>
        <v xml:space="preserve"> </v>
      </c>
    </row>
    <row r="291" spans="1:20" ht="15.6" thickTop="1" thickBot="1">
      <c r="A291" s="84">
        <v>8460000475</v>
      </c>
      <c r="B291" s="88" t="str">
        <f>VLOOKUP(A291,EMPRESAS!$A$1:$B$342,2,0)</f>
        <v>COOP DE TRANSPORTADORES FLUVIALES DE PUERTO ASIS "COOTRANSPUERTO ASIS LTDA"</v>
      </c>
      <c r="C291" s="88" t="str">
        <f>VLOOKUP(A291,EMPRESAS!$A$1:$C$342,3,0)</f>
        <v>Pasajeros</v>
      </c>
      <c r="D291" s="269" t="s">
        <v>1405</v>
      </c>
      <c r="E291" s="270">
        <v>40123322</v>
      </c>
      <c r="F291" s="271" t="s">
        <v>1102</v>
      </c>
      <c r="G291" s="271">
        <v>23</v>
      </c>
      <c r="H291" s="270" t="s">
        <v>1105</v>
      </c>
      <c r="I291" s="220" t="str">
        <f>VLOOKUP(A291,EMPRESAS!$A$1:$I$342,9,0)</f>
        <v>PUTUMAYO</v>
      </c>
      <c r="J291" s="272">
        <v>2</v>
      </c>
      <c r="K291" s="176" t="str">
        <f>VLOOKUP(J291,AUXILIAR_TIPO_ASEGURADORA!$C$2:$D$19,2,0)</f>
        <v>QBE SEGUROS</v>
      </c>
      <c r="L291" s="273">
        <v>706534816</v>
      </c>
      <c r="M291" s="274">
        <v>43058</v>
      </c>
      <c r="N291" s="273">
        <v>706534816</v>
      </c>
      <c r="O291" s="274">
        <v>43058</v>
      </c>
      <c r="P291" s="28"/>
      <c r="Q291" s="60"/>
      <c r="R291" s="157" t="str">
        <f t="shared" ca="1" si="14"/>
        <v>Vencida</v>
      </c>
      <c r="S291" s="157">
        <f t="shared" ca="1" si="15"/>
        <v>1592</v>
      </c>
      <c r="T291" s="157" t="str">
        <f t="shared" ca="1" si="16"/>
        <v xml:space="preserve"> </v>
      </c>
    </row>
    <row r="292" spans="1:20" ht="15.6" thickTop="1" thickBot="1">
      <c r="A292" s="84">
        <v>8460000475</v>
      </c>
      <c r="B292" s="88" t="str">
        <f>VLOOKUP(A292,EMPRESAS!$A$1:$B$342,2,0)</f>
        <v>COOP DE TRANSPORTADORES FLUVIALES DE PUERTO ASIS "COOTRANSPUERTO ASIS LTDA"</v>
      </c>
      <c r="C292" s="88" t="str">
        <f>VLOOKUP(A292,EMPRESAS!$A$1:$C$342,3,0)</f>
        <v>Pasajeros</v>
      </c>
      <c r="D292" s="269" t="s">
        <v>1406</v>
      </c>
      <c r="E292" s="270">
        <v>40123307</v>
      </c>
      <c r="F292" s="271" t="s">
        <v>1158</v>
      </c>
      <c r="G292" s="271">
        <v>18</v>
      </c>
      <c r="H292" s="270" t="s">
        <v>1105</v>
      </c>
      <c r="I292" s="220" t="str">
        <f>VLOOKUP(A292,EMPRESAS!$A$1:$I$342,9,0)</f>
        <v>PUTUMAYO</v>
      </c>
      <c r="J292" s="272">
        <v>2</v>
      </c>
      <c r="K292" s="176" t="str">
        <f>VLOOKUP(J292,AUXILIAR_TIPO_ASEGURADORA!$C$2:$D$19,2,0)</f>
        <v>QBE SEGUROS</v>
      </c>
      <c r="L292" s="273">
        <v>706534816</v>
      </c>
      <c r="M292" s="274">
        <v>43058</v>
      </c>
      <c r="N292" s="273">
        <v>706534816</v>
      </c>
      <c r="O292" s="274">
        <v>43058</v>
      </c>
      <c r="P292" s="28"/>
      <c r="Q292" s="60"/>
      <c r="R292" s="157" t="str">
        <f t="shared" ca="1" si="14"/>
        <v>Vencida</v>
      </c>
      <c r="S292" s="157">
        <f t="shared" ca="1" si="15"/>
        <v>1592</v>
      </c>
      <c r="T292" s="157" t="str">
        <f t="shared" ca="1" si="16"/>
        <v xml:space="preserve"> </v>
      </c>
    </row>
    <row r="293" spans="1:20" ht="15.6" thickTop="1" thickBot="1">
      <c r="A293" s="84">
        <v>8460000475</v>
      </c>
      <c r="B293" s="88" t="str">
        <f>VLOOKUP(A293,EMPRESAS!$A$1:$B$342,2,0)</f>
        <v>COOP DE TRANSPORTADORES FLUVIALES DE PUERTO ASIS "COOTRANSPUERTO ASIS LTDA"</v>
      </c>
      <c r="C293" s="88" t="str">
        <f>VLOOKUP(A293,EMPRESAS!$A$1:$C$342,3,0)</f>
        <v>Pasajeros</v>
      </c>
      <c r="D293" s="269" t="s">
        <v>1407</v>
      </c>
      <c r="E293" s="270">
        <v>40123339</v>
      </c>
      <c r="F293" s="271" t="s">
        <v>1158</v>
      </c>
      <c r="G293" s="271">
        <v>18</v>
      </c>
      <c r="H293" s="270" t="s">
        <v>1105</v>
      </c>
      <c r="I293" s="220" t="str">
        <f>VLOOKUP(A293,EMPRESAS!$A$1:$I$342,9,0)</f>
        <v>PUTUMAYO</v>
      </c>
      <c r="J293" s="272">
        <v>2</v>
      </c>
      <c r="K293" s="176" t="str">
        <f>VLOOKUP(J293,AUXILIAR_TIPO_ASEGURADORA!$C$2:$D$19,2,0)</f>
        <v>QBE SEGUROS</v>
      </c>
      <c r="L293" s="273">
        <v>706534816</v>
      </c>
      <c r="M293" s="274">
        <v>43058</v>
      </c>
      <c r="N293" s="273">
        <v>706534816</v>
      </c>
      <c r="O293" s="274">
        <v>43058</v>
      </c>
      <c r="P293" s="28"/>
      <c r="Q293" s="60"/>
      <c r="R293" s="157" t="str">
        <f ca="1">IF(O293&lt;$W$1,"Vencida","Vigente")</f>
        <v>Vencida</v>
      </c>
      <c r="S293" s="157">
        <f ca="1">$W$1-O293</f>
        <v>1592</v>
      </c>
      <c r="T293" s="157"/>
    </row>
    <row r="294" spans="1:20" ht="15.6" thickTop="1" thickBot="1">
      <c r="A294" s="84">
        <v>8460000475</v>
      </c>
      <c r="B294" s="88" t="str">
        <f>VLOOKUP(A294,EMPRESAS!$A$1:$B$342,2,0)</f>
        <v>COOP DE TRANSPORTADORES FLUVIALES DE PUERTO ASIS "COOTRANSPUERTO ASIS LTDA"</v>
      </c>
      <c r="C294" s="88" t="str">
        <f>VLOOKUP(A294,EMPRESAS!$A$1:$C$342,3,0)</f>
        <v>Pasajeros</v>
      </c>
      <c r="D294" s="269" t="s">
        <v>1408</v>
      </c>
      <c r="E294" s="270">
        <v>40123583</v>
      </c>
      <c r="F294" s="271" t="s">
        <v>1158</v>
      </c>
      <c r="G294" s="271">
        <v>12</v>
      </c>
      <c r="H294" s="270" t="s">
        <v>1105</v>
      </c>
      <c r="I294" s="220" t="str">
        <f>VLOOKUP(A294,EMPRESAS!$A$1:$I$342,9,0)</f>
        <v>PUTUMAYO</v>
      </c>
      <c r="J294" s="272">
        <v>2</v>
      </c>
      <c r="K294" s="176" t="str">
        <f>VLOOKUP(J294,AUXILIAR_TIPO_ASEGURADORA!$C$2:$D$19,2,0)</f>
        <v>QBE SEGUROS</v>
      </c>
      <c r="L294" s="273">
        <v>706534816</v>
      </c>
      <c r="M294" s="274">
        <v>43058</v>
      </c>
      <c r="N294" s="273">
        <v>706534816</v>
      </c>
      <c r="O294" s="274">
        <v>43058</v>
      </c>
      <c r="P294" s="28"/>
      <c r="Q294" s="60"/>
      <c r="R294" s="157" t="str">
        <f ca="1">IF(O294&lt;$W$1,"Vencida","Vigente")</f>
        <v>Vencida</v>
      </c>
      <c r="S294" s="157">
        <f ca="1">$W$1-O294</f>
        <v>1592</v>
      </c>
      <c r="T294" s="157"/>
    </row>
    <row r="295" spans="1:20" ht="15.6" thickTop="1" thickBot="1">
      <c r="A295" s="70">
        <v>8060073611</v>
      </c>
      <c r="B295" s="88" t="str">
        <f>VLOOKUP(A295,EMPRESAS!$A$1:$B$342,2,0)</f>
        <v>TRANSPORTE LA PIRAGUA E.A.T.</v>
      </c>
      <c r="C295" s="88" t="str">
        <f>VLOOKUP(A295,EMPRESAS!$A$1:$C$342,3,0)</f>
        <v>Pasajeros</v>
      </c>
      <c r="D295" s="91" t="s">
        <v>1409</v>
      </c>
      <c r="E295" s="127">
        <v>10321643</v>
      </c>
      <c r="F295" s="129" t="s">
        <v>1158</v>
      </c>
      <c r="G295" s="129">
        <v>50</v>
      </c>
      <c r="H295" s="127" t="s">
        <v>1105</v>
      </c>
      <c r="I295" s="220" t="str">
        <f>VLOOKUP(A295,EMPRESAS!$A$1:$I$342,9,0)</f>
        <v>MAGDALENA</v>
      </c>
      <c r="J295" s="114">
        <v>2</v>
      </c>
      <c r="K295" s="176" t="str">
        <f>VLOOKUP(J295,AUXILIAR_TIPO_ASEGURADORA!$C$2:$D$19,2,0)</f>
        <v>QBE SEGUROS</v>
      </c>
      <c r="L295" s="106">
        <v>706544813</v>
      </c>
      <c r="M295" s="107">
        <v>43864</v>
      </c>
      <c r="N295" s="106">
        <v>706544813</v>
      </c>
      <c r="O295" s="107">
        <v>43864</v>
      </c>
      <c r="P295" s="28"/>
      <c r="Q295" s="60"/>
      <c r="R295" s="157" t="str">
        <f t="shared" ca="1" si="14"/>
        <v>Vencida</v>
      </c>
      <c r="S295" s="157">
        <f t="shared" ca="1" si="15"/>
        <v>786</v>
      </c>
      <c r="T295" s="157" t="str">
        <f t="shared" ca="1" si="16"/>
        <v xml:space="preserve"> </v>
      </c>
    </row>
    <row r="296" spans="1:20" ht="15.6" thickTop="1" thickBot="1">
      <c r="A296" s="84">
        <v>8060073611</v>
      </c>
      <c r="B296" s="88" t="str">
        <f>VLOOKUP(A296,EMPRESAS!$A$1:$B$342,2,0)</f>
        <v>TRANSPORTE LA PIRAGUA E.A.T.</v>
      </c>
      <c r="C296" s="88" t="str">
        <f>VLOOKUP(A296,EMPRESAS!$A$1:$C$342,3,0)</f>
        <v>Pasajeros</v>
      </c>
      <c r="D296" s="91" t="s">
        <v>1410</v>
      </c>
      <c r="E296" s="127">
        <v>10321226</v>
      </c>
      <c r="F296" s="129" t="s">
        <v>1158</v>
      </c>
      <c r="G296" s="129">
        <v>50</v>
      </c>
      <c r="H296" s="127" t="s">
        <v>1105</v>
      </c>
      <c r="I296" s="220" t="str">
        <f>VLOOKUP(A296,EMPRESAS!$A$1:$I$342,9,0)</f>
        <v>MAGDALENA</v>
      </c>
      <c r="J296" s="114">
        <v>2</v>
      </c>
      <c r="K296" s="176" t="str">
        <f>VLOOKUP(J296,AUXILIAR_TIPO_ASEGURADORA!$C$2:$D$19,2,0)</f>
        <v>QBE SEGUROS</v>
      </c>
      <c r="L296" s="106">
        <v>706544813</v>
      </c>
      <c r="M296" s="107">
        <v>43864</v>
      </c>
      <c r="N296" s="106">
        <v>706544813</v>
      </c>
      <c r="O296" s="107">
        <v>43864</v>
      </c>
      <c r="P296" s="28"/>
      <c r="Q296" s="60"/>
      <c r="R296" s="157" t="str">
        <f t="shared" ca="1" si="14"/>
        <v>Vencida</v>
      </c>
      <c r="S296" s="157">
        <f t="shared" ca="1" si="15"/>
        <v>786</v>
      </c>
      <c r="T296" s="157" t="str">
        <f t="shared" ca="1" si="16"/>
        <v xml:space="preserve"> </v>
      </c>
    </row>
    <row r="297" spans="1:20" ht="15.6" thickTop="1" thickBot="1">
      <c r="A297" s="70">
        <v>8904806662</v>
      </c>
      <c r="B297" s="88" t="str">
        <f>VLOOKUP(A297,EMPRESAS!$A$1:$B$342,2,0)</f>
        <v>COOPERATIVA INTEGRAL DE TRANSPORTE DE MAGANGUE "COOTRAIMAG"</v>
      </c>
      <c r="C297" s="88" t="str">
        <f>VLOOKUP(A297,EMPRESAS!$A$1:$C$342,3,0)</f>
        <v>Pasajeros</v>
      </c>
      <c r="D297" s="95" t="s">
        <v>1411</v>
      </c>
      <c r="E297" s="122">
        <v>10321377</v>
      </c>
      <c r="F297" s="131" t="s">
        <v>1102</v>
      </c>
      <c r="G297" s="131">
        <v>18</v>
      </c>
      <c r="H297" s="122" t="s">
        <v>1105</v>
      </c>
      <c r="I297" s="220" t="str">
        <f>VLOOKUP(A297,EMPRESAS!$A$1:$I$342,9,0)</f>
        <v>MAGDALENA</v>
      </c>
      <c r="J297" s="175">
        <v>14</v>
      </c>
      <c r="K297" s="176" t="str">
        <f>VLOOKUP(J297,AUXILIAR_TIPO_ASEGURADORA!$C$2:$D$19,2,0)</f>
        <v>SBS SEGUROS DE COLOMBIA S.A.</v>
      </c>
      <c r="L297" s="177">
        <v>1000131</v>
      </c>
      <c r="M297" s="148">
        <v>43829</v>
      </c>
      <c r="N297" s="177">
        <v>1000131</v>
      </c>
      <c r="O297" s="148">
        <v>43829</v>
      </c>
      <c r="P297" s="28"/>
      <c r="Q297" s="60"/>
      <c r="R297" s="157" t="str">
        <f t="shared" ca="1" si="14"/>
        <v>Vencida</v>
      </c>
      <c r="S297" s="157">
        <f t="shared" ca="1" si="15"/>
        <v>821</v>
      </c>
      <c r="T297" s="157" t="str">
        <f t="shared" ca="1" si="16"/>
        <v xml:space="preserve"> </v>
      </c>
    </row>
    <row r="298" spans="1:20" ht="15.6" thickTop="1" thickBot="1">
      <c r="A298" s="84">
        <v>8904806662</v>
      </c>
      <c r="B298" s="88" t="str">
        <f>VLOOKUP(A298,EMPRESAS!$A$1:$B$342,2,0)</f>
        <v>COOPERATIVA INTEGRAL DE TRANSPORTE DE MAGANGUE "COOTRAIMAG"</v>
      </c>
      <c r="C298" s="88" t="str">
        <f>VLOOKUP(A298,EMPRESAS!$A$1:$C$342,3,0)</f>
        <v>Pasajeros</v>
      </c>
      <c r="D298" s="95" t="s">
        <v>1412</v>
      </c>
      <c r="E298" s="122">
        <v>10320984</v>
      </c>
      <c r="F298" s="131" t="s">
        <v>1102</v>
      </c>
      <c r="G298" s="131">
        <v>18</v>
      </c>
      <c r="H298" s="122" t="s">
        <v>1105</v>
      </c>
      <c r="I298" s="220" t="str">
        <f>VLOOKUP(A298,EMPRESAS!$A$1:$I$342,9,0)</f>
        <v>MAGDALENA</v>
      </c>
      <c r="J298" s="175">
        <v>14</v>
      </c>
      <c r="K298" s="176" t="str">
        <f>VLOOKUP(J298,AUXILIAR_TIPO_ASEGURADORA!$C$2:$D$19,2,0)</f>
        <v>SBS SEGUROS DE COLOMBIA S.A.</v>
      </c>
      <c r="L298" s="177">
        <v>1000131</v>
      </c>
      <c r="M298" s="148">
        <v>43829</v>
      </c>
      <c r="N298" s="177">
        <v>1000131</v>
      </c>
      <c r="O298" s="148">
        <v>43829</v>
      </c>
      <c r="P298" s="28"/>
      <c r="Q298" s="60"/>
      <c r="R298" s="157" t="str">
        <f t="shared" ca="1" si="14"/>
        <v>Vencida</v>
      </c>
      <c r="S298" s="157">
        <f t="shared" ca="1" si="15"/>
        <v>821</v>
      </c>
      <c r="T298" s="157" t="str">
        <f t="shared" ca="1" si="16"/>
        <v xml:space="preserve"> </v>
      </c>
    </row>
    <row r="299" spans="1:20" ht="15.6" thickTop="1" thickBot="1">
      <c r="A299" s="84">
        <v>8904806662</v>
      </c>
      <c r="B299" s="88" t="str">
        <f>VLOOKUP(A299,EMPRESAS!$A$1:$B$342,2,0)</f>
        <v>COOPERATIVA INTEGRAL DE TRANSPORTE DE MAGANGUE "COOTRAIMAG"</v>
      </c>
      <c r="C299" s="88" t="str">
        <f>VLOOKUP(A299,EMPRESAS!$A$1:$C$342,3,0)</f>
        <v>Pasajeros</v>
      </c>
      <c r="D299" s="95" t="s">
        <v>1413</v>
      </c>
      <c r="E299" s="122">
        <v>10320058</v>
      </c>
      <c r="F299" s="131" t="s">
        <v>1102</v>
      </c>
      <c r="G299" s="131">
        <v>18</v>
      </c>
      <c r="H299" s="122" t="s">
        <v>1105</v>
      </c>
      <c r="I299" s="220" t="str">
        <f>VLOOKUP(A299,EMPRESAS!$A$1:$I$342,9,0)</f>
        <v>MAGDALENA</v>
      </c>
      <c r="J299" s="175">
        <v>14</v>
      </c>
      <c r="K299" s="176" t="str">
        <f>VLOOKUP(J299,AUXILIAR_TIPO_ASEGURADORA!$C$2:$D$19,2,0)</f>
        <v>SBS SEGUROS DE COLOMBIA S.A.</v>
      </c>
      <c r="L299" s="177">
        <v>1000131</v>
      </c>
      <c r="M299" s="148">
        <v>43829</v>
      </c>
      <c r="N299" s="177">
        <v>1000131</v>
      </c>
      <c r="O299" s="148">
        <v>43829</v>
      </c>
      <c r="P299" s="28"/>
      <c r="Q299" s="60"/>
      <c r="R299" s="157" t="str">
        <f t="shared" ca="1" si="14"/>
        <v>Vencida</v>
      </c>
      <c r="S299" s="157">
        <f t="shared" ca="1" si="15"/>
        <v>821</v>
      </c>
      <c r="T299" s="157" t="str">
        <f t="shared" ca="1" si="16"/>
        <v xml:space="preserve"> </v>
      </c>
    </row>
    <row r="300" spans="1:20" ht="15.6" thickTop="1" thickBot="1">
      <c r="A300" s="84">
        <v>8904806662</v>
      </c>
      <c r="B300" s="88" t="str">
        <f>VLOOKUP(A300,EMPRESAS!$A$1:$B$342,2,0)</f>
        <v>COOPERATIVA INTEGRAL DE TRANSPORTE DE MAGANGUE "COOTRAIMAG"</v>
      </c>
      <c r="C300" s="88" t="str">
        <f>VLOOKUP(A300,EMPRESAS!$A$1:$C$342,3,0)</f>
        <v>Pasajeros</v>
      </c>
      <c r="D300" s="95" t="s">
        <v>1414</v>
      </c>
      <c r="E300" s="122">
        <v>10320005</v>
      </c>
      <c r="F300" s="131" t="s">
        <v>1102</v>
      </c>
      <c r="G300" s="131">
        <v>18</v>
      </c>
      <c r="H300" s="122" t="s">
        <v>1105</v>
      </c>
      <c r="I300" s="220" t="str">
        <f>VLOOKUP(A300,EMPRESAS!$A$1:$I$342,9,0)</f>
        <v>MAGDALENA</v>
      </c>
      <c r="J300" s="175">
        <v>14</v>
      </c>
      <c r="K300" s="176" t="str">
        <f>VLOOKUP(J300,AUXILIAR_TIPO_ASEGURADORA!$C$2:$D$19,2,0)</f>
        <v>SBS SEGUROS DE COLOMBIA S.A.</v>
      </c>
      <c r="L300" s="177">
        <v>1000131</v>
      </c>
      <c r="M300" s="148">
        <v>43829</v>
      </c>
      <c r="N300" s="177">
        <v>1000131</v>
      </c>
      <c r="O300" s="148">
        <v>43829</v>
      </c>
      <c r="P300" s="28"/>
      <c r="Q300" s="60"/>
      <c r="R300" s="157" t="str">
        <f t="shared" ca="1" si="14"/>
        <v>Vencida</v>
      </c>
      <c r="S300" s="157">
        <f t="shared" ca="1" si="15"/>
        <v>821</v>
      </c>
      <c r="T300" s="157" t="str">
        <f t="shared" ca="1" si="16"/>
        <v xml:space="preserve"> </v>
      </c>
    </row>
    <row r="301" spans="1:20" ht="15.6" thickTop="1" thickBot="1">
      <c r="A301" s="84">
        <v>8904806662</v>
      </c>
      <c r="B301" s="88" t="str">
        <f>VLOOKUP(A301,EMPRESAS!$A$1:$B$342,2,0)</f>
        <v>COOPERATIVA INTEGRAL DE TRANSPORTE DE MAGANGUE "COOTRAIMAG"</v>
      </c>
      <c r="C301" s="88" t="str">
        <f>VLOOKUP(A301,EMPRESAS!$A$1:$C$342,3,0)</f>
        <v>Pasajeros</v>
      </c>
      <c r="D301" s="95" t="s">
        <v>1415</v>
      </c>
      <c r="E301" s="122">
        <v>10320890</v>
      </c>
      <c r="F301" s="131" t="s">
        <v>1102</v>
      </c>
      <c r="G301" s="131">
        <v>18</v>
      </c>
      <c r="H301" s="122" t="s">
        <v>1105</v>
      </c>
      <c r="I301" s="220" t="str">
        <f>VLOOKUP(A301,EMPRESAS!$A$1:$I$342,9,0)</f>
        <v>MAGDALENA</v>
      </c>
      <c r="J301" s="175">
        <v>14</v>
      </c>
      <c r="K301" s="176" t="str">
        <f>VLOOKUP(J301,AUXILIAR_TIPO_ASEGURADORA!$C$2:$D$19,2,0)</f>
        <v>SBS SEGUROS DE COLOMBIA S.A.</v>
      </c>
      <c r="L301" s="177">
        <v>1000131</v>
      </c>
      <c r="M301" s="148">
        <v>43829</v>
      </c>
      <c r="N301" s="177">
        <v>1000131</v>
      </c>
      <c r="O301" s="148">
        <v>43829</v>
      </c>
      <c r="P301" s="28"/>
      <c r="Q301" s="60"/>
      <c r="R301" s="157" t="str">
        <f t="shared" ca="1" si="14"/>
        <v>Vencida</v>
      </c>
      <c r="S301" s="157">
        <f t="shared" ca="1" si="15"/>
        <v>821</v>
      </c>
      <c r="T301" s="157" t="str">
        <f t="shared" ca="1" si="16"/>
        <v xml:space="preserve"> </v>
      </c>
    </row>
    <row r="302" spans="1:20" ht="15.6" thickTop="1" thickBot="1">
      <c r="A302" s="84">
        <v>8904806662</v>
      </c>
      <c r="B302" s="88" t="str">
        <f>VLOOKUP(A302,EMPRESAS!$A$1:$B$342,2,0)</f>
        <v>COOPERATIVA INTEGRAL DE TRANSPORTE DE MAGANGUE "COOTRAIMAG"</v>
      </c>
      <c r="C302" s="88" t="str">
        <f>VLOOKUP(A302,EMPRESAS!$A$1:$C$342,3,0)</f>
        <v>Pasajeros</v>
      </c>
      <c r="D302" s="95" t="s">
        <v>1416</v>
      </c>
      <c r="E302" s="122">
        <v>10321346</v>
      </c>
      <c r="F302" s="131" t="s">
        <v>1102</v>
      </c>
      <c r="G302" s="131">
        <v>25</v>
      </c>
      <c r="H302" s="122" t="s">
        <v>1105</v>
      </c>
      <c r="I302" s="220" t="str">
        <f>VLOOKUP(A302,EMPRESAS!$A$1:$I$342,9,0)</f>
        <v>MAGDALENA</v>
      </c>
      <c r="J302" s="175">
        <v>14</v>
      </c>
      <c r="K302" s="176" t="str">
        <f>VLOOKUP(J302,AUXILIAR_TIPO_ASEGURADORA!$C$2:$D$19,2,0)</f>
        <v>SBS SEGUROS DE COLOMBIA S.A.</v>
      </c>
      <c r="L302" s="177">
        <v>1000131</v>
      </c>
      <c r="M302" s="148">
        <v>43829</v>
      </c>
      <c r="N302" s="177">
        <v>1000131</v>
      </c>
      <c r="O302" s="148">
        <v>43829</v>
      </c>
      <c r="P302" s="28"/>
      <c r="Q302" s="60"/>
      <c r="R302" s="157" t="str">
        <f t="shared" ca="1" si="14"/>
        <v>Vencida</v>
      </c>
      <c r="S302" s="157">
        <f t="shared" ca="1" si="15"/>
        <v>821</v>
      </c>
      <c r="T302" s="157" t="str">
        <f t="shared" ca="1" si="16"/>
        <v xml:space="preserve"> </v>
      </c>
    </row>
    <row r="303" spans="1:20" ht="15.6" thickTop="1" thickBot="1">
      <c r="A303" s="84">
        <v>8904806662</v>
      </c>
      <c r="B303" s="88" t="str">
        <f>VLOOKUP(A303,EMPRESAS!$A$1:$B$342,2,0)</f>
        <v>COOPERATIVA INTEGRAL DE TRANSPORTE DE MAGANGUE "COOTRAIMAG"</v>
      </c>
      <c r="C303" s="88" t="str">
        <f>VLOOKUP(A303,EMPRESAS!$A$1:$C$342,3,0)</f>
        <v>Pasajeros</v>
      </c>
      <c r="D303" s="95" t="s">
        <v>1417</v>
      </c>
      <c r="E303" s="122">
        <v>10320008</v>
      </c>
      <c r="F303" s="131" t="s">
        <v>1102</v>
      </c>
      <c r="G303" s="131">
        <v>20</v>
      </c>
      <c r="H303" s="122" t="s">
        <v>1105</v>
      </c>
      <c r="I303" s="220" t="str">
        <f>VLOOKUP(A303,EMPRESAS!$A$1:$I$342,9,0)</f>
        <v>MAGDALENA</v>
      </c>
      <c r="J303" s="175">
        <v>14</v>
      </c>
      <c r="K303" s="176" t="str">
        <f>VLOOKUP(J303,AUXILIAR_TIPO_ASEGURADORA!$C$2:$D$19,2,0)</f>
        <v>SBS SEGUROS DE COLOMBIA S.A.</v>
      </c>
      <c r="L303" s="177">
        <v>1000131</v>
      </c>
      <c r="M303" s="148">
        <v>43829</v>
      </c>
      <c r="N303" s="177">
        <v>1000131</v>
      </c>
      <c r="O303" s="148">
        <v>43829</v>
      </c>
      <c r="P303" s="28"/>
      <c r="Q303" s="60"/>
      <c r="R303" s="157" t="str">
        <f t="shared" ca="1" si="14"/>
        <v>Vencida</v>
      </c>
      <c r="S303" s="157">
        <f t="shared" ca="1" si="15"/>
        <v>821</v>
      </c>
      <c r="T303" s="157" t="str">
        <f t="shared" ca="1" si="16"/>
        <v xml:space="preserve"> </v>
      </c>
    </row>
    <row r="304" spans="1:20" ht="15.6" thickTop="1" thickBot="1">
      <c r="A304" s="84">
        <v>8904806662</v>
      </c>
      <c r="B304" s="88" t="str">
        <f>VLOOKUP(A304,EMPRESAS!$A$1:$B$342,2,0)</f>
        <v>COOPERATIVA INTEGRAL DE TRANSPORTE DE MAGANGUE "COOTRAIMAG"</v>
      </c>
      <c r="C304" s="88" t="str">
        <f>VLOOKUP(A304,EMPRESAS!$A$1:$C$342,3,0)</f>
        <v>Pasajeros</v>
      </c>
      <c r="D304" s="95" t="s">
        <v>1418</v>
      </c>
      <c r="E304" s="122">
        <v>10321021</v>
      </c>
      <c r="F304" s="131" t="s">
        <v>1102</v>
      </c>
      <c r="G304" s="131">
        <v>18</v>
      </c>
      <c r="H304" s="122" t="s">
        <v>1105</v>
      </c>
      <c r="I304" s="220" t="str">
        <f>VLOOKUP(A304,EMPRESAS!$A$1:$I$342,9,0)</f>
        <v>MAGDALENA</v>
      </c>
      <c r="J304" s="175">
        <v>14</v>
      </c>
      <c r="K304" s="176" t="str">
        <f>VLOOKUP(J304,AUXILIAR_TIPO_ASEGURADORA!$C$2:$D$19,2,0)</f>
        <v>SBS SEGUROS DE COLOMBIA S.A.</v>
      </c>
      <c r="L304" s="177">
        <v>1000131</v>
      </c>
      <c r="M304" s="148">
        <v>43829</v>
      </c>
      <c r="N304" s="177">
        <v>1000131</v>
      </c>
      <c r="O304" s="148">
        <v>43829</v>
      </c>
      <c r="P304" s="28"/>
      <c r="Q304" s="60"/>
      <c r="R304" s="157" t="str">
        <f t="shared" ca="1" si="14"/>
        <v>Vencida</v>
      </c>
      <c r="S304" s="157">
        <f t="shared" ca="1" si="15"/>
        <v>821</v>
      </c>
      <c r="T304" s="157" t="str">
        <f t="shared" ca="1" si="16"/>
        <v xml:space="preserve"> </v>
      </c>
    </row>
    <row r="305" spans="1:20" ht="15.6" thickTop="1" thickBot="1">
      <c r="A305" s="84">
        <v>8904806662</v>
      </c>
      <c r="B305" s="88" t="str">
        <f>VLOOKUP(A305,EMPRESAS!$A$1:$B$342,2,0)</f>
        <v>COOPERATIVA INTEGRAL DE TRANSPORTE DE MAGANGUE "COOTRAIMAG"</v>
      </c>
      <c r="C305" s="88" t="str">
        <f>VLOOKUP(A305,EMPRESAS!$A$1:$C$342,3,0)</f>
        <v>Pasajeros</v>
      </c>
      <c r="D305" s="95" t="s">
        <v>1419</v>
      </c>
      <c r="E305" s="122">
        <v>10320010</v>
      </c>
      <c r="F305" s="131" t="s">
        <v>1102</v>
      </c>
      <c r="G305" s="131">
        <v>18</v>
      </c>
      <c r="H305" s="122" t="s">
        <v>1105</v>
      </c>
      <c r="I305" s="220" t="str">
        <f>VLOOKUP(A305,EMPRESAS!$A$1:$I$342,9,0)</f>
        <v>MAGDALENA</v>
      </c>
      <c r="J305" s="175">
        <v>14</v>
      </c>
      <c r="K305" s="176" t="str">
        <f>VLOOKUP(J305,AUXILIAR_TIPO_ASEGURADORA!$C$2:$D$19,2,0)</f>
        <v>SBS SEGUROS DE COLOMBIA S.A.</v>
      </c>
      <c r="L305" s="177">
        <v>1000131</v>
      </c>
      <c r="M305" s="148">
        <v>43829</v>
      </c>
      <c r="N305" s="177">
        <v>1000131</v>
      </c>
      <c r="O305" s="148">
        <v>43829</v>
      </c>
      <c r="P305" s="28"/>
      <c r="Q305" s="60"/>
      <c r="R305" s="157" t="str">
        <f t="shared" ca="1" si="14"/>
        <v>Vencida</v>
      </c>
      <c r="S305" s="157">
        <f t="shared" ca="1" si="15"/>
        <v>821</v>
      </c>
      <c r="T305" s="157" t="str">
        <f t="shared" ca="1" si="16"/>
        <v xml:space="preserve"> </v>
      </c>
    </row>
    <row r="306" spans="1:20" ht="15.6" thickTop="1" thickBot="1">
      <c r="A306" s="84">
        <v>8904806662</v>
      </c>
      <c r="B306" s="88" t="str">
        <f>VLOOKUP(A306,EMPRESAS!$A$1:$B$342,2,0)</f>
        <v>COOPERATIVA INTEGRAL DE TRANSPORTE DE MAGANGUE "COOTRAIMAG"</v>
      </c>
      <c r="C306" s="88" t="str">
        <f>VLOOKUP(A306,EMPRESAS!$A$1:$C$342,3,0)</f>
        <v>Pasajeros</v>
      </c>
      <c r="D306" s="95" t="s">
        <v>1420</v>
      </c>
      <c r="E306" s="122">
        <v>10320011</v>
      </c>
      <c r="F306" s="131" t="s">
        <v>1102</v>
      </c>
      <c r="G306" s="131">
        <v>18</v>
      </c>
      <c r="H306" s="122" t="s">
        <v>1105</v>
      </c>
      <c r="I306" s="220" t="str">
        <f>VLOOKUP(A306,EMPRESAS!$A$1:$I$342,9,0)</f>
        <v>MAGDALENA</v>
      </c>
      <c r="J306" s="175">
        <v>14</v>
      </c>
      <c r="K306" s="176" t="str">
        <f>VLOOKUP(J306,AUXILIAR_TIPO_ASEGURADORA!$C$2:$D$19,2,0)</f>
        <v>SBS SEGUROS DE COLOMBIA S.A.</v>
      </c>
      <c r="L306" s="177">
        <v>1000131</v>
      </c>
      <c r="M306" s="148">
        <v>43829</v>
      </c>
      <c r="N306" s="177">
        <v>1000131</v>
      </c>
      <c r="O306" s="148">
        <v>43829</v>
      </c>
      <c r="P306" s="28"/>
      <c r="Q306" s="60"/>
      <c r="R306" s="157" t="str">
        <f t="shared" ca="1" si="14"/>
        <v>Vencida</v>
      </c>
      <c r="S306" s="157">
        <f t="shared" ca="1" si="15"/>
        <v>821</v>
      </c>
      <c r="T306" s="157" t="str">
        <f t="shared" ca="1" si="16"/>
        <v xml:space="preserve"> </v>
      </c>
    </row>
    <row r="307" spans="1:20" ht="15.6" thickTop="1" thickBot="1">
      <c r="A307" s="84">
        <v>8904806662</v>
      </c>
      <c r="B307" s="88" t="str">
        <f>VLOOKUP(A307,EMPRESAS!$A$1:$B$342,2,0)</f>
        <v>COOPERATIVA INTEGRAL DE TRANSPORTE DE MAGANGUE "COOTRAIMAG"</v>
      </c>
      <c r="C307" s="88" t="str">
        <f>VLOOKUP(A307,EMPRESAS!$A$1:$C$342,3,0)</f>
        <v>Pasajeros</v>
      </c>
      <c r="D307" s="95" t="s">
        <v>1421</v>
      </c>
      <c r="E307" s="122">
        <v>10320012</v>
      </c>
      <c r="F307" s="131" t="s">
        <v>1102</v>
      </c>
      <c r="G307" s="131">
        <v>18</v>
      </c>
      <c r="H307" s="122" t="s">
        <v>1105</v>
      </c>
      <c r="I307" s="220" t="str">
        <f>VLOOKUP(A307,EMPRESAS!$A$1:$I$342,9,0)</f>
        <v>MAGDALENA</v>
      </c>
      <c r="J307" s="175">
        <v>14</v>
      </c>
      <c r="K307" s="176" t="str">
        <f>VLOOKUP(J307,AUXILIAR_TIPO_ASEGURADORA!$C$2:$D$19,2,0)</f>
        <v>SBS SEGUROS DE COLOMBIA S.A.</v>
      </c>
      <c r="L307" s="177">
        <v>1000131</v>
      </c>
      <c r="M307" s="148">
        <v>43829</v>
      </c>
      <c r="N307" s="177">
        <v>1000131</v>
      </c>
      <c r="O307" s="148">
        <v>43829</v>
      </c>
      <c r="P307" s="28"/>
      <c r="Q307" s="60"/>
      <c r="R307" s="157" t="str">
        <f t="shared" ca="1" si="14"/>
        <v>Vencida</v>
      </c>
      <c r="S307" s="157">
        <f t="shared" ca="1" si="15"/>
        <v>821</v>
      </c>
      <c r="T307" s="157" t="str">
        <f t="shared" ca="1" si="16"/>
        <v xml:space="preserve"> </v>
      </c>
    </row>
    <row r="308" spans="1:20" ht="15.6" thickTop="1" thickBot="1">
      <c r="A308" s="84">
        <v>8904806662</v>
      </c>
      <c r="B308" s="88" t="str">
        <f>VLOOKUP(A308,EMPRESAS!$A$1:$B$342,2,0)</f>
        <v>COOPERATIVA INTEGRAL DE TRANSPORTE DE MAGANGUE "COOTRAIMAG"</v>
      </c>
      <c r="C308" s="88" t="str">
        <f>VLOOKUP(A308,EMPRESAS!$A$1:$C$342,3,0)</f>
        <v>Pasajeros</v>
      </c>
      <c r="D308" s="95" t="s">
        <v>1422</v>
      </c>
      <c r="E308" s="122">
        <v>10320013</v>
      </c>
      <c r="F308" s="131" t="s">
        <v>1102</v>
      </c>
      <c r="G308" s="131">
        <v>18</v>
      </c>
      <c r="H308" s="122" t="s">
        <v>1105</v>
      </c>
      <c r="I308" s="220" t="str">
        <f>VLOOKUP(A308,EMPRESAS!$A$1:$I$342,9,0)</f>
        <v>MAGDALENA</v>
      </c>
      <c r="J308" s="175">
        <v>14</v>
      </c>
      <c r="K308" s="176" t="str">
        <f>VLOOKUP(J308,AUXILIAR_TIPO_ASEGURADORA!$C$2:$D$19,2,0)</f>
        <v>SBS SEGUROS DE COLOMBIA S.A.</v>
      </c>
      <c r="L308" s="177">
        <v>1000131</v>
      </c>
      <c r="M308" s="148">
        <v>43829</v>
      </c>
      <c r="N308" s="177">
        <v>1000131</v>
      </c>
      <c r="O308" s="148">
        <v>43829</v>
      </c>
      <c r="P308" s="28"/>
      <c r="Q308" s="60"/>
      <c r="R308" s="157" t="str">
        <f t="shared" ca="1" si="14"/>
        <v>Vencida</v>
      </c>
      <c r="S308" s="157">
        <f t="shared" ca="1" si="15"/>
        <v>821</v>
      </c>
      <c r="T308" s="157" t="str">
        <f t="shared" ca="1" si="16"/>
        <v xml:space="preserve"> </v>
      </c>
    </row>
    <row r="309" spans="1:20" ht="15.6" thickTop="1" thickBot="1">
      <c r="A309" s="84">
        <v>8904806662</v>
      </c>
      <c r="B309" s="88" t="str">
        <f>VLOOKUP(A309,EMPRESAS!$A$1:$B$342,2,0)</f>
        <v>COOPERATIVA INTEGRAL DE TRANSPORTE DE MAGANGUE "COOTRAIMAG"</v>
      </c>
      <c r="C309" s="88" t="str">
        <f>VLOOKUP(A309,EMPRESAS!$A$1:$C$342,3,0)</f>
        <v>Pasajeros</v>
      </c>
      <c r="D309" s="95" t="s">
        <v>1423</v>
      </c>
      <c r="E309" s="122">
        <v>10320028</v>
      </c>
      <c r="F309" s="131" t="s">
        <v>1102</v>
      </c>
      <c r="G309" s="131">
        <v>18</v>
      </c>
      <c r="H309" s="122" t="s">
        <v>1105</v>
      </c>
      <c r="I309" s="220" t="str">
        <f>VLOOKUP(A309,EMPRESAS!$A$1:$I$342,9,0)</f>
        <v>MAGDALENA</v>
      </c>
      <c r="J309" s="175">
        <v>14</v>
      </c>
      <c r="K309" s="176" t="str">
        <f>VLOOKUP(J309,AUXILIAR_TIPO_ASEGURADORA!$C$2:$D$19,2,0)</f>
        <v>SBS SEGUROS DE COLOMBIA S.A.</v>
      </c>
      <c r="L309" s="177">
        <v>1000131</v>
      </c>
      <c r="M309" s="148">
        <v>43829</v>
      </c>
      <c r="N309" s="177">
        <v>1000131</v>
      </c>
      <c r="O309" s="148">
        <v>43829</v>
      </c>
      <c r="P309" s="28"/>
      <c r="Q309" s="60"/>
      <c r="R309" s="157" t="str">
        <f t="shared" ca="1" si="14"/>
        <v>Vencida</v>
      </c>
      <c r="S309" s="157">
        <f t="shared" ca="1" si="15"/>
        <v>821</v>
      </c>
      <c r="T309" s="157" t="str">
        <f t="shared" ca="1" si="16"/>
        <v xml:space="preserve"> </v>
      </c>
    </row>
    <row r="310" spans="1:20" ht="15.6" thickTop="1" thickBot="1">
      <c r="A310" s="84">
        <v>8904806662</v>
      </c>
      <c r="B310" s="88" t="str">
        <f>VLOOKUP(A310,EMPRESAS!$A$1:$B$342,2,0)</f>
        <v>COOPERATIVA INTEGRAL DE TRANSPORTE DE MAGANGUE "COOTRAIMAG"</v>
      </c>
      <c r="C310" s="88" t="str">
        <f>VLOOKUP(A310,EMPRESAS!$A$1:$C$342,3,0)</f>
        <v>Pasajeros</v>
      </c>
      <c r="D310" s="95" t="s">
        <v>1424</v>
      </c>
      <c r="E310" s="122">
        <v>10320015</v>
      </c>
      <c r="F310" s="131" t="s">
        <v>1102</v>
      </c>
      <c r="G310" s="131">
        <v>18</v>
      </c>
      <c r="H310" s="122" t="s">
        <v>1105</v>
      </c>
      <c r="I310" s="220" t="str">
        <f>VLOOKUP(A310,EMPRESAS!$A$1:$I$342,9,0)</f>
        <v>MAGDALENA</v>
      </c>
      <c r="J310" s="175">
        <v>14</v>
      </c>
      <c r="K310" s="176" t="str">
        <f>VLOOKUP(J310,AUXILIAR_TIPO_ASEGURADORA!$C$2:$D$19,2,0)</f>
        <v>SBS SEGUROS DE COLOMBIA S.A.</v>
      </c>
      <c r="L310" s="177">
        <v>1000131</v>
      </c>
      <c r="M310" s="148">
        <v>43829</v>
      </c>
      <c r="N310" s="177">
        <v>1000131</v>
      </c>
      <c r="O310" s="148">
        <v>43829</v>
      </c>
      <c r="P310" s="28"/>
      <c r="Q310" s="60"/>
      <c r="R310" s="157" t="str">
        <f t="shared" ca="1" si="14"/>
        <v>Vencida</v>
      </c>
      <c r="S310" s="157">
        <f t="shared" ca="1" si="15"/>
        <v>821</v>
      </c>
      <c r="T310" s="157" t="str">
        <f t="shared" ca="1" si="16"/>
        <v xml:space="preserve"> </v>
      </c>
    </row>
    <row r="311" spans="1:20" ht="15.6" thickTop="1" thickBot="1">
      <c r="A311" s="84">
        <v>8904806662</v>
      </c>
      <c r="B311" s="88" t="str">
        <f>VLOOKUP(A311,EMPRESAS!$A$1:$B$342,2,0)</f>
        <v>COOPERATIVA INTEGRAL DE TRANSPORTE DE MAGANGUE "COOTRAIMAG"</v>
      </c>
      <c r="C311" s="88" t="str">
        <f>VLOOKUP(A311,EMPRESAS!$A$1:$C$342,3,0)</f>
        <v>Pasajeros</v>
      </c>
      <c r="D311" s="95" t="s">
        <v>1425</v>
      </c>
      <c r="E311" s="122">
        <v>10320016</v>
      </c>
      <c r="F311" s="131" t="s">
        <v>1102</v>
      </c>
      <c r="G311" s="131">
        <v>18</v>
      </c>
      <c r="H311" s="122" t="s">
        <v>1105</v>
      </c>
      <c r="I311" s="220" t="str">
        <f>VLOOKUP(A311,EMPRESAS!$A$1:$I$342,9,0)</f>
        <v>MAGDALENA</v>
      </c>
      <c r="J311" s="175">
        <v>14</v>
      </c>
      <c r="K311" s="176" t="str">
        <f>VLOOKUP(J311,AUXILIAR_TIPO_ASEGURADORA!$C$2:$D$19,2,0)</f>
        <v>SBS SEGUROS DE COLOMBIA S.A.</v>
      </c>
      <c r="L311" s="177">
        <v>1000131</v>
      </c>
      <c r="M311" s="148">
        <v>43829</v>
      </c>
      <c r="N311" s="177">
        <v>1000131</v>
      </c>
      <c r="O311" s="148">
        <v>43829</v>
      </c>
      <c r="P311" s="28"/>
      <c r="Q311" s="60"/>
      <c r="R311" s="157" t="str">
        <f t="shared" ca="1" si="14"/>
        <v>Vencida</v>
      </c>
      <c r="S311" s="157">
        <f t="shared" ca="1" si="15"/>
        <v>821</v>
      </c>
      <c r="T311" s="157" t="str">
        <f t="shared" ca="1" si="16"/>
        <v xml:space="preserve"> </v>
      </c>
    </row>
    <row r="312" spans="1:20" ht="15.6" thickTop="1" thickBot="1">
      <c r="A312" s="84">
        <v>8904806662</v>
      </c>
      <c r="B312" s="88" t="str">
        <f>VLOOKUP(A312,EMPRESAS!$A$1:$B$342,2,0)</f>
        <v>COOPERATIVA INTEGRAL DE TRANSPORTE DE MAGANGUE "COOTRAIMAG"</v>
      </c>
      <c r="C312" s="88" t="str">
        <f>VLOOKUP(A312,EMPRESAS!$A$1:$C$342,3,0)</f>
        <v>Pasajeros</v>
      </c>
      <c r="D312" s="95" t="s">
        <v>1426</v>
      </c>
      <c r="E312" s="122">
        <v>10321132</v>
      </c>
      <c r="F312" s="131" t="s">
        <v>1102</v>
      </c>
      <c r="G312" s="131">
        <v>20</v>
      </c>
      <c r="H312" s="122" t="s">
        <v>1105</v>
      </c>
      <c r="I312" s="220" t="str">
        <f>VLOOKUP(A312,EMPRESAS!$A$1:$I$342,9,0)</f>
        <v>MAGDALENA</v>
      </c>
      <c r="J312" s="175">
        <v>14</v>
      </c>
      <c r="K312" s="176" t="str">
        <f>VLOOKUP(J312,AUXILIAR_TIPO_ASEGURADORA!$C$2:$D$19,2,0)</f>
        <v>SBS SEGUROS DE COLOMBIA S.A.</v>
      </c>
      <c r="L312" s="177">
        <v>1000131</v>
      </c>
      <c r="M312" s="148">
        <v>43829</v>
      </c>
      <c r="N312" s="177">
        <v>1000131</v>
      </c>
      <c r="O312" s="148">
        <v>43829</v>
      </c>
      <c r="P312" s="28"/>
      <c r="Q312" s="60"/>
      <c r="R312" s="157" t="str">
        <f t="shared" ca="1" si="14"/>
        <v>Vencida</v>
      </c>
      <c r="S312" s="157">
        <f t="shared" ca="1" si="15"/>
        <v>821</v>
      </c>
      <c r="T312" s="157" t="str">
        <f t="shared" ca="1" si="16"/>
        <v xml:space="preserve"> </v>
      </c>
    </row>
    <row r="313" spans="1:20" ht="15.6" thickTop="1" thickBot="1">
      <c r="A313" s="84">
        <v>8904806662</v>
      </c>
      <c r="B313" s="88" t="str">
        <f>VLOOKUP(A313,EMPRESAS!$A$1:$B$342,2,0)</f>
        <v>COOPERATIVA INTEGRAL DE TRANSPORTE DE MAGANGUE "COOTRAIMAG"</v>
      </c>
      <c r="C313" s="88" t="str">
        <f>VLOOKUP(A313,EMPRESAS!$A$1:$C$342,3,0)</f>
        <v>Pasajeros</v>
      </c>
      <c r="D313" s="95" t="s">
        <v>1427</v>
      </c>
      <c r="E313" s="122">
        <v>10320636</v>
      </c>
      <c r="F313" s="131" t="s">
        <v>1102</v>
      </c>
      <c r="G313" s="131">
        <v>18</v>
      </c>
      <c r="H313" s="122" t="s">
        <v>1105</v>
      </c>
      <c r="I313" s="220" t="str">
        <f>VLOOKUP(A313,EMPRESAS!$A$1:$I$342,9,0)</f>
        <v>MAGDALENA</v>
      </c>
      <c r="J313" s="175">
        <v>14</v>
      </c>
      <c r="K313" s="176" t="str">
        <f>VLOOKUP(J313,AUXILIAR_TIPO_ASEGURADORA!$C$2:$D$19,2,0)</f>
        <v>SBS SEGUROS DE COLOMBIA S.A.</v>
      </c>
      <c r="L313" s="177">
        <v>1000131</v>
      </c>
      <c r="M313" s="148">
        <v>43829</v>
      </c>
      <c r="N313" s="177">
        <v>1000131</v>
      </c>
      <c r="O313" s="148">
        <v>43829</v>
      </c>
      <c r="P313" s="28"/>
      <c r="Q313" s="60"/>
      <c r="R313" s="157" t="str">
        <f t="shared" ca="1" si="14"/>
        <v>Vencida</v>
      </c>
      <c r="S313" s="157">
        <f t="shared" ca="1" si="15"/>
        <v>821</v>
      </c>
      <c r="T313" s="157" t="str">
        <f t="shared" ca="1" si="16"/>
        <v xml:space="preserve"> </v>
      </c>
    </row>
    <row r="314" spans="1:20" ht="15.6" thickTop="1" thickBot="1">
      <c r="A314" s="84">
        <v>8904806662</v>
      </c>
      <c r="B314" s="88" t="str">
        <f>VLOOKUP(A314,EMPRESAS!$A$1:$B$342,2,0)</f>
        <v>COOPERATIVA INTEGRAL DE TRANSPORTE DE MAGANGUE "COOTRAIMAG"</v>
      </c>
      <c r="C314" s="88" t="str">
        <f>VLOOKUP(A314,EMPRESAS!$A$1:$C$342,3,0)</f>
        <v>Pasajeros</v>
      </c>
      <c r="D314" s="95" t="s">
        <v>1428</v>
      </c>
      <c r="E314" s="122">
        <v>10320020</v>
      </c>
      <c r="F314" s="131" t="s">
        <v>1102</v>
      </c>
      <c r="G314" s="131">
        <v>18</v>
      </c>
      <c r="H314" s="122" t="s">
        <v>1105</v>
      </c>
      <c r="I314" s="220" t="str">
        <f>VLOOKUP(A314,EMPRESAS!$A$1:$I$342,9,0)</f>
        <v>MAGDALENA</v>
      </c>
      <c r="J314" s="175">
        <v>14</v>
      </c>
      <c r="K314" s="176" t="str">
        <f>VLOOKUP(J314,AUXILIAR_TIPO_ASEGURADORA!$C$2:$D$19,2,0)</f>
        <v>SBS SEGUROS DE COLOMBIA S.A.</v>
      </c>
      <c r="L314" s="177">
        <v>1000131</v>
      </c>
      <c r="M314" s="148">
        <v>43829</v>
      </c>
      <c r="N314" s="177">
        <v>1000131</v>
      </c>
      <c r="O314" s="148">
        <v>43829</v>
      </c>
      <c r="P314" s="28"/>
      <c r="Q314" s="60"/>
      <c r="R314" s="157" t="str">
        <f t="shared" ca="1" si="14"/>
        <v>Vencida</v>
      </c>
      <c r="S314" s="157">
        <f t="shared" ca="1" si="15"/>
        <v>821</v>
      </c>
      <c r="T314" s="157" t="str">
        <f t="shared" ca="1" si="16"/>
        <v xml:space="preserve"> </v>
      </c>
    </row>
    <row r="315" spans="1:20" ht="15.6" thickTop="1" thickBot="1">
      <c r="A315" s="84">
        <v>8904806662</v>
      </c>
      <c r="B315" s="88" t="str">
        <f>VLOOKUP(A315,EMPRESAS!$A$1:$B$342,2,0)</f>
        <v>COOPERATIVA INTEGRAL DE TRANSPORTE DE MAGANGUE "COOTRAIMAG"</v>
      </c>
      <c r="C315" s="88" t="str">
        <f>VLOOKUP(A315,EMPRESAS!$A$1:$C$342,3,0)</f>
        <v>Pasajeros</v>
      </c>
      <c r="D315" s="95" t="s">
        <v>1429</v>
      </c>
      <c r="E315" s="122">
        <v>10320021</v>
      </c>
      <c r="F315" s="131" t="s">
        <v>1102</v>
      </c>
      <c r="G315" s="131">
        <v>18</v>
      </c>
      <c r="H315" s="122" t="s">
        <v>1105</v>
      </c>
      <c r="I315" s="220" t="str">
        <f>VLOOKUP(A315,EMPRESAS!$A$1:$I$342,9,0)</f>
        <v>MAGDALENA</v>
      </c>
      <c r="J315" s="175">
        <v>14</v>
      </c>
      <c r="K315" s="176" t="str">
        <f>VLOOKUP(J315,AUXILIAR_TIPO_ASEGURADORA!$C$2:$D$19,2,0)</f>
        <v>SBS SEGUROS DE COLOMBIA S.A.</v>
      </c>
      <c r="L315" s="177">
        <v>1000131</v>
      </c>
      <c r="M315" s="148">
        <v>43829</v>
      </c>
      <c r="N315" s="177">
        <v>1000131</v>
      </c>
      <c r="O315" s="148">
        <v>43829</v>
      </c>
      <c r="P315" s="28"/>
      <c r="Q315" s="60"/>
      <c r="R315" s="157" t="str">
        <f t="shared" ca="1" si="14"/>
        <v>Vencida</v>
      </c>
      <c r="S315" s="157">
        <f t="shared" ca="1" si="15"/>
        <v>821</v>
      </c>
      <c r="T315" s="157" t="str">
        <f t="shared" ca="1" si="16"/>
        <v xml:space="preserve"> </v>
      </c>
    </row>
    <row r="316" spans="1:20" ht="15.6" thickTop="1" thickBot="1">
      <c r="A316" s="84">
        <v>8904806662</v>
      </c>
      <c r="B316" s="88" t="str">
        <f>VLOOKUP(A316,EMPRESAS!$A$1:$B$342,2,0)</f>
        <v>COOPERATIVA INTEGRAL DE TRANSPORTE DE MAGANGUE "COOTRAIMAG"</v>
      </c>
      <c r="C316" s="88" t="str">
        <f>VLOOKUP(A316,EMPRESAS!$A$1:$C$342,3,0)</f>
        <v>Pasajeros</v>
      </c>
      <c r="D316" s="95" t="s">
        <v>1430</v>
      </c>
      <c r="E316" s="122">
        <v>10321045</v>
      </c>
      <c r="F316" s="131" t="s">
        <v>1102</v>
      </c>
      <c r="G316" s="131">
        <v>18</v>
      </c>
      <c r="H316" s="122" t="s">
        <v>1105</v>
      </c>
      <c r="I316" s="220" t="str">
        <f>VLOOKUP(A316,EMPRESAS!$A$1:$I$342,9,0)</f>
        <v>MAGDALENA</v>
      </c>
      <c r="J316" s="175">
        <v>14</v>
      </c>
      <c r="K316" s="176" t="str">
        <f>VLOOKUP(J316,AUXILIAR_TIPO_ASEGURADORA!$C$2:$D$19,2,0)</f>
        <v>SBS SEGUROS DE COLOMBIA S.A.</v>
      </c>
      <c r="L316" s="177">
        <v>1000131</v>
      </c>
      <c r="M316" s="148">
        <v>43829</v>
      </c>
      <c r="N316" s="177">
        <v>1000131</v>
      </c>
      <c r="O316" s="148">
        <v>43829</v>
      </c>
      <c r="P316" s="28"/>
      <c r="Q316" s="60"/>
      <c r="R316" s="157" t="str">
        <f t="shared" ca="1" si="14"/>
        <v>Vencida</v>
      </c>
      <c r="S316" s="157">
        <f t="shared" ca="1" si="15"/>
        <v>821</v>
      </c>
      <c r="T316" s="157" t="str">
        <f t="shared" ca="1" si="16"/>
        <v xml:space="preserve"> </v>
      </c>
    </row>
    <row r="317" spans="1:20" ht="15.6" thickTop="1" thickBot="1">
      <c r="A317" s="84">
        <v>8904806662</v>
      </c>
      <c r="B317" s="88" t="str">
        <f>VLOOKUP(A317,EMPRESAS!$A$1:$B$342,2,0)</f>
        <v>COOPERATIVA INTEGRAL DE TRANSPORTE DE MAGANGUE "COOTRAIMAG"</v>
      </c>
      <c r="C317" s="88" t="str">
        <f>VLOOKUP(A317,EMPRESAS!$A$1:$C$342,3,0)</f>
        <v>Pasajeros</v>
      </c>
      <c r="D317" s="95" t="s">
        <v>1431</v>
      </c>
      <c r="E317" s="122">
        <v>10321348</v>
      </c>
      <c r="F317" s="131" t="s">
        <v>1102</v>
      </c>
      <c r="G317" s="131">
        <v>23</v>
      </c>
      <c r="H317" s="122" t="s">
        <v>1105</v>
      </c>
      <c r="I317" s="220" t="str">
        <f>VLOOKUP(A317,EMPRESAS!$A$1:$I$342,9,0)</f>
        <v>MAGDALENA</v>
      </c>
      <c r="J317" s="175">
        <v>14</v>
      </c>
      <c r="K317" s="176" t="str">
        <f>VLOOKUP(J317,AUXILIAR_TIPO_ASEGURADORA!$C$2:$D$19,2,0)</f>
        <v>SBS SEGUROS DE COLOMBIA S.A.</v>
      </c>
      <c r="L317" s="177">
        <v>1000131</v>
      </c>
      <c r="M317" s="148">
        <v>43829</v>
      </c>
      <c r="N317" s="177">
        <v>1000131</v>
      </c>
      <c r="O317" s="148">
        <v>43829</v>
      </c>
      <c r="P317" s="28"/>
      <c r="Q317" s="60"/>
      <c r="R317" s="157" t="str">
        <f t="shared" ca="1" si="14"/>
        <v>Vencida</v>
      </c>
      <c r="S317" s="157">
        <f t="shared" ca="1" si="15"/>
        <v>821</v>
      </c>
      <c r="T317" s="157" t="str">
        <f t="shared" ca="1" si="16"/>
        <v xml:space="preserve"> </v>
      </c>
    </row>
    <row r="318" spans="1:20" ht="15.6" thickTop="1" thickBot="1">
      <c r="A318" s="84">
        <v>8904806662</v>
      </c>
      <c r="B318" s="88" t="str">
        <f>VLOOKUP(A318,EMPRESAS!$A$1:$B$342,2,0)</f>
        <v>COOPERATIVA INTEGRAL DE TRANSPORTE DE MAGANGUE "COOTRAIMAG"</v>
      </c>
      <c r="C318" s="88" t="str">
        <f>VLOOKUP(A318,EMPRESAS!$A$1:$C$342,3,0)</f>
        <v>Pasajeros</v>
      </c>
      <c r="D318" s="95" t="s">
        <v>1432</v>
      </c>
      <c r="E318" s="122">
        <v>10321160</v>
      </c>
      <c r="F318" s="131" t="s">
        <v>1102</v>
      </c>
      <c r="G318" s="131">
        <v>20</v>
      </c>
      <c r="H318" s="122" t="s">
        <v>1105</v>
      </c>
      <c r="I318" s="220" t="str">
        <f>VLOOKUP(A318,EMPRESAS!$A$1:$I$342,9,0)</f>
        <v>MAGDALENA</v>
      </c>
      <c r="J318" s="175">
        <v>14</v>
      </c>
      <c r="K318" s="176" t="str">
        <f>VLOOKUP(J318,AUXILIAR_TIPO_ASEGURADORA!$C$2:$D$19,2,0)</f>
        <v>SBS SEGUROS DE COLOMBIA S.A.</v>
      </c>
      <c r="L318" s="177">
        <v>1000131</v>
      </c>
      <c r="M318" s="148">
        <v>43829</v>
      </c>
      <c r="N318" s="177">
        <v>1000131</v>
      </c>
      <c r="O318" s="148">
        <v>43829</v>
      </c>
      <c r="P318" s="28"/>
      <c r="Q318" s="60"/>
      <c r="R318" s="157" t="str">
        <f t="shared" ca="1" si="14"/>
        <v>Vencida</v>
      </c>
      <c r="S318" s="157">
        <f t="shared" ca="1" si="15"/>
        <v>821</v>
      </c>
      <c r="T318" s="157" t="str">
        <f t="shared" ca="1" si="16"/>
        <v xml:space="preserve"> </v>
      </c>
    </row>
    <row r="319" spans="1:20" ht="15.6" thickTop="1" thickBot="1">
      <c r="A319" s="84">
        <v>8904806662</v>
      </c>
      <c r="B319" s="88" t="str">
        <f>VLOOKUP(A319,EMPRESAS!$A$1:$B$342,2,0)</f>
        <v>COOPERATIVA INTEGRAL DE TRANSPORTE DE MAGANGUE "COOTRAIMAG"</v>
      </c>
      <c r="C319" s="88" t="str">
        <f>VLOOKUP(A319,EMPRESAS!$A$1:$C$342,3,0)</f>
        <v>Pasajeros</v>
      </c>
      <c r="D319" s="95" t="s">
        <v>1433</v>
      </c>
      <c r="E319" s="122">
        <v>10321523</v>
      </c>
      <c r="F319" s="131" t="s">
        <v>1102</v>
      </c>
      <c r="G319" s="131">
        <v>20</v>
      </c>
      <c r="H319" s="122" t="s">
        <v>1105</v>
      </c>
      <c r="I319" s="220" t="str">
        <f>VLOOKUP(A319,EMPRESAS!$A$1:$I$342,9,0)</f>
        <v>MAGDALENA</v>
      </c>
      <c r="J319" s="175">
        <v>14</v>
      </c>
      <c r="K319" s="176" t="str">
        <f>VLOOKUP(J319,AUXILIAR_TIPO_ASEGURADORA!$C$2:$D$19,2,0)</f>
        <v>SBS SEGUROS DE COLOMBIA S.A.</v>
      </c>
      <c r="L319" s="177">
        <v>1000131</v>
      </c>
      <c r="M319" s="148">
        <v>43829</v>
      </c>
      <c r="N319" s="177">
        <v>1000131</v>
      </c>
      <c r="O319" s="148">
        <v>43829</v>
      </c>
      <c r="P319" s="28"/>
      <c r="Q319" s="60"/>
      <c r="R319" s="157" t="str">
        <f t="shared" ca="1" si="14"/>
        <v>Vencida</v>
      </c>
      <c r="S319" s="157">
        <f t="shared" ca="1" si="15"/>
        <v>821</v>
      </c>
      <c r="T319" s="157" t="str">
        <f t="shared" ca="1" si="16"/>
        <v xml:space="preserve"> </v>
      </c>
    </row>
    <row r="320" spans="1:20" ht="15.6" thickTop="1" thickBot="1">
      <c r="A320" s="84">
        <v>8904806662</v>
      </c>
      <c r="B320" s="88" t="str">
        <f>VLOOKUP(A320,EMPRESAS!$A$1:$B$342,2,0)</f>
        <v>COOPERATIVA INTEGRAL DE TRANSPORTE DE MAGANGUE "COOTRAIMAG"</v>
      </c>
      <c r="C320" s="88" t="str">
        <f>VLOOKUP(A320,EMPRESAS!$A$1:$C$342,3,0)</f>
        <v>Pasajeros</v>
      </c>
      <c r="D320" s="95" t="s">
        <v>1434</v>
      </c>
      <c r="E320" s="122">
        <v>10320026</v>
      </c>
      <c r="F320" s="131" t="s">
        <v>1102</v>
      </c>
      <c r="G320" s="131">
        <v>18</v>
      </c>
      <c r="H320" s="122" t="s">
        <v>1105</v>
      </c>
      <c r="I320" s="220" t="str">
        <f>VLOOKUP(A320,EMPRESAS!$A$1:$I$342,9,0)</f>
        <v>MAGDALENA</v>
      </c>
      <c r="J320" s="175">
        <v>14</v>
      </c>
      <c r="K320" s="176" t="str">
        <f>VLOOKUP(J320,AUXILIAR_TIPO_ASEGURADORA!$C$2:$D$19,2,0)</f>
        <v>SBS SEGUROS DE COLOMBIA S.A.</v>
      </c>
      <c r="L320" s="177">
        <v>1000131</v>
      </c>
      <c r="M320" s="148">
        <v>43829</v>
      </c>
      <c r="N320" s="177">
        <v>1000131</v>
      </c>
      <c r="O320" s="148">
        <v>43829</v>
      </c>
      <c r="P320" s="28"/>
      <c r="Q320" s="60"/>
      <c r="R320" s="157" t="str">
        <f t="shared" ca="1" si="14"/>
        <v>Vencida</v>
      </c>
      <c r="S320" s="157">
        <f t="shared" ca="1" si="15"/>
        <v>821</v>
      </c>
      <c r="T320" s="157" t="str">
        <f t="shared" ca="1" si="16"/>
        <v xml:space="preserve"> </v>
      </c>
    </row>
    <row r="321" spans="1:20" ht="15.6" thickTop="1" thickBot="1">
      <c r="A321" s="84">
        <v>8904806662</v>
      </c>
      <c r="B321" s="88" t="str">
        <f>VLOOKUP(A321,EMPRESAS!$A$1:$B$342,2,0)</f>
        <v>COOPERATIVA INTEGRAL DE TRANSPORTE DE MAGANGUE "COOTRAIMAG"</v>
      </c>
      <c r="C321" s="88" t="str">
        <f>VLOOKUP(A321,EMPRESAS!$A$1:$C$342,3,0)</f>
        <v>Pasajeros</v>
      </c>
      <c r="D321" s="95" t="s">
        <v>1435</v>
      </c>
      <c r="E321" s="122">
        <v>10320608</v>
      </c>
      <c r="F321" s="131" t="s">
        <v>1102</v>
      </c>
      <c r="G321" s="131">
        <v>18</v>
      </c>
      <c r="H321" s="122" t="s">
        <v>1105</v>
      </c>
      <c r="I321" s="220" t="str">
        <f>VLOOKUP(A321,EMPRESAS!$A$1:$I$342,9,0)</f>
        <v>MAGDALENA</v>
      </c>
      <c r="J321" s="175">
        <v>14</v>
      </c>
      <c r="K321" s="176" t="str">
        <f>VLOOKUP(J321,AUXILIAR_TIPO_ASEGURADORA!$C$2:$D$19,2,0)</f>
        <v>SBS SEGUROS DE COLOMBIA S.A.</v>
      </c>
      <c r="L321" s="177">
        <v>1000131</v>
      </c>
      <c r="M321" s="148">
        <v>43829</v>
      </c>
      <c r="N321" s="177">
        <v>1000131</v>
      </c>
      <c r="O321" s="148">
        <v>43829</v>
      </c>
      <c r="P321" s="28"/>
      <c r="Q321" s="60"/>
      <c r="R321" s="157" t="str">
        <f t="shared" ca="1" si="14"/>
        <v>Vencida</v>
      </c>
      <c r="S321" s="157">
        <f t="shared" ca="1" si="15"/>
        <v>821</v>
      </c>
      <c r="T321" s="157" t="str">
        <f t="shared" ca="1" si="16"/>
        <v xml:space="preserve"> </v>
      </c>
    </row>
    <row r="322" spans="1:20" ht="15.6" thickTop="1" thickBot="1">
      <c r="A322" s="84">
        <v>8904806662</v>
      </c>
      <c r="B322" s="88" t="str">
        <f>VLOOKUP(A322,EMPRESAS!$A$1:$B$342,2,0)</f>
        <v>COOPERATIVA INTEGRAL DE TRANSPORTE DE MAGANGUE "COOTRAIMAG"</v>
      </c>
      <c r="C322" s="88" t="str">
        <f>VLOOKUP(A322,EMPRESAS!$A$1:$C$342,3,0)</f>
        <v>Pasajeros</v>
      </c>
      <c r="D322" s="95" t="s">
        <v>1436</v>
      </c>
      <c r="E322" s="122">
        <v>10321048</v>
      </c>
      <c r="F322" s="131" t="s">
        <v>1102</v>
      </c>
      <c r="G322" s="131">
        <v>20</v>
      </c>
      <c r="H322" s="122" t="s">
        <v>1105</v>
      </c>
      <c r="I322" s="220" t="str">
        <f>VLOOKUP(A322,EMPRESAS!$A$1:$I$342,9,0)</f>
        <v>MAGDALENA</v>
      </c>
      <c r="J322" s="175">
        <v>14</v>
      </c>
      <c r="K322" s="176" t="str">
        <f>VLOOKUP(J322,AUXILIAR_TIPO_ASEGURADORA!$C$2:$D$19,2,0)</f>
        <v>SBS SEGUROS DE COLOMBIA S.A.</v>
      </c>
      <c r="L322" s="177">
        <v>1000131</v>
      </c>
      <c r="M322" s="148">
        <v>43829</v>
      </c>
      <c r="N322" s="177">
        <v>1000131</v>
      </c>
      <c r="O322" s="148">
        <v>43829</v>
      </c>
      <c r="P322" s="28"/>
      <c r="Q322" s="60"/>
      <c r="R322" s="157" t="str">
        <f t="shared" ca="1" si="14"/>
        <v>Vencida</v>
      </c>
      <c r="S322" s="157">
        <f t="shared" ca="1" si="15"/>
        <v>821</v>
      </c>
      <c r="T322" s="157" t="str">
        <f t="shared" ca="1" si="16"/>
        <v xml:space="preserve"> </v>
      </c>
    </row>
    <row r="323" spans="1:20" ht="15.6" thickTop="1" thickBot="1">
      <c r="A323" s="84">
        <v>8904806662</v>
      </c>
      <c r="B323" s="88" t="str">
        <f>VLOOKUP(A323,EMPRESAS!$A$1:$B$342,2,0)</f>
        <v>COOPERATIVA INTEGRAL DE TRANSPORTE DE MAGANGUE "COOTRAIMAG"</v>
      </c>
      <c r="C323" s="88" t="str">
        <f>VLOOKUP(A323,EMPRESAS!$A$1:$C$342,3,0)</f>
        <v>Pasajeros</v>
      </c>
      <c r="D323" s="95" t="s">
        <v>1437</v>
      </c>
      <c r="E323" s="122">
        <v>10320030</v>
      </c>
      <c r="F323" s="131" t="s">
        <v>1102</v>
      </c>
      <c r="G323" s="131">
        <v>18</v>
      </c>
      <c r="H323" s="122" t="s">
        <v>1105</v>
      </c>
      <c r="I323" s="220" t="str">
        <f>VLOOKUP(A323,EMPRESAS!$A$1:$I$342,9,0)</f>
        <v>MAGDALENA</v>
      </c>
      <c r="J323" s="175">
        <v>14</v>
      </c>
      <c r="K323" s="176" t="str">
        <f>VLOOKUP(J323,AUXILIAR_TIPO_ASEGURADORA!$C$2:$D$19,2,0)</f>
        <v>SBS SEGUROS DE COLOMBIA S.A.</v>
      </c>
      <c r="L323" s="177">
        <v>1000131</v>
      </c>
      <c r="M323" s="148">
        <v>43829</v>
      </c>
      <c r="N323" s="177">
        <v>1000131</v>
      </c>
      <c r="O323" s="148">
        <v>43829</v>
      </c>
      <c r="P323" s="28"/>
      <c r="Q323" s="60"/>
      <c r="R323" s="157" t="str">
        <f t="shared" ca="1" si="14"/>
        <v>Vencida</v>
      </c>
      <c r="S323" s="157">
        <f t="shared" ca="1" si="15"/>
        <v>821</v>
      </c>
      <c r="T323" s="157" t="str">
        <f t="shared" ca="1" si="16"/>
        <v xml:space="preserve"> </v>
      </c>
    </row>
    <row r="324" spans="1:20" ht="15.6" thickTop="1" thickBot="1">
      <c r="A324" s="84">
        <v>8904806662</v>
      </c>
      <c r="B324" s="88" t="str">
        <f>VLOOKUP(A324,EMPRESAS!$A$1:$B$342,2,0)</f>
        <v>COOPERATIVA INTEGRAL DE TRANSPORTE DE MAGANGUE "COOTRAIMAG"</v>
      </c>
      <c r="C324" s="88" t="str">
        <f>VLOOKUP(A324,EMPRESAS!$A$1:$C$342,3,0)</f>
        <v>Pasajeros</v>
      </c>
      <c r="D324" s="95" t="s">
        <v>1438</v>
      </c>
      <c r="E324" s="122">
        <v>10320031</v>
      </c>
      <c r="F324" s="131" t="s">
        <v>1102</v>
      </c>
      <c r="G324" s="131">
        <v>18</v>
      </c>
      <c r="H324" s="122" t="s">
        <v>1105</v>
      </c>
      <c r="I324" s="220" t="str">
        <f>VLOOKUP(A324,EMPRESAS!$A$1:$I$342,9,0)</f>
        <v>MAGDALENA</v>
      </c>
      <c r="J324" s="175">
        <v>14</v>
      </c>
      <c r="K324" s="176" t="str">
        <f>VLOOKUP(J324,AUXILIAR_TIPO_ASEGURADORA!$C$2:$D$19,2,0)</f>
        <v>SBS SEGUROS DE COLOMBIA S.A.</v>
      </c>
      <c r="L324" s="177">
        <v>1000131</v>
      </c>
      <c r="M324" s="148">
        <v>43829</v>
      </c>
      <c r="N324" s="177">
        <v>1000131</v>
      </c>
      <c r="O324" s="148">
        <v>43829</v>
      </c>
      <c r="P324" s="28"/>
      <c r="Q324" s="60"/>
      <c r="R324" s="157" t="str">
        <f t="shared" ca="1" si="14"/>
        <v>Vencida</v>
      </c>
      <c r="S324" s="157">
        <f t="shared" ca="1" si="15"/>
        <v>821</v>
      </c>
      <c r="T324" s="157" t="str">
        <f t="shared" ca="1" si="16"/>
        <v xml:space="preserve"> </v>
      </c>
    </row>
    <row r="325" spans="1:20" ht="15.6" thickTop="1" thickBot="1">
      <c r="A325" s="84">
        <v>8904806662</v>
      </c>
      <c r="B325" s="88" t="str">
        <f>VLOOKUP(A325,EMPRESAS!$A$1:$B$342,2,0)</f>
        <v>COOPERATIVA INTEGRAL DE TRANSPORTE DE MAGANGUE "COOTRAIMAG"</v>
      </c>
      <c r="C325" s="88" t="str">
        <f>VLOOKUP(A325,EMPRESAS!$A$1:$C$342,3,0)</f>
        <v>Pasajeros</v>
      </c>
      <c r="D325" s="95" t="s">
        <v>1439</v>
      </c>
      <c r="E325" s="122">
        <v>10320032</v>
      </c>
      <c r="F325" s="131" t="s">
        <v>1102</v>
      </c>
      <c r="G325" s="131">
        <v>18</v>
      </c>
      <c r="H325" s="122" t="s">
        <v>1105</v>
      </c>
      <c r="I325" s="220" t="str">
        <f>VLOOKUP(A325,EMPRESAS!$A$1:$I$342,9,0)</f>
        <v>MAGDALENA</v>
      </c>
      <c r="J325" s="175">
        <v>14</v>
      </c>
      <c r="K325" s="176" t="str">
        <f>VLOOKUP(J325,AUXILIAR_TIPO_ASEGURADORA!$C$2:$D$19,2,0)</f>
        <v>SBS SEGUROS DE COLOMBIA S.A.</v>
      </c>
      <c r="L325" s="177">
        <v>1000131</v>
      </c>
      <c r="M325" s="148">
        <v>43829</v>
      </c>
      <c r="N325" s="177">
        <v>1000131</v>
      </c>
      <c r="O325" s="148">
        <v>43829</v>
      </c>
      <c r="P325" s="28"/>
      <c r="Q325" s="60"/>
      <c r="R325" s="157" t="str">
        <f t="shared" ca="1" si="14"/>
        <v>Vencida</v>
      </c>
      <c r="S325" s="157">
        <f t="shared" ca="1" si="15"/>
        <v>821</v>
      </c>
      <c r="T325" s="157" t="str">
        <f t="shared" ca="1" si="16"/>
        <v xml:space="preserve"> </v>
      </c>
    </row>
    <row r="326" spans="1:20" ht="15.6" thickTop="1" thickBot="1">
      <c r="A326" s="84">
        <v>8904806662</v>
      </c>
      <c r="B326" s="88" t="str">
        <f>VLOOKUP(A326,EMPRESAS!$A$1:$B$342,2,0)</f>
        <v>COOPERATIVA INTEGRAL DE TRANSPORTE DE MAGANGUE "COOTRAIMAG"</v>
      </c>
      <c r="C326" s="88" t="str">
        <f>VLOOKUP(A326,EMPRESAS!$A$1:$C$342,3,0)</f>
        <v>Pasajeros</v>
      </c>
      <c r="D326" s="95" t="s">
        <v>1440</v>
      </c>
      <c r="E326" s="122">
        <v>10320033</v>
      </c>
      <c r="F326" s="131" t="s">
        <v>1102</v>
      </c>
      <c r="G326" s="131">
        <v>18</v>
      </c>
      <c r="H326" s="122" t="s">
        <v>1105</v>
      </c>
      <c r="I326" s="220" t="str">
        <f>VLOOKUP(A326,EMPRESAS!$A$1:$I$342,9,0)</f>
        <v>MAGDALENA</v>
      </c>
      <c r="J326" s="175">
        <v>14</v>
      </c>
      <c r="K326" s="176" t="str">
        <f>VLOOKUP(J326,AUXILIAR_TIPO_ASEGURADORA!$C$2:$D$19,2,0)</f>
        <v>SBS SEGUROS DE COLOMBIA S.A.</v>
      </c>
      <c r="L326" s="177">
        <v>1000131</v>
      </c>
      <c r="M326" s="148">
        <v>43829</v>
      </c>
      <c r="N326" s="177">
        <v>1000131</v>
      </c>
      <c r="O326" s="148">
        <v>43829</v>
      </c>
      <c r="P326" s="28"/>
      <c r="Q326" s="60"/>
      <c r="R326" s="157" t="str">
        <f t="shared" ca="1" si="14"/>
        <v>Vencida</v>
      </c>
      <c r="S326" s="157">
        <f t="shared" ca="1" si="15"/>
        <v>821</v>
      </c>
      <c r="T326" s="157" t="str">
        <f t="shared" ca="1" si="16"/>
        <v xml:space="preserve"> </v>
      </c>
    </row>
    <row r="327" spans="1:20" ht="15.6" thickTop="1" thickBot="1">
      <c r="A327" s="84">
        <v>8904806662</v>
      </c>
      <c r="B327" s="88" t="str">
        <f>VLOOKUP(A327,EMPRESAS!$A$1:$B$342,2,0)</f>
        <v>COOPERATIVA INTEGRAL DE TRANSPORTE DE MAGANGUE "COOTRAIMAG"</v>
      </c>
      <c r="C327" s="88" t="str">
        <f>VLOOKUP(A327,EMPRESAS!$A$1:$C$342,3,0)</f>
        <v>Pasajeros</v>
      </c>
      <c r="D327" s="95" t="s">
        <v>1441</v>
      </c>
      <c r="E327" s="122">
        <v>10320407</v>
      </c>
      <c r="F327" s="131" t="s">
        <v>1102</v>
      </c>
      <c r="G327" s="131">
        <v>18</v>
      </c>
      <c r="H327" s="122" t="s">
        <v>1105</v>
      </c>
      <c r="I327" s="220" t="str">
        <f>VLOOKUP(A327,EMPRESAS!$A$1:$I$342,9,0)</f>
        <v>MAGDALENA</v>
      </c>
      <c r="J327" s="175">
        <v>14</v>
      </c>
      <c r="K327" s="176" t="str">
        <f>VLOOKUP(J327,AUXILIAR_TIPO_ASEGURADORA!$C$2:$D$19,2,0)</f>
        <v>SBS SEGUROS DE COLOMBIA S.A.</v>
      </c>
      <c r="L327" s="177">
        <v>1000131</v>
      </c>
      <c r="M327" s="148">
        <v>43829</v>
      </c>
      <c r="N327" s="177">
        <v>1000131</v>
      </c>
      <c r="O327" s="148">
        <v>43829</v>
      </c>
      <c r="P327" s="28"/>
      <c r="Q327" s="60"/>
      <c r="R327" s="157" t="str">
        <f t="shared" ca="1" si="14"/>
        <v>Vencida</v>
      </c>
      <c r="S327" s="157">
        <f t="shared" ca="1" si="15"/>
        <v>821</v>
      </c>
      <c r="T327" s="157" t="str">
        <f t="shared" ca="1" si="16"/>
        <v xml:space="preserve"> </v>
      </c>
    </row>
    <row r="328" spans="1:20" ht="15.6" thickTop="1" thickBot="1">
      <c r="A328" s="84">
        <v>8904806662</v>
      </c>
      <c r="B328" s="88" t="str">
        <f>VLOOKUP(A328,EMPRESAS!$A$1:$B$342,2,0)</f>
        <v>COOPERATIVA INTEGRAL DE TRANSPORTE DE MAGANGUE "COOTRAIMAG"</v>
      </c>
      <c r="C328" s="88" t="str">
        <f>VLOOKUP(A328,EMPRESAS!$A$1:$C$342,3,0)</f>
        <v>Pasajeros</v>
      </c>
      <c r="D328" s="95" t="s">
        <v>1442</v>
      </c>
      <c r="E328" s="122">
        <v>10320035</v>
      </c>
      <c r="F328" s="131" t="s">
        <v>1102</v>
      </c>
      <c r="G328" s="131">
        <v>18</v>
      </c>
      <c r="H328" s="122" t="s">
        <v>1105</v>
      </c>
      <c r="I328" s="220" t="str">
        <f>VLOOKUP(A328,EMPRESAS!$A$1:$I$342,9,0)</f>
        <v>MAGDALENA</v>
      </c>
      <c r="J328" s="175">
        <v>14</v>
      </c>
      <c r="K328" s="176" t="str">
        <f>VLOOKUP(J328,AUXILIAR_TIPO_ASEGURADORA!$C$2:$D$19,2,0)</f>
        <v>SBS SEGUROS DE COLOMBIA S.A.</v>
      </c>
      <c r="L328" s="177">
        <v>1000131</v>
      </c>
      <c r="M328" s="148">
        <v>43829</v>
      </c>
      <c r="N328" s="177">
        <v>1000131</v>
      </c>
      <c r="O328" s="148">
        <v>43829</v>
      </c>
      <c r="P328" s="28"/>
      <c r="Q328" s="60"/>
      <c r="R328" s="157" t="str">
        <f t="shared" ca="1" si="14"/>
        <v>Vencida</v>
      </c>
      <c r="S328" s="157">
        <f t="shared" ca="1" si="15"/>
        <v>821</v>
      </c>
      <c r="T328" s="157" t="str">
        <f t="shared" ca="1" si="16"/>
        <v xml:space="preserve"> </v>
      </c>
    </row>
    <row r="329" spans="1:20" ht="15.6" thickTop="1" thickBot="1">
      <c r="A329" s="84">
        <v>8904806662</v>
      </c>
      <c r="B329" s="88" t="str">
        <f>VLOOKUP(A329,EMPRESAS!$A$1:$B$342,2,0)</f>
        <v>COOPERATIVA INTEGRAL DE TRANSPORTE DE MAGANGUE "COOTRAIMAG"</v>
      </c>
      <c r="C329" s="88" t="str">
        <f>VLOOKUP(A329,EMPRESAS!$A$1:$C$342,3,0)</f>
        <v>Pasajeros</v>
      </c>
      <c r="D329" s="95" t="s">
        <v>1443</v>
      </c>
      <c r="E329" s="122">
        <v>10321199</v>
      </c>
      <c r="F329" s="131" t="s">
        <v>1102</v>
      </c>
      <c r="G329" s="131">
        <v>20</v>
      </c>
      <c r="H329" s="122" t="s">
        <v>1105</v>
      </c>
      <c r="I329" s="220" t="str">
        <f>VLOOKUP(A329,EMPRESAS!$A$1:$I$342,9,0)</f>
        <v>MAGDALENA</v>
      </c>
      <c r="J329" s="175">
        <v>14</v>
      </c>
      <c r="K329" s="176" t="str">
        <f>VLOOKUP(J329,AUXILIAR_TIPO_ASEGURADORA!$C$2:$D$19,2,0)</f>
        <v>SBS SEGUROS DE COLOMBIA S.A.</v>
      </c>
      <c r="L329" s="177">
        <v>1000131</v>
      </c>
      <c r="M329" s="148">
        <v>43829</v>
      </c>
      <c r="N329" s="177">
        <v>1000131</v>
      </c>
      <c r="O329" s="148">
        <v>43829</v>
      </c>
      <c r="P329" s="28"/>
      <c r="Q329" s="60"/>
      <c r="R329" s="157" t="str">
        <f t="shared" ref="R329:R392" ca="1" si="17">IF(O329&lt;$W$1,"Vencida","Vigente")</f>
        <v>Vencida</v>
      </c>
      <c r="S329" s="157">
        <f t="shared" ref="S329:S392" ca="1" si="18">$W$1-O329</f>
        <v>821</v>
      </c>
      <c r="T329" s="157" t="str">
        <f t="shared" ref="T329:T392" ca="1" si="19">IF(S329=-$Y$1,"Proximo a Vencer"," ")</f>
        <v xml:space="preserve"> </v>
      </c>
    </row>
    <row r="330" spans="1:20" ht="15.6" thickTop="1" thickBot="1">
      <c r="A330" s="84">
        <v>8904806662</v>
      </c>
      <c r="B330" s="88" t="str">
        <f>VLOOKUP(A330,EMPRESAS!$A$1:$B$342,2,0)</f>
        <v>COOPERATIVA INTEGRAL DE TRANSPORTE DE MAGANGUE "COOTRAIMAG"</v>
      </c>
      <c r="C330" s="88" t="str">
        <f>VLOOKUP(A330,EMPRESAS!$A$1:$C$342,3,0)</f>
        <v>Pasajeros</v>
      </c>
      <c r="D330" s="95" t="s">
        <v>1444</v>
      </c>
      <c r="E330" s="122">
        <v>10320037</v>
      </c>
      <c r="F330" s="131" t="s">
        <v>1102</v>
      </c>
      <c r="G330" s="131">
        <v>18</v>
      </c>
      <c r="H330" s="122" t="s">
        <v>1105</v>
      </c>
      <c r="I330" s="220" t="str">
        <f>VLOOKUP(A330,EMPRESAS!$A$1:$I$342,9,0)</f>
        <v>MAGDALENA</v>
      </c>
      <c r="J330" s="175">
        <v>14</v>
      </c>
      <c r="K330" s="176" t="str">
        <f>VLOOKUP(J330,AUXILIAR_TIPO_ASEGURADORA!$C$2:$D$19,2,0)</f>
        <v>SBS SEGUROS DE COLOMBIA S.A.</v>
      </c>
      <c r="L330" s="177">
        <v>1000131</v>
      </c>
      <c r="M330" s="148">
        <v>43829</v>
      </c>
      <c r="N330" s="177">
        <v>1000131</v>
      </c>
      <c r="O330" s="148">
        <v>43829</v>
      </c>
      <c r="P330" s="28"/>
      <c r="Q330" s="60"/>
      <c r="R330" s="157" t="str">
        <f t="shared" ca="1" si="17"/>
        <v>Vencida</v>
      </c>
      <c r="S330" s="157">
        <f t="shared" ca="1" si="18"/>
        <v>821</v>
      </c>
      <c r="T330" s="157" t="str">
        <f t="shared" ca="1" si="19"/>
        <v xml:space="preserve"> </v>
      </c>
    </row>
    <row r="331" spans="1:20" ht="15.6" thickTop="1" thickBot="1">
      <c r="A331" s="84">
        <v>8904806662</v>
      </c>
      <c r="B331" s="88" t="str">
        <f>VLOOKUP(A331,EMPRESAS!$A$1:$B$342,2,0)</f>
        <v>COOPERATIVA INTEGRAL DE TRANSPORTE DE MAGANGUE "COOTRAIMAG"</v>
      </c>
      <c r="C331" s="88" t="str">
        <f>VLOOKUP(A331,EMPRESAS!$A$1:$C$342,3,0)</f>
        <v>Pasajeros</v>
      </c>
      <c r="D331" s="95" t="s">
        <v>1445</v>
      </c>
      <c r="E331" s="122">
        <v>10320038</v>
      </c>
      <c r="F331" s="131" t="s">
        <v>1102</v>
      </c>
      <c r="G331" s="131">
        <v>20</v>
      </c>
      <c r="H331" s="122" t="s">
        <v>1105</v>
      </c>
      <c r="I331" s="220" t="str">
        <f>VLOOKUP(A331,EMPRESAS!$A$1:$I$342,9,0)</f>
        <v>MAGDALENA</v>
      </c>
      <c r="J331" s="175">
        <v>14</v>
      </c>
      <c r="K331" s="176" t="str">
        <f>VLOOKUP(J331,AUXILIAR_TIPO_ASEGURADORA!$C$2:$D$19,2,0)</f>
        <v>SBS SEGUROS DE COLOMBIA S.A.</v>
      </c>
      <c r="L331" s="177">
        <v>1000131</v>
      </c>
      <c r="M331" s="148">
        <v>43829</v>
      </c>
      <c r="N331" s="177">
        <v>1000131</v>
      </c>
      <c r="O331" s="148">
        <v>43829</v>
      </c>
      <c r="P331" s="28"/>
      <c r="Q331" s="60"/>
      <c r="R331" s="157" t="str">
        <f t="shared" ca="1" si="17"/>
        <v>Vencida</v>
      </c>
      <c r="S331" s="157">
        <f t="shared" ca="1" si="18"/>
        <v>821</v>
      </c>
      <c r="T331" s="157" t="str">
        <f t="shared" ca="1" si="19"/>
        <v xml:space="preserve"> </v>
      </c>
    </row>
    <row r="332" spans="1:20" ht="15.6" thickTop="1" thickBot="1">
      <c r="A332" s="84">
        <v>8904806662</v>
      </c>
      <c r="B332" s="88" t="str">
        <f>VLOOKUP(A332,EMPRESAS!$A$1:$B$342,2,0)</f>
        <v>COOPERATIVA INTEGRAL DE TRANSPORTE DE MAGANGUE "COOTRAIMAG"</v>
      </c>
      <c r="C332" s="88" t="str">
        <f>VLOOKUP(A332,EMPRESAS!$A$1:$C$342,3,0)</f>
        <v>Pasajeros</v>
      </c>
      <c r="D332" s="95" t="s">
        <v>1446</v>
      </c>
      <c r="E332" s="122">
        <v>10320039</v>
      </c>
      <c r="F332" s="131" t="s">
        <v>1102</v>
      </c>
      <c r="G332" s="131">
        <v>18</v>
      </c>
      <c r="H332" s="122" t="s">
        <v>1105</v>
      </c>
      <c r="I332" s="220" t="str">
        <f>VLOOKUP(A332,EMPRESAS!$A$1:$I$342,9,0)</f>
        <v>MAGDALENA</v>
      </c>
      <c r="J332" s="175">
        <v>14</v>
      </c>
      <c r="K332" s="176" t="str">
        <f>VLOOKUP(J332,AUXILIAR_TIPO_ASEGURADORA!$C$2:$D$19,2,0)</f>
        <v>SBS SEGUROS DE COLOMBIA S.A.</v>
      </c>
      <c r="L332" s="177">
        <v>1000131</v>
      </c>
      <c r="M332" s="148">
        <v>43829</v>
      </c>
      <c r="N332" s="177">
        <v>1000131</v>
      </c>
      <c r="O332" s="148">
        <v>43829</v>
      </c>
      <c r="P332" s="28"/>
      <c r="Q332" s="60"/>
      <c r="R332" s="157" t="str">
        <f t="shared" ca="1" si="17"/>
        <v>Vencida</v>
      </c>
      <c r="S332" s="157">
        <f t="shared" ca="1" si="18"/>
        <v>821</v>
      </c>
      <c r="T332" s="157" t="str">
        <f t="shared" ca="1" si="19"/>
        <v xml:space="preserve"> </v>
      </c>
    </row>
    <row r="333" spans="1:20" ht="15.6" thickTop="1" thickBot="1">
      <c r="A333" s="84">
        <v>8904806662</v>
      </c>
      <c r="B333" s="88" t="str">
        <f>VLOOKUP(A333,EMPRESAS!$A$1:$B$342,2,0)</f>
        <v>COOPERATIVA INTEGRAL DE TRANSPORTE DE MAGANGUE "COOTRAIMAG"</v>
      </c>
      <c r="C333" s="88" t="str">
        <f>VLOOKUP(A333,EMPRESAS!$A$1:$C$342,3,0)</f>
        <v>Pasajeros</v>
      </c>
      <c r="D333" s="95" t="s">
        <v>1447</v>
      </c>
      <c r="E333" s="122">
        <v>10320040</v>
      </c>
      <c r="F333" s="131" t="s">
        <v>1102</v>
      </c>
      <c r="G333" s="131">
        <v>16</v>
      </c>
      <c r="H333" s="122" t="s">
        <v>1105</v>
      </c>
      <c r="I333" s="220" t="str">
        <f>VLOOKUP(A333,EMPRESAS!$A$1:$I$342,9,0)</f>
        <v>MAGDALENA</v>
      </c>
      <c r="J333" s="175">
        <v>14</v>
      </c>
      <c r="K333" s="176" t="str">
        <f>VLOOKUP(J333,AUXILIAR_TIPO_ASEGURADORA!$C$2:$D$19,2,0)</f>
        <v>SBS SEGUROS DE COLOMBIA S.A.</v>
      </c>
      <c r="L333" s="177">
        <v>1000131</v>
      </c>
      <c r="M333" s="148">
        <v>43829</v>
      </c>
      <c r="N333" s="177">
        <v>1000131</v>
      </c>
      <c r="O333" s="148">
        <v>43829</v>
      </c>
      <c r="P333" s="28"/>
      <c r="Q333" s="60"/>
      <c r="R333" s="157" t="str">
        <f t="shared" ca="1" si="17"/>
        <v>Vencida</v>
      </c>
      <c r="S333" s="157">
        <f t="shared" ca="1" si="18"/>
        <v>821</v>
      </c>
      <c r="T333" s="157" t="str">
        <f t="shared" ca="1" si="19"/>
        <v xml:space="preserve"> </v>
      </c>
    </row>
    <row r="334" spans="1:20" ht="15.6" thickTop="1" thickBot="1">
      <c r="A334" s="84">
        <v>8904806662</v>
      </c>
      <c r="B334" s="88" t="str">
        <f>VLOOKUP(A334,EMPRESAS!$A$1:$B$342,2,0)</f>
        <v>COOPERATIVA INTEGRAL DE TRANSPORTE DE MAGANGUE "COOTRAIMAG"</v>
      </c>
      <c r="C334" s="88" t="str">
        <f>VLOOKUP(A334,EMPRESAS!$A$1:$C$342,3,0)</f>
        <v>Pasajeros</v>
      </c>
      <c r="D334" s="95" t="s">
        <v>1448</v>
      </c>
      <c r="E334" s="122">
        <v>10320041</v>
      </c>
      <c r="F334" s="131" t="s">
        <v>1102</v>
      </c>
      <c r="G334" s="131">
        <v>18</v>
      </c>
      <c r="H334" s="122" t="s">
        <v>1105</v>
      </c>
      <c r="I334" s="220" t="str">
        <f>VLOOKUP(A334,EMPRESAS!$A$1:$I$342,9,0)</f>
        <v>MAGDALENA</v>
      </c>
      <c r="J334" s="175">
        <v>14</v>
      </c>
      <c r="K334" s="176" t="str">
        <f>VLOOKUP(J334,AUXILIAR_TIPO_ASEGURADORA!$C$2:$D$19,2,0)</f>
        <v>SBS SEGUROS DE COLOMBIA S.A.</v>
      </c>
      <c r="L334" s="177">
        <v>1000131</v>
      </c>
      <c r="M334" s="148">
        <v>43829</v>
      </c>
      <c r="N334" s="177">
        <v>1000131</v>
      </c>
      <c r="O334" s="148">
        <v>43829</v>
      </c>
      <c r="P334" s="28"/>
      <c r="Q334" s="60"/>
      <c r="R334" s="157" t="str">
        <f t="shared" ca="1" si="17"/>
        <v>Vencida</v>
      </c>
      <c r="S334" s="157">
        <f t="shared" ca="1" si="18"/>
        <v>821</v>
      </c>
      <c r="T334" s="157" t="str">
        <f t="shared" ca="1" si="19"/>
        <v xml:space="preserve"> </v>
      </c>
    </row>
    <row r="335" spans="1:20" ht="15.6" thickTop="1" thickBot="1">
      <c r="A335" s="84">
        <v>8904806662</v>
      </c>
      <c r="B335" s="88" t="str">
        <f>VLOOKUP(A335,EMPRESAS!$A$1:$B$342,2,0)</f>
        <v>COOPERATIVA INTEGRAL DE TRANSPORTE DE MAGANGUE "COOTRAIMAG"</v>
      </c>
      <c r="C335" s="88" t="str">
        <f>VLOOKUP(A335,EMPRESAS!$A$1:$C$342,3,0)</f>
        <v>Pasajeros</v>
      </c>
      <c r="D335" s="95" t="s">
        <v>1449</v>
      </c>
      <c r="E335" s="122">
        <v>10320042</v>
      </c>
      <c r="F335" s="131" t="s">
        <v>1102</v>
      </c>
      <c r="G335" s="131">
        <v>18</v>
      </c>
      <c r="H335" s="122" t="s">
        <v>1105</v>
      </c>
      <c r="I335" s="220" t="str">
        <f>VLOOKUP(A335,EMPRESAS!$A$1:$I$342,9,0)</f>
        <v>MAGDALENA</v>
      </c>
      <c r="J335" s="175">
        <v>14</v>
      </c>
      <c r="K335" s="176" t="str">
        <f>VLOOKUP(J335,AUXILIAR_TIPO_ASEGURADORA!$C$2:$D$19,2,0)</f>
        <v>SBS SEGUROS DE COLOMBIA S.A.</v>
      </c>
      <c r="L335" s="177">
        <v>1000131</v>
      </c>
      <c r="M335" s="148">
        <v>43829</v>
      </c>
      <c r="N335" s="177">
        <v>1000131</v>
      </c>
      <c r="O335" s="148">
        <v>43829</v>
      </c>
      <c r="P335" s="28"/>
      <c r="Q335" s="60"/>
      <c r="R335" s="157" t="str">
        <f t="shared" ca="1" si="17"/>
        <v>Vencida</v>
      </c>
      <c r="S335" s="157">
        <f t="shared" ca="1" si="18"/>
        <v>821</v>
      </c>
      <c r="T335" s="157" t="str">
        <f t="shared" ca="1" si="19"/>
        <v xml:space="preserve"> </v>
      </c>
    </row>
    <row r="336" spans="1:20" ht="15.6" thickTop="1" thickBot="1">
      <c r="A336" s="84">
        <v>8904806662</v>
      </c>
      <c r="B336" s="88" t="str">
        <f>VLOOKUP(A336,EMPRESAS!$A$1:$B$342,2,0)</f>
        <v>COOPERATIVA INTEGRAL DE TRANSPORTE DE MAGANGUE "COOTRAIMAG"</v>
      </c>
      <c r="C336" s="88" t="str">
        <f>VLOOKUP(A336,EMPRESAS!$A$1:$C$342,3,0)</f>
        <v>Pasajeros</v>
      </c>
      <c r="D336" s="95" t="s">
        <v>1450</v>
      </c>
      <c r="E336" s="122">
        <v>10320043</v>
      </c>
      <c r="F336" s="131" t="s">
        <v>1102</v>
      </c>
      <c r="G336" s="131">
        <v>18</v>
      </c>
      <c r="H336" s="122" t="s">
        <v>1105</v>
      </c>
      <c r="I336" s="220" t="str">
        <f>VLOOKUP(A336,EMPRESAS!$A$1:$I$342,9,0)</f>
        <v>MAGDALENA</v>
      </c>
      <c r="J336" s="175">
        <v>14</v>
      </c>
      <c r="K336" s="176" t="str">
        <f>VLOOKUP(J336,AUXILIAR_TIPO_ASEGURADORA!$C$2:$D$19,2,0)</f>
        <v>SBS SEGUROS DE COLOMBIA S.A.</v>
      </c>
      <c r="L336" s="177">
        <v>1000131</v>
      </c>
      <c r="M336" s="148">
        <v>43829</v>
      </c>
      <c r="N336" s="177">
        <v>1000131</v>
      </c>
      <c r="O336" s="148">
        <v>43829</v>
      </c>
      <c r="P336" s="28"/>
      <c r="Q336" s="60"/>
      <c r="R336" s="157" t="str">
        <f t="shared" ca="1" si="17"/>
        <v>Vencida</v>
      </c>
      <c r="S336" s="157">
        <f t="shared" ca="1" si="18"/>
        <v>821</v>
      </c>
      <c r="T336" s="157" t="str">
        <f t="shared" ca="1" si="19"/>
        <v xml:space="preserve"> </v>
      </c>
    </row>
    <row r="337" spans="1:20" ht="15.6" thickTop="1" thickBot="1">
      <c r="A337" s="84">
        <v>8904806662</v>
      </c>
      <c r="B337" s="88" t="str">
        <f>VLOOKUP(A337,EMPRESAS!$A$1:$B$342,2,0)</f>
        <v>COOPERATIVA INTEGRAL DE TRANSPORTE DE MAGANGUE "COOTRAIMAG"</v>
      </c>
      <c r="C337" s="88" t="str">
        <f>VLOOKUP(A337,EMPRESAS!$A$1:$C$342,3,0)</f>
        <v>Pasajeros</v>
      </c>
      <c r="D337" s="95" t="s">
        <v>1451</v>
      </c>
      <c r="E337" s="122">
        <v>10320779</v>
      </c>
      <c r="F337" s="131" t="s">
        <v>1102</v>
      </c>
      <c r="G337" s="131">
        <v>18</v>
      </c>
      <c r="H337" s="122" t="s">
        <v>1105</v>
      </c>
      <c r="I337" s="220" t="str">
        <f>VLOOKUP(A337,EMPRESAS!$A$1:$I$342,9,0)</f>
        <v>MAGDALENA</v>
      </c>
      <c r="J337" s="175">
        <v>14</v>
      </c>
      <c r="K337" s="176" t="str">
        <f>VLOOKUP(J337,AUXILIAR_TIPO_ASEGURADORA!$C$2:$D$19,2,0)</f>
        <v>SBS SEGUROS DE COLOMBIA S.A.</v>
      </c>
      <c r="L337" s="177">
        <v>1000131</v>
      </c>
      <c r="M337" s="148">
        <v>43829</v>
      </c>
      <c r="N337" s="177">
        <v>1000131</v>
      </c>
      <c r="O337" s="148">
        <v>43829</v>
      </c>
      <c r="P337" s="28"/>
      <c r="Q337" s="60"/>
      <c r="R337" s="157" t="str">
        <f t="shared" ca="1" si="17"/>
        <v>Vencida</v>
      </c>
      <c r="S337" s="157">
        <f t="shared" ca="1" si="18"/>
        <v>821</v>
      </c>
      <c r="T337" s="157" t="str">
        <f t="shared" ca="1" si="19"/>
        <v xml:space="preserve"> </v>
      </c>
    </row>
    <row r="338" spans="1:20" ht="15.6" thickTop="1" thickBot="1">
      <c r="A338" s="84">
        <v>8904806662</v>
      </c>
      <c r="B338" s="88" t="str">
        <f>VLOOKUP(A338,EMPRESAS!$A$1:$B$342,2,0)</f>
        <v>COOPERATIVA INTEGRAL DE TRANSPORTE DE MAGANGUE "COOTRAIMAG"</v>
      </c>
      <c r="C338" s="88" t="str">
        <f>VLOOKUP(A338,EMPRESAS!$A$1:$C$342,3,0)</f>
        <v>Pasajeros</v>
      </c>
      <c r="D338" s="95" t="s">
        <v>1452</v>
      </c>
      <c r="E338" s="122">
        <v>10320543</v>
      </c>
      <c r="F338" s="131" t="s">
        <v>1102</v>
      </c>
      <c r="G338" s="131">
        <v>18</v>
      </c>
      <c r="H338" s="122" t="s">
        <v>1105</v>
      </c>
      <c r="I338" s="220" t="str">
        <f>VLOOKUP(A338,EMPRESAS!$A$1:$I$342,9,0)</f>
        <v>MAGDALENA</v>
      </c>
      <c r="J338" s="175">
        <v>14</v>
      </c>
      <c r="K338" s="176" t="str">
        <f>VLOOKUP(J338,AUXILIAR_TIPO_ASEGURADORA!$C$2:$D$19,2,0)</f>
        <v>SBS SEGUROS DE COLOMBIA S.A.</v>
      </c>
      <c r="L338" s="177">
        <v>1000131</v>
      </c>
      <c r="M338" s="148">
        <v>43829</v>
      </c>
      <c r="N338" s="177">
        <v>1000131</v>
      </c>
      <c r="O338" s="148">
        <v>43829</v>
      </c>
      <c r="P338" s="28"/>
      <c r="Q338" s="60"/>
      <c r="R338" s="157" t="str">
        <f t="shared" ca="1" si="17"/>
        <v>Vencida</v>
      </c>
      <c r="S338" s="157">
        <f t="shared" ca="1" si="18"/>
        <v>821</v>
      </c>
      <c r="T338" s="157" t="str">
        <f t="shared" ca="1" si="19"/>
        <v xml:space="preserve"> </v>
      </c>
    </row>
    <row r="339" spans="1:20" ht="15.6" thickTop="1" thickBot="1">
      <c r="A339" s="84">
        <v>8904806662</v>
      </c>
      <c r="B339" s="88" t="str">
        <f>VLOOKUP(A339,EMPRESAS!$A$1:$B$342,2,0)</f>
        <v>COOPERATIVA INTEGRAL DE TRANSPORTE DE MAGANGUE "COOTRAIMAG"</v>
      </c>
      <c r="C339" s="88" t="str">
        <f>VLOOKUP(A339,EMPRESAS!$A$1:$C$342,3,0)</f>
        <v>Pasajeros</v>
      </c>
      <c r="D339" s="95" t="s">
        <v>1453</v>
      </c>
      <c r="E339" s="122">
        <v>10320047</v>
      </c>
      <c r="F339" s="131" t="s">
        <v>1102</v>
      </c>
      <c r="G339" s="131">
        <v>18</v>
      </c>
      <c r="H339" s="122" t="s">
        <v>1105</v>
      </c>
      <c r="I339" s="220" t="str">
        <f>VLOOKUP(A339,EMPRESAS!$A$1:$I$342,9,0)</f>
        <v>MAGDALENA</v>
      </c>
      <c r="J339" s="175">
        <v>14</v>
      </c>
      <c r="K339" s="176" t="str">
        <f>VLOOKUP(J339,AUXILIAR_TIPO_ASEGURADORA!$C$2:$D$19,2,0)</f>
        <v>SBS SEGUROS DE COLOMBIA S.A.</v>
      </c>
      <c r="L339" s="177">
        <v>1000131</v>
      </c>
      <c r="M339" s="148">
        <v>43829</v>
      </c>
      <c r="N339" s="177">
        <v>1000131</v>
      </c>
      <c r="O339" s="148">
        <v>43829</v>
      </c>
      <c r="P339" s="28"/>
      <c r="Q339" s="60"/>
      <c r="R339" s="157" t="str">
        <f t="shared" ca="1" si="17"/>
        <v>Vencida</v>
      </c>
      <c r="S339" s="157">
        <f t="shared" ca="1" si="18"/>
        <v>821</v>
      </c>
      <c r="T339" s="157" t="str">
        <f t="shared" ca="1" si="19"/>
        <v xml:space="preserve"> </v>
      </c>
    </row>
    <row r="340" spans="1:20" ht="15.6" thickTop="1" thickBot="1">
      <c r="A340" s="84">
        <v>8904806662</v>
      </c>
      <c r="B340" s="88" t="str">
        <f>VLOOKUP(A340,EMPRESAS!$A$1:$B$342,2,0)</f>
        <v>COOPERATIVA INTEGRAL DE TRANSPORTE DE MAGANGUE "COOTRAIMAG"</v>
      </c>
      <c r="C340" s="88" t="str">
        <f>VLOOKUP(A340,EMPRESAS!$A$1:$C$342,3,0)</f>
        <v>Pasajeros</v>
      </c>
      <c r="D340" s="95" t="s">
        <v>1454</v>
      </c>
      <c r="E340" s="122">
        <v>10320453</v>
      </c>
      <c r="F340" s="131" t="s">
        <v>1102</v>
      </c>
      <c r="G340" s="131">
        <v>20</v>
      </c>
      <c r="H340" s="122" t="s">
        <v>1105</v>
      </c>
      <c r="I340" s="220" t="str">
        <f>VLOOKUP(A340,EMPRESAS!$A$1:$I$342,9,0)</f>
        <v>MAGDALENA</v>
      </c>
      <c r="J340" s="175">
        <v>14</v>
      </c>
      <c r="K340" s="176" t="str">
        <f>VLOOKUP(J340,AUXILIAR_TIPO_ASEGURADORA!$C$2:$D$19,2,0)</f>
        <v>SBS SEGUROS DE COLOMBIA S.A.</v>
      </c>
      <c r="L340" s="177">
        <v>1000131</v>
      </c>
      <c r="M340" s="148">
        <v>43829</v>
      </c>
      <c r="N340" s="177">
        <v>1000131</v>
      </c>
      <c r="O340" s="148">
        <v>43829</v>
      </c>
      <c r="P340" s="28"/>
      <c r="Q340" s="60"/>
      <c r="R340" s="157" t="str">
        <f t="shared" ca="1" si="17"/>
        <v>Vencida</v>
      </c>
      <c r="S340" s="157">
        <f t="shared" ca="1" si="18"/>
        <v>821</v>
      </c>
      <c r="T340" s="157" t="str">
        <f t="shared" ca="1" si="19"/>
        <v xml:space="preserve"> </v>
      </c>
    </row>
    <row r="341" spans="1:20" ht="15.6" thickTop="1" thickBot="1">
      <c r="A341" s="84">
        <v>8904806662</v>
      </c>
      <c r="B341" s="88" t="str">
        <f>VLOOKUP(A341,EMPRESAS!$A$1:$B$342,2,0)</f>
        <v>COOPERATIVA INTEGRAL DE TRANSPORTE DE MAGANGUE "COOTRAIMAG"</v>
      </c>
      <c r="C341" s="88" t="str">
        <f>VLOOKUP(A341,EMPRESAS!$A$1:$C$342,3,0)</f>
        <v>Pasajeros</v>
      </c>
      <c r="D341" s="95" t="s">
        <v>1455</v>
      </c>
      <c r="E341" s="122">
        <v>10320595</v>
      </c>
      <c r="F341" s="131" t="s">
        <v>1102</v>
      </c>
      <c r="G341" s="131">
        <v>18</v>
      </c>
      <c r="H341" s="122" t="s">
        <v>1105</v>
      </c>
      <c r="I341" s="220" t="str">
        <f>VLOOKUP(A341,EMPRESAS!$A$1:$I$342,9,0)</f>
        <v>MAGDALENA</v>
      </c>
      <c r="J341" s="175">
        <v>14</v>
      </c>
      <c r="K341" s="176" t="str">
        <f>VLOOKUP(J341,AUXILIAR_TIPO_ASEGURADORA!$C$2:$D$19,2,0)</f>
        <v>SBS SEGUROS DE COLOMBIA S.A.</v>
      </c>
      <c r="L341" s="177">
        <v>1000131</v>
      </c>
      <c r="M341" s="148">
        <v>43829</v>
      </c>
      <c r="N341" s="177">
        <v>1000131</v>
      </c>
      <c r="O341" s="148">
        <v>43829</v>
      </c>
      <c r="P341" s="28"/>
      <c r="Q341" s="60"/>
      <c r="R341" s="157" t="str">
        <f t="shared" ca="1" si="17"/>
        <v>Vencida</v>
      </c>
      <c r="S341" s="157">
        <f t="shared" ca="1" si="18"/>
        <v>821</v>
      </c>
      <c r="T341" s="157" t="str">
        <f t="shared" ca="1" si="19"/>
        <v xml:space="preserve"> </v>
      </c>
    </row>
    <row r="342" spans="1:20" ht="15.6" thickTop="1" thickBot="1">
      <c r="A342" s="84">
        <v>8904806662</v>
      </c>
      <c r="B342" s="88" t="str">
        <f>VLOOKUP(A342,EMPRESAS!$A$1:$B$342,2,0)</f>
        <v>COOPERATIVA INTEGRAL DE TRANSPORTE DE MAGANGUE "COOTRAIMAG"</v>
      </c>
      <c r="C342" s="88" t="str">
        <f>VLOOKUP(A342,EMPRESAS!$A$1:$C$342,3,0)</f>
        <v>Pasajeros</v>
      </c>
      <c r="D342" s="95" t="s">
        <v>1456</v>
      </c>
      <c r="E342" s="122">
        <v>10320429</v>
      </c>
      <c r="F342" s="131" t="s">
        <v>1102</v>
      </c>
      <c r="G342" s="131">
        <v>20</v>
      </c>
      <c r="H342" s="122" t="s">
        <v>1105</v>
      </c>
      <c r="I342" s="220" t="str">
        <f>VLOOKUP(A342,EMPRESAS!$A$1:$I$342,9,0)</f>
        <v>MAGDALENA</v>
      </c>
      <c r="J342" s="175">
        <v>14</v>
      </c>
      <c r="K342" s="176" t="str">
        <f>VLOOKUP(J342,AUXILIAR_TIPO_ASEGURADORA!$C$2:$D$19,2,0)</f>
        <v>SBS SEGUROS DE COLOMBIA S.A.</v>
      </c>
      <c r="L342" s="177">
        <v>1000131</v>
      </c>
      <c r="M342" s="148">
        <v>43829</v>
      </c>
      <c r="N342" s="177">
        <v>1000131</v>
      </c>
      <c r="O342" s="148">
        <v>43829</v>
      </c>
      <c r="P342" s="28"/>
      <c r="Q342" s="60"/>
      <c r="R342" s="157" t="str">
        <f t="shared" ca="1" si="17"/>
        <v>Vencida</v>
      </c>
      <c r="S342" s="157">
        <f t="shared" ca="1" si="18"/>
        <v>821</v>
      </c>
      <c r="T342" s="157" t="str">
        <f t="shared" ca="1" si="19"/>
        <v xml:space="preserve"> </v>
      </c>
    </row>
    <row r="343" spans="1:20" ht="15.6" thickTop="1" thickBot="1">
      <c r="A343" s="84">
        <v>8904806662</v>
      </c>
      <c r="B343" s="88" t="str">
        <f>VLOOKUP(A343,EMPRESAS!$A$1:$B$342,2,0)</f>
        <v>COOPERATIVA INTEGRAL DE TRANSPORTE DE MAGANGUE "COOTRAIMAG"</v>
      </c>
      <c r="C343" s="88" t="str">
        <f>VLOOKUP(A343,EMPRESAS!$A$1:$C$342,3,0)</f>
        <v>Pasajeros</v>
      </c>
      <c r="D343" s="95" t="s">
        <v>1457</v>
      </c>
      <c r="E343" s="122">
        <v>10320051</v>
      </c>
      <c r="F343" s="131" t="s">
        <v>1102</v>
      </c>
      <c r="G343" s="131">
        <v>16</v>
      </c>
      <c r="H343" s="122" t="s">
        <v>1105</v>
      </c>
      <c r="I343" s="220" t="str">
        <f>VLOOKUP(A343,EMPRESAS!$A$1:$I$342,9,0)</f>
        <v>MAGDALENA</v>
      </c>
      <c r="J343" s="175">
        <v>14</v>
      </c>
      <c r="K343" s="176" t="str">
        <f>VLOOKUP(J343,AUXILIAR_TIPO_ASEGURADORA!$C$2:$D$19,2,0)</f>
        <v>SBS SEGUROS DE COLOMBIA S.A.</v>
      </c>
      <c r="L343" s="177">
        <v>1000131</v>
      </c>
      <c r="M343" s="148">
        <v>43829</v>
      </c>
      <c r="N343" s="177">
        <v>1000131</v>
      </c>
      <c r="O343" s="148">
        <v>43829</v>
      </c>
      <c r="P343" s="28"/>
      <c r="Q343" s="60"/>
      <c r="R343" s="157" t="str">
        <f t="shared" ca="1" si="17"/>
        <v>Vencida</v>
      </c>
      <c r="S343" s="157">
        <f t="shared" ca="1" si="18"/>
        <v>821</v>
      </c>
      <c r="T343" s="157" t="str">
        <f t="shared" ca="1" si="19"/>
        <v xml:space="preserve"> </v>
      </c>
    </row>
    <row r="344" spans="1:20" ht="15.6" thickTop="1" thickBot="1">
      <c r="A344" s="84">
        <v>8904806662</v>
      </c>
      <c r="B344" s="88" t="str">
        <f>VLOOKUP(A344,EMPRESAS!$A$1:$B$342,2,0)</f>
        <v>COOPERATIVA INTEGRAL DE TRANSPORTE DE MAGANGUE "COOTRAIMAG"</v>
      </c>
      <c r="C344" s="88" t="str">
        <f>VLOOKUP(A344,EMPRESAS!$A$1:$C$342,3,0)</f>
        <v>Pasajeros</v>
      </c>
      <c r="D344" s="95" t="s">
        <v>1458</v>
      </c>
      <c r="E344" s="122">
        <v>10320052</v>
      </c>
      <c r="F344" s="131" t="s">
        <v>1102</v>
      </c>
      <c r="G344" s="131">
        <v>18</v>
      </c>
      <c r="H344" s="122" t="s">
        <v>1105</v>
      </c>
      <c r="I344" s="220" t="str">
        <f>VLOOKUP(A344,EMPRESAS!$A$1:$I$342,9,0)</f>
        <v>MAGDALENA</v>
      </c>
      <c r="J344" s="175">
        <v>14</v>
      </c>
      <c r="K344" s="176" t="str">
        <f>VLOOKUP(J344,AUXILIAR_TIPO_ASEGURADORA!$C$2:$D$19,2,0)</f>
        <v>SBS SEGUROS DE COLOMBIA S.A.</v>
      </c>
      <c r="L344" s="177">
        <v>1000131</v>
      </c>
      <c r="M344" s="148">
        <v>43829</v>
      </c>
      <c r="N344" s="177">
        <v>1000131</v>
      </c>
      <c r="O344" s="148">
        <v>43829</v>
      </c>
      <c r="P344" s="28"/>
      <c r="Q344" s="60"/>
      <c r="R344" s="157" t="str">
        <f t="shared" ca="1" si="17"/>
        <v>Vencida</v>
      </c>
      <c r="S344" s="157">
        <f t="shared" ca="1" si="18"/>
        <v>821</v>
      </c>
      <c r="T344" s="157" t="str">
        <f t="shared" ca="1" si="19"/>
        <v xml:space="preserve"> </v>
      </c>
    </row>
    <row r="345" spans="1:20" ht="15.6" thickTop="1" thickBot="1">
      <c r="A345" s="84">
        <v>8904806662</v>
      </c>
      <c r="B345" s="88" t="str">
        <f>VLOOKUP(A345,EMPRESAS!$A$1:$B$342,2,0)</f>
        <v>COOPERATIVA INTEGRAL DE TRANSPORTE DE MAGANGUE "COOTRAIMAG"</v>
      </c>
      <c r="C345" s="88" t="str">
        <f>VLOOKUP(A345,EMPRESAS!$A$1:$C$342,3,0)</f>
        <v>Pasajeros</v>
      </c>
      <c r="D345" s="95" t="s">
        <v>1459</v>
      </c>
      <c r="E345" s="122">
        <v>10320053</v>
      </c>
      <c r="F345" s="131" t="s">
        <v>1102</v>
      </c>
      <c r="G345" s="131">
        <v>18</v>
      </c>
      <c r="H345" s="122" t="s">
        <v>1105</v>
      </c>
      <c r="I345" s="220" t="str">
        <f>VLOOKUP(A345,EMPRESAS!$A$1:$I$342,9,0)</f>
        <v>MAGDALENA</v>
      </c>
      <c r="J345" s="175">
        <v>14</v>
      </c>
      <c r="K345" s="176" t="str">
        <f>VLOOKUP(J345,AUXILIAR_TIPO_ASEGURADORA!$C$2:$D$19,2,0)</f>
        <v>SBS SEGUROS DE COLOMBIA S.A.</v>
      </c>
      <c r="L345" s="177">
        <v>1000131</v>
      </c>
      <c r="M345" s="148">
        <v>43829</v>
      </c>
      <c r="N345" s="177">
        <v>1000131</v>
      </c>
      <c r="O345" s="148">
        <v>43829</v>
      </c>
      <c r="P345" s="28"/>
      <c r="Q345" s="60"/>
      <c r="R345" s="157" t="str">
        <f t="shared" ca="1" si="17"/>
        <v>Vencida</v>
      </c>
      <c r="S345" s="157">
        <f t="shared" ca="1" si="18"/>
        <v>821</v>
      </c>
      <c r="T345" s="157" t="str">
        <f t="shared" ca="1" si="19"/>
        <v xml:space="preserve"> </v>
      </c>
    </row>
    <row r="346" spans="1:20" ht="15.6" thickTop="1" thickBot="1">
      <c r="A346" s="84">
        <v>8904806662</v>
      </c>
      <c r="B346" s="88" t="str">
        <f>VLOOKUP(A346,EMPRESAS!$A$1:$B$342,2,0)</f>
        <v>COOPERATIVA INTEGRAL DE TRANSPORTE DE MAGANGUE "COOTRAIMAG"</v>
      </c>
      <c r="C346" s="88" t="str">
        <f>VLOOKUP(A346,EMPRESAS!$A$1:$C$342,3,0)</f>
        <v>Pasajeros</v>
      </c>
      <c r="D346" s="95" t="s">
        <v>1460</v>
      </c>
      <c r="E346" s="122">
        <v>10320054</v>
      </c>
      <c r="F346" s="131" t="s">
        <v>1102</v>
      </c>
      <c r="G346" s="131">
        <v>18</v>
      </c>
      <c r="H346" s="122" t="s">
        <v>1105</v>
      </c>
      <c r="I346" s="220" t="str">
        <f>VLOOKUP(A346,EMPRESAS!$A$1:$I$342,9,0)</f>
        <v>MAGDALENA</v>
      </c>
      <c r="J346" s="175">
        <v>14</v>
      </c>
      <c r="K346" s="176" t="str">
        <f>VLOOKUP(J346,AUXILIAR_TIPO_ASEGURADORA!$C$2:$D$19,2,0)</f>
        <v>SBS SEGUROS DE COLOMBIA S.A.</v>
      </c>
      <c r="L346" s="177">
        <v>1000131</v>
      </c>
      <c r="M346" s="148">
        <v>43829</v>
      </c>
      <c r="N346" s="177">
        <v>1000131</v>
      </c>
      <c r="O346" s="148">
        <v>43829</v>
      </c>
      <c r="P346" s="28"/>
      <c r="Q346" s="60"/>
      <c r="R346" s="157" t="str">
        <f t="shared" ca="1" si="17"/>
        <v>Vencida</v>
      </c>
      <c r="S346" s="157">
        <f t="shared" ca="1" si="18"/>
        <v>821</v>
      </c>
      <c r="T346" s="157" t="str">
        <f t="shared" ca="1" si="19"/>
        <v xml:space="preserve"> </v>
      </c>
    </row>
    <row r="347" spans="1:20" ht="15.6" thickTop="1" thickBot="1">
      <c r="A347" s="84">
        <v>8904806662</v>
      </c>
      <c r="B347" s="88" t="str">
        <f>VLOOKUP(A347,EMPRESAS!$A$1:$B$342,2,0)</f>
        <v>COOPERATIVA INTEGRAL DE TRANSPORTE DE MAGANGUE "COOTRAIMAG"</v>
      </c>
      <c r="C347" s="88" t="str">
        <f>VLOOKUP(A347,EMPRESAS!$A$1:$C$342,3,0)</f>
        <v>Pasajeros</v>
      </c>
      <c r="D347" s="95" t="s">
        <v>1461</v>
      </c>
      <c r="E347" s="122">
        <v>10320581</v>
      </c>
      <c r="F347" s="131" t="s">
        <v>1102</v>
      </c>
      <c r="G347" s="131">
        <v>18</v>
      </c>
      <c r="H347" s="122" t="s">
        <v>1105</v>
      </c>
      <c r="I347" s="220" t="str">
        <f>VLOOKUP(A347,EMPRESAS!$A$1:$I$342,9,0)</f>
        <v>MAGDALENA</v>
      </c>
      <c r="J347" s="175">
        <v>14</v>
      </c>
      <c r="K347" s="176" t="str">
        <f>VLOOKUP(J347,AUXILIAR_TIPO_ASEGURADORA!$C$2:$D$19,2,0)</f>
        <v>SBS SEGUROS DE COLOMBIA S.A.</v>
      </c>
      <c r="L347" s="177">
        <v>1000131</v>
      </c>
      <c r="M347" s="148">
        <v>43829</v>
      </c>
      <c r="N347" s="177">
        <v>1000131</v>
      </c>
      <c r="O347" s="148">
        <v>43829</v>
      </c>
      <c r="P347" s="28"/>
      <c r="Q347" s="60"/>
      <c r="R347" s="157" t="str">
        <f t="shared" ca="1" si="17"/>
        <v>Vencida</v>
      </c>
      <c r="S347" s="157">
        <f t="shared" ca="1" si="18"/>
        <v>821</v>
      </c>
      <c r="T347" s="157" t="str">
        <f t="shared" ca="1" si="19"/>
        <v xml:space="preserve"> </v>
      </c>
    </row>
    <row r="348" spans="1:20" ht="15.6" thickTop="1" thickBot="1">
      <c r="A348" s="84">
        <v>8904806662</v>
      </c>
      <c r="B348" s="88" t="str">
        <f>VLOOKUP(A348,EMPRESAS!$A$1:$B$342,2,0)</f>
        <v>COOPERATIVA INTEGRAL DE TRANSPORTE DE MAGANGUE "COOTRAIMAG"</v>
      </c>
      <c r="C348" s="88" t="str">
        <f>VLOOKUP(A348,EMPRESAS!$A$1:$C$342,3,0)</f>
        <v>Pasajeros</v>
      </c>
      <c r="D348" s="95" t="s">
        <v>1462</v>
      </c>
      <c r="E348" s="122">
        <v>10320444</v>
      </c>
      <c r="F348" s="131" t="s">
        <v>1102</v>
      </c>
      <c r="G348" s="131">
        <v>20</v>
      </c>
      <c r="H348" s="122" t="s">
        <v>1105</v>
      </c>
      <c r="I348" s="220" t="str">
        <f>VLOOKUP(A348,EMPRESAS!$A$1:$I$342,9,0)</f>
        <v>MAGDALENA</v>
      </c>
      <c r="J348" s="175">
        <v>14</v>
      </c>
      <c r="K348" s="176" t="str">
        <f>VLOOKUP(J348,AUXILIAR_TIPO_ASEGURADORA!$C$2:$D$19,2,0)</f>
        <v>SBS SEGUROS DE COLOMBIA S.A.</v>
      </c>
      <c r="L348" s="177">
        <v>1000131</v>
      </c>
      <c r="M348" s="148">
        <v>43829</v>
      </c>
      <c r="N348" s="177">
        <v>1000131</v>
      </c>
      <c r="O348" s="148">
        <v>43829</v>
      </c>
      <c r="P348" s="28"/>
      <c r="Q348" s="60"/>
      <c r="R348" s="157" t="str">
        <f t="shared" ca="1" si="17"/>
        <v>Vencida</v>
      </c>
      <c r="S348" s="157">
        <f t="shared" ca="1" si="18"/>
        <v>821</v>
      </c>
      <c r="T348" s="157" t="str">
        <f t="shared" ca="1" si="19"/>
        <v xml:space="preserve"> </v>
      </c>
    </row>
    <row r="349" spans="1:20" ht="15.6" thickTop="1" thickBot="1">
      <c r="A349" s="84">
        <v>8904806662</v>
      </c>
      <c r="B349" s="88" t="str">
        <f>VLOOKUP(A349,EMPRESAS!$A$1:$B$342,2,0)</f>
        <v>COOPERATIVA INTEGRAL DE TRANSPORTE DE MAGANGUE "COOTRAIMAG"</v>
      </c>
      <c r="C349" s="88" t="str">
        <f>VLOOKUP(A349,EMPRESAS!$A$1:$C$342,3,0)</f>
        <v>Pasajeros</v>
      </c>
      <c r="D349" s="95" t="s">
        <v>1463</v>
      </c>
      <c r="E349" s="122">
        <v>10320498</v>
      </c>
      <c r="F349" s="131" t="s">
        <v>1102</v>
      </c>
      <c r="G349" s="131">
        <v>18</v>
      </c>
      <c r="H349" s="122" t="s">
        <v>1105</v>
      </c>
      <c r="I349" s="220" t="str">
        <f>VLOOKUP(A349,EMPRESAS!$A$1:$I$342,9,0)</f>
        <v>MAGDALENA</v>
      </c>
      <c r="J349" s="175">
        <v>14</v>
      </c>
      <c r="K349" s="176" t="str">
        <f>VLOOKUP(J349,AUXILIAR_TIPO_ASEGURADORA!$C$2:$D$19,2,0)</f>
        <v>SBS SEGUROS DE COLOMBIA S.A.</v>
      </c>
      <c r="L349" s="177">
        <v>1000131</v>
      </c>
      <c r="M349" s="148">
        <v>43829</v>
      </c>
      <c r="N349" s="177">
        <v>1000131</v>
      </c>
      <c r="O349" s="148">
        <v>43829</v>
      </c>
      <c r="P349" s="28"/>
      <c r="Q349" s="60"/>
      <c r="R349" s="157" t="str">
        <f t="shared" ca="1" si="17"/>
        <v>Vencida</v>
      </c>
      <c r="S349" s="157">
        <f t="shared" ca="1" si="18"/>
        <v>821</v>
      </c>
      <c r="T349" s="157" t="str">
        <f t="shared" ca="1" si="19"/>
        <v xml:space="preserve"> </v>
      </c>
    </row>
    <row r="350" spans="1:20" ht="15.6" thickTop="1" thickBot="1">
      <c r="A350" s="84">
        <v>8904806662</v>
      </c>
      <c r="B350" s="88" t="str">
        <f>VLOOKUP(A350,EMPRESAS!$A$1:$B$342,2,0)</f>
        <v>COOPERATIVA INTEGRAL DE TRANSPORTE DE MAGANGUE "COOTRAIMAG"</v>
      </c>
      <c r="C350" s="88" t="str">
        <f>VLOOKUP(A350,EMPRESAS!$A$1:$C$342,3,0)</f>
        <v>Pasajeros</v>
      </c>
      <c r="D350" s="95" t="s">
        <v>1464</v>
      </c>
      <c r="E350" s="122">
        <v>10320029</v>
      </c>
      <c r="F350" s="131" t="s">
        <v>1102</v>
      </c>
      <c r="G350" s="131">
        <v>18</v>
      </c>
      <c r="H350" s="122" t="s">
        <v>1105</v>
      </c>
      <c r="I350" s="220" t="str">
        <f>VLOOKUP(A350,EMPRESAS!$A$1:$I$342,9,0)</f>
        <v>MAGDALENA</v>
      </c>
      <c r="J350" s="175">
        <v>14</v>
      </c>
      <c r="K350" s="176" t="str">
        <f>VLOOKUP(J350,AUXILIAR_TIPO_ASEGURADORA!$C$2:$D$19,2,0)</f>
        <v>SBS SEGUROS DE COLOMBIA S.A.</v>
      </c>
      <c r="L350" s="177">
        <v>1000131</v>
      </c>
      <c r="M350" s="148">
        <v>43829</v>
      </c>
      <c r="N350" s="177">
        <v>1000131</v>
      </c>
      <c r="O350" s="148">
        <v>43829</v>
      </c>
      <c r="P350" s="28"/>
      <c r="Q350" s="60"/>
      <c r="R350" s="157" t="str">
        <f t="shared" ca="1" si="17"/>
        <v>Vencida</v>
      </c>
      <c r="S350" s="157">
        <f t="shared" ca="1" si="18"/>
        <v>821</v>
      </c>
      <c r="T350" s="157" t="str">
        <f t="shared" ca="1" si="19"/>
        <v xml:space="preserve"> </v>
      </c>
    </row>
    <row r="351" spans="1:20" ht="15.6" thickTop="1" thickBot="1">
      <c r="A351" s="84">
        <v>8904806662</v>
      </c>
      <c r="B351" s="88" t="str">
        <f>VLOOKUP(A351,EMPRESAS!$A$1:$B$342,2,0)</f>
        <v>COOPERATIVA INTEGRAL DE TRANSPORTE DE MAGANGUE "COOTRAIMAG"</v>
      </c>
      <c r="C351" s="88" t="str">
        <f>VLOOKUP(A351,EMPRESAS!$A$1:$C$342,3,0)</f>
        <v>Pasajeros</v>
      </c>
      <c r="D351" s="95" t="s">
        <v>1465</v>
      </c>
      <c r="E351" s="122">
        <v>10320059</v>
      </c>
      <c r="F351" s="131" t="s">
        <v>1102</v>
      </c>
      <c r="G351" s="131">
        <v>18</v>
      </c>
      <c r="H351" s="122" t="s">
        <v>1105</v>
      </c>
      <c r="I351" s="220" t="str">
        <f>VLOOKUP(A351,EMPRESAS!$A$1:$I$342,9,0)</f>
        <v>MAGDALENA</v>
      </c>
      <c r="J351" s="175">
        <v>14</v>
      </c>
      <c r="K351" s="176" t="str">
        <f>VLOOKUP(J351,AUXILIAR_TIPO_ASEGURADORA!$C$2:$D$19,2,0)</f>
        <v>SBS SEGUROS DE COLOMBIA S.A.</v>
      </c>
      <c r="L351" s="177">
        <v>1000131</v>
      </c>
      <c r="M351" s="148">
        <v>43829</v>
      </c>
      <c r="N351" s="177">
        <v>1000131</v>
      </c>
      <c r="O351" s="148">
        <v>43829</v>
      </c>
      <c r="P351" s="28"/>
      <c r="Q351" s="60"/>
      <c r="R351" s="157" t="str">
        <f t="shared" ca="1" si="17"/>
        <v>Vencida</v>
      </c>
      <c r="S351" s="157">
        <f t="shared" ca="1" si="18"/>
        <v>821</v>
      </c>
      <c r="T351" s="157" t="str">
        <f t="shared" ca="1" si="19"/>
        <v xml:space="preserve"> </v>
      </c>
    </row>
    <row r="352" spans="1:20" ht="15.6" thickTop="1" thickBot="1">
      <c r="A352" s="84">
        <v>8904806662</v>
      </c>
      <c r="B352" s="88" t="str">
        <f>VLOOKUP(A352,EMPRESAS!$A$1:$B$342,2,0)</f>
        <v>COOPERATIVA INTEGRAL DE TRANSPORTE DE MAGANGUE "COOTRAIMAG"</v>
      </c>
      <c r="C352" s="88" t="str">
        <f>VLOOKUP(A352,EMPRESAS!$A$1:$C$342,3,0)</f>
        <v>Pasajeros</v>
      </c>
      <c r="D352" s="95" t="s">
        <v>1466</v>
      </c>
      <c r="E352" s="122">
        <v>10320060</v>
      </c>
      <c r="F352" s="131" t="s">
        <v>1102</v>
      </c>
      <c r="G352" s="131">
        <v>18</v>
      </c>
      <c r="H352" s="122" t="s">
        <v>1105</v>
      </c>
      <c r="I352" s="220" t="str">
        <f>VLOOKUP(A352,EMPRESAS!$A$1:$I$342,9,0)</f>
        <v>MAGDALENA</v>
      </c>
      <c r="J352" s="175">
        <v>14</v>
      </c>
      <c r="K352" s="176" t="str">
        <f>VLOOKUP(J352,AUXILIAR_TIPO_ASEGURADORA!$C$2:$D$19,2,0)</f>
        <v>SBS SEGUROS DE COLOMBIA S.A.</v>
      </c>
      <c r="L352" s="177">
        <v>1000131</v>
      </c>
      <c r="M352" s="148">
        <v>43829</v>
      </c>
      <c r="N352" s="177">
        <v>1000131</v>
      </c>
      <c r="O352" s="148">
        <v>43829</v>
      </c>
      <c r="P352" s="28"/>
      <c r="Q352" s="60"/>
      <c r="R352" s="157" t="str">
        <f t="shared" ca="1" si="17"/>
        <v>Vencida</v>
      </c>
      <c r="S352" s="157">
        <f t="shared" ca="1" si="18"/>
        <v>821</v>
      </c>
      <c r="T352" s="157" t="str">
        <f t="shared" ca="1" si="19"/>
        <v xml:space="preserve"> </v>
      </c>
    </row>
    <row r="353" spans="1:20" ht="15.6" thickTop="1" thickBot="1">
      <c r="A353" s="84">
        <v>8904806662</v>
      </c>
      <c r="B353" s="88" t="str">
        <f>VLOOKUP(A353,EMPRESAS!$A$1:$B$342,2,0)</f>
        <v>COOPERATIVA INTEGRAL DE TRANSPORTE DE MAGANGUE "COOTRAIMAG"</v>
      </c>
      <c r="C353" s="88" t="str">
        <f>VLOOKUP(A353,EMPRESAS!$A$1:$C$342,3,0)</f>
        <v>Pasajeros</v>
      </c>
      <c r="D353" s="95" t="s">
        <v>1467</v>
      </c>
      <c r="E353" s="122">
        <v>10320639</v>
      </c>
      <c r="F353" s="131" t="s">
        <v>1102</v>
      </c>
      <c r="G353" s="131">
        <v>18</v>
      </c>
      <c r="H353" s="122" t="s">
        <v>1105</v>
      </c>
      <c r="I353" s="220" t="str">
        <f>VLOOKUP(A353,EMPRESAS!$A$1:$I$342,9,0)</f>
        <v>MAGDALENA</v>
      </c>
      <c r="J353" s="175">
        <v>14</v>
      </c>
      <c r="K353" s="176" t="str">
        <f>VLOOKUP(J353,AUXILIAR_TIPO_ASEGURADORA!$C$2:$D$19,2,0)</f>
        <v>SBS SEGUROS DE COLOMBIA S.A.</v>
      </c>
      <c r="L353" s="177">
        <v>1000131</v>
      </c>
      <c r="M353" s="148">
        <v>43829</v>
      </c>
      <c r="N353" s="177">
        <v>1000131</v>
      </c>
      <c r="O353" s="148">
        <v>43829</v>
      </c>
      <c r="P353" s="28"/>
      <c r="Q353" s="60"/>
      <c r="R353" s="157" t="str">
        <f t="shared" ca="1" si="17"/>
        <v>Vencida</v>
      </c>
      <c r="S353" s="157">
        <f t="shared" ca="1" si="18"/>
        <v>821</v>
      </c>
      <c r="T353" s="157" t="str">
        <f t="shared" ca="1" si="19"/>
        <v xml:space="preserve"> </v>
      </c>
    </row>
    <row r="354" spans="1:20" ht="15.6" thickTop="1" thickBot="1">
      <c r="A354" s="84">
        <v>8904806662</v>
      </c>
      <c r="B354" s="88" t="str">
        <f>VLOOKUP(A354,EMPRESAS!$A$1:$B$342,2,0)</f>
        <v>COOPERATIVA INTEGRAL DE TRANSPORTE DE MAGANGUE "COOTRAIMAG"</v>
      </c>
      <c r="C354" s="88" t="str">
        <f>VLOOKUP(A354,EMPRESAS!$A$1:$C$342,3,0)</f>
        <v>Pasajeros</v>
      </c>
      <c r="D354" s="95" t="s">
        <v>1468</v>
      </c>
      <c r="E354" s="122">
        <v>10390063</v>
      </c>
      <c r="F354" s="131" t="s">
        <v>1102</v>
      </c>
      <c r="G354" s="131">
        <v>18</v>
      </c>
      <c r="H354" s="122" t="s">
        <v>1105</v>
      </c>
      <c r="I354" s="220" t="str">
        <f>VLOOKUP(A354,EMPRESAS!$A$1:$I$342,9,0)</f>
        <v>MAGDALENA</v>
      </c>
      <c r="J354" s="175">
        <v>14</v>
      </c>
      <c r="K354" s="176" t="str">
        <f>VLOOKUP(J354,AUXILIAR_TIPO_ASEGURADORA!$C$2:$D$19,2,0)</f>
        <v>SBS SEGUROS DE COLOMBIA S.A.</v>
      </c>
      <c r="L354" s="177">
        <v>1000131</v>
      </c>
      <c r="M354" s="148">
        <v>43829</v>
      </c>
      <c r="N354" s="177">
        <v>1000131</v>
      </c>
      <c r="O354" s="148">
        <v>43829</v>
      </c>
      <c r="P354" s="28"/>
      <c r="Q354" s="60"/>
      <c r="R354" s="157" t="str">
        <f t="shared" ca="1" si="17"/>
        <v>Vencida</v>
      </c>
      <c r="S354" s="157">
        <f t="shared" ca="1" si="18"/>
        <v>821</v>
      </c>
      <c r="T354" s="157" t="str">
        <f t="shared" ca="1" si="19"/>
        <v xml:space="preserve"> </v>
      </c>
    </row>
    <row r="355" spans="1:20" ht="15.6" thickTop="1" thickBot="1">
      <c r="A355" s="84">
        <v>8904806662</v>
      </c>
      <c r="B355" s="88" t="str">
        <f>VLOOKUP(A355,EMPRESAS!$A$1:$B$342,2,0)</f>
        <v>COOPERATIVA INTEGRAL DE TRANSPORTE DE MAGANGUE "COOTRAIMAG"</v>
      </c>
      <c r="C355" s="88" t="str">
        <f>VLOOKUP(A355,EMPRESAS!$A$1:$C$342,3,0)</f>
        <v>Pasajeros</v>
      </c>
      <c r="D355" s="95" t="s">
        <v>1469</v>
      </c>
      <c r="E355" s="122">
        <v>10320003</v>
      </c>
      <c r="F355" s="131" t="s">
        <v>1102</v>
      </c>
      <c r="G355" s="131">
        <v>18</v>
      </c>
      <c r="H355" s="122" t="s">
        <v>1105</v>
      </c>
      <c r="I355" s="220" t="str">
        <f>VLOOKUP(A355,EMPRESAS!$A$1:$I$342,9,0)</f>
        <v>MAGDALENA</v>
      </c>
      <c r="J355" s="175">
        <v>14</v>
      </c>
      <c r="K355" s="176" t="str">
        <f>VLOOKUP(J355,AUXILIAR_TIPO_ASEGURADORA!$C$2:$D$19,2,0)</f>
        <v>SBS SEGUROS DE COLOMBIA S.A.</v>
      </c>
      <c r="L355" s="177">
        <v>1000131</v>
      </c>
      <c r="M355" s="148">
        <v>43829</v>
      </c>
      <c r="N355" s="177">
        <v>1000131</v>
      </c>
      <c r="O355" s="148">
        <v>43829</v>
      </c>
      <c r="P355" s="28"/>
      <c r="Q355" s="60"/>
      <c r="R355" s="157" t="str">
        <f t="shared" ca="1" si="17"/>
        <v>Vencida</v>
      </c>
      <c r="S355" s="157">
        <f t="shared" ca="1" si="18"/>
        <v>821</v>
      </c>
      <c r="T355" s="157" t="str">
        <f t="shared" ca="1" si="19"/>
        <v xml:space="preserve"> </v>
      </c>
    </row>
    <row r="356" spans="1:20" ht="15.6" thickTop="1" thickBot="1">
      <c r="A356" s="84">
        <v>8904806662</v>
      </c>
      <c r="B356" s="88" t="str">
        <f>VLOOKUP(A356,EMPRESAS!$A$1:$B$342,2,0)</f>
        <v>COOPERATIVA INTEGRAL DE TRANSPORTE DE MAGANGUE "COOTRAIMAG"</v>
      </c>
      <c r="C356" s="88" t="str">
        <f>VLOOKUP(A356,EMPRESAS!$A$1:$C$342,3,0)</f>
        <v>Pasajeros</v>
      </c>
      <c r="D356" s="95" t="s">
        <v>1470</v>
      </c>
      <c r="E356" s="122">
        <v>10320065</v>
      </c>
      <c r="F356" s="131" t="s">
        <v>1102</v>
      </c>
      <c r="G356" s="131">
        <v>18</v>
      </c>
      <c r="H356" s="122" t="s">
        <v>1105</v>
      </c>
      <c r="I356" s="220" t="str">
        <f>VLOOKUP(A356,EMPRESAS!$A$1:$I$342,9,0)</f>
        <v>MAGDALENA</v>
      </c>
      <c r="J356" s="175">
        <v>14</v>
      </c>
      <c r="K356" s="176" t="str">
        <f>VLOOKUP(J356,AUXILIAR_TIPO_ASEGURADORA!$C$2:$D$19,2,0)</f>
        <v>SBS SEGUROS DE COLOMBIA S.A.</v>
      </c>
      <c r="L356" s="177">
        <v>1000131</v>
      </c>
      <c r="M356" s="148">
        <v>43829</v>
      </c>
      <c r="N356" s="177">
        <v>1000131</v>
      </c>
      <c r="O356" s="148">
        <v>43829</v>
      </c>
      <c r="P356" s="28"/>
      <c r="Q356" s="60"/>
      <c r="R356" s="157" t="str">
        <f t="shared" ca="1" si="17"/>
        <v>Vencida</v>
      </c>
      <c r="S356" s="157">
        <f t="shared" ca="1" si="18"/>
        <v>821</v>
      </c>
      <c r="T356" s="157" t="str">
        <f t="shared" ca="1" si="19"/>
        <v xml:space="preserve"> </v>
      </c>
    </row>
    <row r="357" spans="1:20" ht="15.6" thickTop="1" thickBot="1">
      <c r="A357" s="84">
        <v>8904806662</v>
      </c>
      <c r="B357" s="88" t="str">
        <f>VLOOKUP(A357,EMPRESAS!$A$1:$B$342,2,0)</f>
        <v>COOPERATIVA INTEGRAL DE TRANSPORTE DE MAGANGUE "COOTRAIMAG"</v>
      </c>
      <c r="C357" s="88" t="str">
        <f>VLOOKUP(A357,EMPRESAS!$A$1:$C$342,3,0)</f>
        <v>Pasajeros</v>
      </c>
      <c r="D357" s="95" t="s">
        <v>1471</v>
      </c>
      <c r="E357" s="122">
        <v>10320066</v>
      </c>
      <c r="F357" s="131" t="s">
        <v>1102</v>
      </c>
      <c r="G357" s="131">
        <v>20</v>
      </c>
      <c r="H357" s="122" t="s">
        <v>1105</v>
      </c>
      <c r="I357" s="220" t="str">
        <f>VLOOKUP(A357,EMPRESAS!$A$1:$I$342,9,0)</f>
        <v>MAGDALENA</v>
      </c>
      <c r="J357" s="175">
        <v>14</v>
      </c>
      <c r="K357" s="176" t="str">
        <f>VLOOKUP(J357,AUXILIAR_TIPO_ASEGURADORA!$C$2:$D$19,2,0)</f>
        <v>SBS SEGUROS DE COLOMBIA S.A.</v>
      </c>
      <c r="L357" s="177">
        <v>1000131</v>
      </c>
      <c r="M357" s="148">
        <v>43829</v>
      </c>
      <c r="N357" s="177">
        <v>1000131</v>
      </c>
      <c r="O357" s="148">
        <v>43829</v>
      </c>
      <c r="P357" s="28"/>
      <c r="Q357" s="60"/>
      <c r="R357" s="157" t="str">
        <f t="shared" ca="1" si="17"/>
        <v>Vencida</v>
      </c>
      <c r="S357" s="157">
        <f t="shared" ca="1" si="18"/>
        <v>821</v>
      </c>
      <c r="T357" s="157" t="str">
        <f t="shared" ca="1" si="19"/>
        <v xml:space="preserve"> </v>
      </c>
    </row>
    <row r="358" spans="1:20" ht="15.6" thickTop="1" thickBot="1">
      <c r="A358" s="84">
        <v>8904806662</v>
      </c>
      <c r="B358" s="88" t="str">
        <f>VLOOKUP(A358,EMPRESAS!$A$1:$B$342,2,0)</f>
        <v>COOPERATIVA INTEGRAL DE TRANSPORTE DE MAGANGUE "COOTRAIMAG"</v>
      </c>
      <c r="C358" s="88" t="str">
        <f>VLOOKUP(A358,EMPRESAS!$A$1:$C$342,3,0)</f>
        <v>Pasajeros</v>
      </c>
      <c r="D358" s="95" t="s">
        <v>1472</v>
      </c>
      <c r="E358" s="122">
        <v>10320067</v>
      </c>
      <c r="F358" s="131" t="s">
        <v>1102</v>
      </c>
      <c r="G358" s="131">
        <v>18</v>
      </c>
      <c r="H358" s="122" t="s">
        <v>1105</v>
      </c>
      <c r="I358" s="220" t="str">
        <f>VLOOKUP(A358,EMPRESAS!$A$1:$I$342,9,0)</f>
        <v>MAGDALENA</v>
      </c>
      <c r="J358" s="175">
        <v>14</v>
      </c>
      <c r="K358" s="176" t="str">
        <f>VLOOKUP(J358,AUXILIAR_TIPO_ASEGURADORA!$C$2:$D$19,2,0)</f>
        <v>SBS SEGUROS DE COLOMBIA S.A.</v>
      </c>
      <c r="L358" s="177">
        <v>1000131</v>
      </c>
      <c r="M358" s="148">
        <v>43829</v>
      </c>
      <c r="N358" s="177">
        <v>1000131</v>
      </c>
      <c r="O358" s="148">
        <v>43829</v>
      </c>
      <c r="P358" s="28"/>
      <c r="Q358" s="60"/>
      <c r="R358" s="157" t="str">
        <f t="shared" ca="1" si="17"/>
        <v>Vencida</v>
      </c>
      <c r="S358" s="157">
        <f t="shared" ca="1" si="18"/>
        <v>821</v>
      </c>
      <c r="T358" s="157" t="str">
        <f t="shared" ca="1" si="19"/>
        <v xml:space="preserve"> </v>
      </c>
    </row>
    <row r="359" spans="1:20" ht="15.6" thickTop="1" thickBot="1">
      <c r="A359" s="84">
        <v>8904806662</v>
      </c>
      <c r="B359" s="88" t="str">
        <f>VLOOKUP(A359,EMPRESAS!$A$1:$B$342,2,0)</f>
        <v>COOPERATIVA INTEGRAL DE TRANSPORTE DE MAGANGUE "COOTRAIMAG"</v>
      </c>
      <c r="C359" s="88" t="str">
        <f>VLOOKUP(A359,EMPRESAS!$A$1:$C$342,3,0)</f>
        <v>Pasajeros</v>
      </c>
      <c r="D359" s="95" t="s">
        <v>1473</v>
      </c>
      <c r="E359" s="122">
        <v>10320661</v>
      </c>
      <c r="F359" s="131" t="s">
        <v>1102</v>
      </c>
      <c r="G359" s="131">
        <v>18</v>
      </c>
      <c r="H359" s="122" t="s">
        <v>1105</v>
      </c>
      <c r="I359" s="220" t="str">
        <f>VLOOKUP(A359,EMPRESAS!$A$1:$I$342,9,0)</f>
        <v>MAGDALENA</v>
      </c>
      <c r="J359" s="175">
        <v>14</v>
      </c>
      <c r="K359" s="176" t="str">
        <f>VLOOKUP(J359,AUXILIAR_TIPO_ASEGURADORA!$C$2:$D$19,2,0)</f>
        <v>SBS SEGUROS DE COLOMBIA S.A.</v>
      </c>
      <c r="L359" s="177">
        <v>1000131</v>
      </c>
      <c r="M359" s="148">
        <v>43829</v>
      </c>
      <c r="N359" s="177">
        <v>1000131</v>
      </c>
      <c r="O359" s="148">
        <v>43829</v>
      </c>
      <c r="P359" s="28"/>
      <c r="Q359" s="60"/>
      <c r="R359" s="157" t="str">
        <f t="shared" ca="1" si="17"/>
        <v>Vencida</v>
      </c>
      <c r="S359" s="157">
        <f t="shared" ca="1" si="18"/>
        <v>821</v>
      </c>
      <c r="T359" s="157" t="str">
        <f t="shared" ca="1" si="19"/>
        <v xml:space="preserve"> </v>
      </c>
    </row>
    <row r="360" spans="1:20" ht="15.6" thickTop="1" thickBot="1">
      <c r="A360" s="84">
        <v>8904806662</v>
      </c>
      <c r="B360" s="88" t="str">
        <f>VLOOKUP(A360,EMPRESAS!$A$1:$B$342,2,0)</f>
        <v>COOPERATIVA INTEGRAL DE TRANSPORTE DE MAGANGUE "COOTRAIMAG"</v>
      </c>
      <c r="C360" s="88" t="str">
        <f>VLOOKUP(A360,EMPRESAS!$A$1:$C$342,3,0)</f>
        <v>Pasajeros</v>
      </c>
      <c r="D360" s="95" t="s">
        <v>1474</v>
      </c>
      <c r="E360" s="122">
        <v>10320600</v>
      </c>
      <c r="F360" s="131" t="s">
        <v>1102</v>
      </c>
      <c r="G360" s="131">
        <v>20</v>
      </c>
      <c r="H360" s="122" t="s">
        <v>1105</v>
      </c>
      <c r="I360" s="220" t="str">
        <f>VLOOKUP(A360,EMPRESAS!$A$1:$I$342,9,0)</f>
        <v>MAGDALENA</v>
      </c>
      <c r="J360" s="175">
        <v>14</v>
      </c>
      <c r="K360" s="176" t="str">
        <f>VLOOKUP(J360,AUXILIAR_TIPO_ASEGURADORA!$C$2:$D$19,2,0)</f>
        <v>SBS SEGUROS DE COLOMBIA S.A.</v>
      </c>
      <c r="L360" s="177">
        <v>1000131</v>
      </c>
      <c r="M360" s="148">
        <v>43829</v>
      </c>
      <c r="N360" s="177">
        <v>1000131</v>
      </c>
      <c r="O360" s="148">
        <v>43829</v>
      </c>
      <c r="P360" s="28"/>
      <c r="Q360" s="60"/>
      <c r="R360" s="157" t="str">
        <f t="shared" ca="1" si="17"/>
        <v>Vencida</v>
      </c>
      <c r="S360" s="157">
        <f t="shared" ca="1" si="18"/>
        <v>821</v>
      </c>
      <c r="T360" s="157" t="str">
        <f t="shared" ca="1" si="19"/>
        <v xml:space="preserve"> </v>
      </c>
    </row>
    <row r="361" spans="1:20" ht="15.6" thickTop="1" thickBot="1">
      <c r="A361" s="84">
        <v>8904806662</v>
      </c>
      <c r="B361" s="88" t="str">
        <f>VLOOKUP(A361,EMPRESAS!$A$1:$B$342,2,0)</f>
        <v>COOPERATIVA INTEGRAL DE TRANSPORTE DE MAGANGUE "COOTRAIMAG"</v>
      </c>
      <c r="C361" s="88" t="str">
        <f>VLOOKUP(A361,EMPRESAS!$A$1:$C$342,3,0)</f>
        <v>Pasajeros</v>
      </c>
      <c r="D361" s="95" t="s">
        <v>1475</v>
      </c>
      <c r="E361" s="122">
        <v>10320654</v>
      </c>
      <c r="F361" s="131" t="s">
        <v>1102</v>
      </c>
      <c r="G361" s="131">
        <v>20</v>
      </c>
      <c r="H361" s="122" t="s">
        <v>1105</v>
      </c>
      <c r="I361" s="220" t="str">
        <f>VLOOKUP(A361,EMPRESAS!$A$1:$I$342,9,0)</f>
        <v>MAGDALENA</v>
      </c>
      <c r="J361" s="175">
        <v>14</v>
      </c>
      <c r="K361" s="176" t="str">
        <f>VLOOKUP(J361,AUXILIAR_TIPO_ASEGURADORA!$C$2:$D$19,2,0)</f>
        <v>SBS SEGUROS DE COLOMBIA S.A.</v>
      </c>
      <c r="L361" s="177">
        <v>1000131</v>
      </c>
      <c r="M361" s="148">
        <v>43829</v>
      </c>
      <c r="N361" s="177">
        <v>1000131</v>
      </c>
      <c r="O361" s="148">
        <v>43829</v>
      </c>
      <c r="P361" s="28"/>
      <c r="Q361" s="60"/>
      <c r="R361" s="157" t="str">
        <f t="shared" ca="1" si="17"/>
        <v>Vencida</v>
      </c>
      <c r="S361" s="157">
        <f t="shared" ca="1" si="18"/>
        <v>821</v>
      </c>
      <c r="T361" s="157" t="str">
        <f t="shared" ca="1" si="19"/>
        <v xml:space="preserve"> </v>
      </c>
    </row>
    <row r="362" spans="1:20" ht="15.6" thickTop="1" thickBot="1">
      <c r="A362" s="84">
        <v>8904806662</v>
      </c>
      <c r="B362" s="88" t="str">
        <f>VLOOKUP(A362,EMPRESAS!$A$1:$B$342,2,0)</f>
        <v>COOPERATIVA INTEGRAL DE TRANSPORTE DE MAGANGUE "COOTRAIMAG"</v>
      </c>
      <c r="C362" s="88" t="str">
        <f>VLOOKUP(A362,EMPRESAS!$A$1:$C$342,3,0)</f>
        <v>Pasajeros</v>
      </c>
      <c r="D362" s="95" t="s">
        <v>1476</v>
      </c>
      <c r="E362" s="122">
        <v>10321469</v>
      </c>
      <c r="F362" s="131" t="s">
        <v>1102</v>
      </c>
      <c r="G362" s="131">
        <v>18</v>
      </c>
      <c r="H362" s="122" t="s">
        <v>1105</v>
      </c>
      <c r="I362" s="220" t="str">
        <f>VLOOKUP(A362,EMPRESAS!$A$1:$I$342,9,0)</f>
        <v>MAGDALENA</v>
      </c>
      <c r="J362" s="175">
        <v>14</v>
      </c>
      <c r="K362" s="176" t="str">
        <f>VLOOKUP(J362,AUXILIAR_TIPO_ASEGURADORA!$C$2:$D$19,2,0)</f>
        <v>SBS SEGUROS DE COLOMBIA S.A.</v>
      </c>
      <c r="L362" s="177">
        <v>1000131</v>
      </c>
      <c r="M362" s="148">
        <v>43829</v>
      </c>
      <c r="N362" s="177">
        <v>1000131</v>
      </c>
      <c r="O362" s="148">
        <v>43829</v>
      </c>
      <c r="P362" s="28"/>
      <c r="Q362" s="60"/>
      <c r="R362" s="157" t="str">
        <f t="shared" ca="1" si="17"/>
        <v>Vencida</v>
      </c>
      <c r="S362" s="157">
        <f t="shared" ca="1" si="18"/>
        <v>821</v>
      </c>
      <c r="T362" s="157" t="str">
        <f t="shared" ca="1" si="19"/>
        <v xml:space="preserve"> </v>
      </c>
    </row>
    <row r="363" spans="1:20" ht="15.6" thickTop="1" thickBot="1">
      <c r="A363" s="84">
        <v>8904806662</v>
      </c>
      <c r="B363" s="88" t="str">
        <f>VLOOKUP(A363,EMPRESAS!$A$1:$B$342,2,0)</f>
        <v>COOPERATIVA INTEGRAL DE TRANSPORTE DE MAGANGUE "COOTRAIMAG"</v>
      </c>
      <c r="C363" s="88" t="str">
        <f>VLOOKUP(A363,EMPRESAS!$A$1:$C$342,3,0)</f>
        <v>Pasajeros</v>
      </c>
      <c r="D363" s="95" t="s">
        <v>1477</v>
      </c>
      <c r="E363" s="122">
        <v>10321163</v>
      </c>
      <c r="F363" s="131" t="s">
        <v>1102</v>
      </c>
      <c r="G363" s="131">
        <v>18</v>
      </c>
      <c r="H363" s="122" t="s">
        <v>1105</v>
      </c>
      <c r="I363" s="220" t="str">
        <f>VLOOKUP(A363,EMPRESAS!$A$1:$I$342,9,0)</f>
        <v>MAGDALENA</v>
      </c>
      <c r="J363" s="175">
        <v>14</v>
      </c>
      <c r="K363" s="176" t="str">
        <f>VLOOKUP(J363,AUXILIAR_TIPO_ASEGURADORA!$C$2:$D$19,2,0)</f>
        <v>SBS SEGUROS DE COLOMBIA S.A.</v>
      </c>
      <c r="L363" s="177">
        <v>1000131</v>
      </c>
      <c r="M363" s="148">
        <v>43829</v>
      </c>
      <c r="N363" s="177">
        <v>1000131</v>
      </c>
      <c r="O363" s="148">
        <v>43829</v>
      </c>
      <c r="P363" s="28"/>
      <c r="Q363" s="60"/>
      <c r="R363" s="157" t="str">
        <f t="shared" ca="1" si="17"/>
        <v>Vencida</v>
      </c>
      <c r="S363" s="157">
        <f t="shared" ca="1" si="18"/>
        <v>821</v>
      </c>
      <c r="T363" s="157" t="str">
        <f t="shared" ca="1" si="19"/>
        <v xml:space="preserve"> </v>
      </c>
    </row>
    <row r="364" spans="1:20" ht="15.6" thickTop="1" thickBot="1">
      <c r="A364" s="84">
        <v>8904806662</v>
      </c>
      <c r="B364" s="88" t="str">
        <f>VLOOKUP(A364,EMPRESAS!$A$1:$B$342,2,0)</f>
        <v>COOPERATIVA INTEGRAL DE TRANSPORTE DE MAGANGUE "COOTRAIMAG"</v>
      </c>
      <c r="C364" s="88" t="str">
        <f>VLOOKUP(A364,EMPRESAS!$A$1:$C$342,3,0)</f>
        <v>Pasajeros</v>
      </c>
      <c r="D364" s="95" t="s">
        <v>1478</v>
      </c>
      <c r="E364" s="122">
        <v>10320930</v>
      </c>
      <c r="F364" s="131" t="s">
        <v>1102</v>
      </c>
      <c r="G364" s="131">
        <v>20</v>
      </c>
      <c r="H364" s="122" t="s">
        <v>1105</v>
      </c>
      <c r="I364" s="220" t="str">
        <f>VLOOKUP(A364,EMPRESAS!$A$1:$I$342,9,0)</f>
        <v>MAGDALENA</v>
      </c>
      <c r="J364" s="175">
        <v>14</v>
      </c>
      <c r="K364" s="176" t="str">
        <f>VLOOKUP(J364,AUXILIAR_TIPO_ASEGURADORA!$C$2:$D$19,2,0)</f>
        <v>SBS SEGUROS DE COLOMBIA S.A.</v>
      </c>
      <c r="L364" s="177">
        <v>1000131</v>
      </c>
      <c r="M364" s="148">
        <v>43829</v>
      </c>
      <c r="N364" s="177">
        <v>1000131</v>
      </c>
      <c r="O364" s="148">
        <v>43829</v>
      </c>
      <c r="P364" s="28"/>
      <c r="Q364" s="60"/>
      <c r="R364" s="157" t="str">
        <f t="shared" ca="1" si="17"/>
        <v>Vencida</v>
      </c>
      <c r="S364" s="157">
        <f t="shared" ca="1" si="18"/>
        <v>821</v>
      </c>
      <c r="T364" s="157" t="str">
        <f t="shared" ca="1" si="19"/>
        <v xml:space="preserve"> </v>
      </c>
    </row>
    <row r="365" spans="1:20" ht="15.6" thickTop="1" thickBot="1">
      <c r="A365" s="84">
        <v>8904806662</v>
      </c>
      <c r="B365" s="88" t="str">
        <f>VLOOKUP(A365,EMPRESAS!$A$1:$B$342,2,0)</f>
        <v>COOPERATIVA INTEGRAL DE TRANSPORTE DE MAGANGUE "COOTRAIMAG"</v>
      </c>
      <c r="C365" s="88" t="str">
        <f>VLOOKUP(A365,EMPRESAS!$A$1:$C$342,3,0)</f>
        <v>Pasajeros</v>
      </c>
      <c r="D365" s="95" t="s">
        <v>1479</v>
      </c>
      <c r="E365" s="122">
        <v>10320931</v>
      </c>
      <c r="F365" s="131" t="s">
        <v>1102</v>
      </c>
      <c r="G365" s="131">
        <v>18</v>
      </c>
      <c r="H365" s="122" t="s">
        <v>1105</v>
      </c>
      <c r="I365" s="220" t="str">
        <f>VLOOKUP(A365,EMPRESAS!$A$1:$I$342,9,0)</f>
        <v>MAGDALENA</v>
      </c>
      <c r="J365" s="175">
        <v>14</v>
      </c>
      <c r="K365" s="176" t="str">
        <f>VLOOKUP(J365,AUXILIAR_TIPO_ASEGURADORA!$C$2:$D$19,2,0)</f>
        <v>SBS SEGUROS DE COLOMBIA S.A.</v>
      </c>
      <c r="L365" s="177">
        <v>1000131</v>
      </c>
      <c r="M365" s="148">
        <v>43829</v>
      </c>
      <c r="N365" s="177">
        <v>1000131</v>
      </c>
      <c r="O365" s="148">
        <v>43829</v>
      </c>
      <c r="P365" s="28"/>
      <c r="Q365" s="60"/>
      <c r="R365" s="157" t="str">
        <f t="shared" ca="1" si="17"/>
        <v>Vencida</v>
      </c>
      <c r="S365" s="157">
        <f t="shared" ca="1" si="18"/>
        <v>821</v>
      </c>
      <c r="T365" s="157" t="str">
        <f t="shared" ca="1" si="19"/>
        <v xml:space="preserve"> </v>
      </c>
    </row>
    <row r="366" spans="1:20" ht="15.6" thickTop="1" thickBot="1">
      <c r="A366" s="84">
        <v>8904806662</v>
      </c>
      <c r="B366" s="88" t="str">
        <f>VLOOKUP(A366,EMPRESAS!$A$1:$B$342,2,0)</f>
        <v>COOPERATIVA INTEGRAL DE TRANSPORTE DE MAGANGUE "COOTRAIMAG"</v>
      </c>
      <c r="C366" s="88" t="str">
        <f>VLOOKUP(A366,EMPRESAS!$A$1:$C$342,3,0)</f>
        <v>Pasajeros</v>
      </c>
      <c r="D366" s="95" t="s">
        <v>1480</v>
      </c>
      <c r="E366" s="122">
        <v>10321026</v>
      </c>
      <c r="F366" s="131" t="s">
        <v>1102</v>
      </c>
      <c r="G366" s="131">
        <v>22</v>
      </c>
      <c r="H366" s="122" t="s">
        <v>1105</v>
      </c>
      <c r="I366" s="220" t="str">
        <f>VLOOKUP(A366,EMPRESAS!$A$1:$I$342,9,0)</f>
        <v>MAGDALENA</v>
      </c>
      <c r="J366" s="175">
        <v>14</v>
      </c>
      <c r="K366" s="176" t="str">
        <f>VLOOKUP(J366,AUXILIAR_TIPO_ASEGURADORA!$C$2:$D$19,2,0)</f>
        <v>SBS SEGUROS DE COLOMBIA S.A.</v>
      </c>
      <c r="L366" s="177">
        <v>1000131</v>
      </c>
      <c r="M366" s="148">
        <v>43829</v>
      </c>
      <c r="N366" s="177">
        <v>1000131</v>
      </c>
      <c r="O366" s="148">
        <v>43829</v>
      </c>
      <c r="P366" s="28"/>
      <c r="Q366" s="60"/>
      <c r="R366" s="157" t="str">
        <f t="shared" ca="1" si="17"/>
        <v>Vencida</v>
      </c>
      <c r="S366" s="157">
        <f t="shared" ca="1" si="18"/>
        <v>821</v>
      </c>
      <c r="T366" s="157" t="str">
        <f t="shared" ca="1" si="19"/>
        <v xml:space="preserve"> </v>
      </c>
    </row>
    <row r="367" spans="1:20" ht="15.6" thickTop="1" thickBot="1">
      <c r="A367" s="84">
        <v>8904806662</v>
      </c>
      <c r="B367" s="88" t="str">
        <f>VLOOKUP(A367,EMPRESAS!$A$1:$B$342,2,0)</f>
        <v>COOPERATIVA INTEGRAL DE TRANSPORTE DE MAGANGUE "COOTRAIMAG"</v>
      </c>
      <c r="C367" s="88" t="str">
        <f>VLOOKUP(A367,EMPRESAS!$A$1:$C$342,3,0)</f>
        <v>Pasajeros</v>
      </c>
      <c r="D367" s="95" t="s">
        <v>1481</v>
      </c>
      <c r="E367" s="122">
        <v>10321825</v>
      </c>
      <c r="F367" s="131" t="s">
        <v>1102</v>
      </c>
      <c r="G367" s="131">
        <v>18</v>
      </c>
      <c r="H367" s="122" t="s">
        <v>1105</v>
      </c>
      <c r="I367" s="220" t="str">
        <f>VLOOKUP(A367,EMPRESAS!$A$1:$I$342,9,0)</f>
        <v>MAGDALENA</v>
      </c>
      <c r="J367" s="175">
        <v>14</v>
      </c>
      <c r="K367" s="176" t="str">
        <f>VLOOKUP(J367,AUXILIAR_TIPO_ASEGURADORA!$C$2:$D$19,2,0)</f>
        <v>SBS SEGUROS DE COLOMBIA S.A.</v>
      </c>
      <c r="L367" s="177">
        <v>1000131</v>
      </c>
      <c r="M367" s="148">
        <v>43829</v>
      </c>
      <c r="N367" s="177">
        <v>1000131</v>
      </c>
      <c r="O367" s="148">
        <v>43829</v>
      </c>
      <c r="P367" s="28"/>
      <c r="Q367" s="60"/>
      <c r="R367" s="157" t="str">
        <f t="shared" ca="1" si="17"/>
        <v>Vencida</v>
      </c>
      <c r="S367" s="157">
        <f t="shared" ca="1" si="18"/>
        <v>821</v>
      </c>
      <c r="T367" s="157" t="str">
        <f t="shared" ca="1" si="19"/>
        <v xml:space="preserve"> </v>
      </c>
    </row>
    <row r="368" spans="1:20" ht="15.6" thickTop="1" thickBot="1">
      <c r="A368" s="84">
        <v>8904806662</v>
      </c>
      <c r="B368" s="88" t="str">
        <f>VLOOKUP(A368,EMPRESAS!$A$1:$B$342,2,0)</f>
        <v>COOPERATIVA INTEGRAL DE TRANSPORTE DE MAGANGUE "COOTRAIMAG"</v>
      </c>
      <c r="C368" s="88" t="str">
        <f>VLOOKUP(A368,EMPRESAS!$A$1:$C$342,3,0)</f>
        <v>Pasajeros</v>
      </c>
      <c r="D368" s="95" t="s">
        <v>1482</v>
      </c>
      <c r="E368" s="122">
        <v>10321737</v>
      </c>
      <c r="F368" s="131" t="s">
        <v>1102</v>
      </c>
      <c r="G368" s="131">
        <v>18</v>
      </c>
      <c r="H368" s="122" t="s">
        <v>1105</v>
      </c>
      <c r="I368" s="220" t="str">
        <f>VLOOKUP(A368,EMPRESAS!$A$1:$I$342,9,0)</f>
        <v>MAGDALENA</v>
      </c>
      <c r="J368" s="175">
        <v>14</v>
      </c>
      <c r="K368" s="176" t="str">
        <f>VLOOKUP(J368,AUXILIAR_TIPO_ASEGURADORA!$C$2:$D$19,2,0)</f>
        <v>SBS SEGUROS DE COLOMBIA S.A.</v>
      </c>
      <c r="L368" s="177">
        <v>1000131</v>
      </c>
      <c r="M368" s="148">
        <v>43829</v>
      </c>
      <c r="N368" s="177">
        <v>1000131</v>
      </c>
      <c r="O368" s="148">
        <v>43829</v>
      </c>
      <c r="P368" s="28"/>
      <c r="Q368" s="60"/>
      <c r="R368" s="157" t="str">
        <f t="shared" ca="1" si="17"/>
        <v>Vencida</v>
      </c>
      <c r="S368" s="157">
        <f t="shared" ca="1" si="18"/>
        <v>821</v>
      </c>
      <c r="T368" s="157" t="str">
        <f t="shared" ca="1" si="19"/>
        <v xml:space="preserve"> </v>
      </c>
    </row>
    <row r="369" spans="1:20" ht="15.6" thickTop="1" thickBot="1">
      <c r="A369" s="84">
        <v>8904806662</v>
      </c>
      <c r="B369" s="88" t="str">
        <f>VLOOKUP(A369,EMPRESAS!$A$1:$B$342,2,0)</f>
        <v>COOPERATIVA INTEGRAL DE TRANSPORTE DE MAGANGUE "COOTRAIMAG"</v>
      </c>
      <c r="C369" s="88" t="str">
        <f>VLOOKUP(A369,EMPRESAS!$A$1:$C$342,3,0)</f>
        <v>Pasajeros</v>
      </c>
      <c r="D369" s="95" t="s">
        <v>1483</v>
      </c>
      <c r="E369" s="122">
        <v>10321243</v>
      </c>
      <c r="F369" s="131" t="s">
        <v>1102</v>
      </c>
      <c r="G369" s="131">
        <v>18</v>
      </c>
      <c r="H369" s="122" t="s">
        <v>1105</v>
      </c>
      <c r="I369" s="220" t="str">
        <f>VLOOKUP(A369,EMPRESAS!$A$1:$I$342,9,0)</f>
        <v>MAGDALENA</v>
      </c>
      <c r="J369" s="175">
        <v>14</v>
      </c>
      <c r="K369" s="176" t="str">
        <f>VLOOKUP(J369,AUXILIAR_TIPO_ASEGURADORA!$C$2:$D$19,2,0)</f>
        <v>SBS SEGUROS DE COLOMBIA S.A.</v>
      </c>
      <c r="L369" s="177">
        <v>1000131</v>
      </c>
      <c r="M369" s="148">
        <v>43829</v>
      </c>
      <c r="N369" s="177">
        <v>1000131</v>
      </c>
      <c r="O369" s="148">
        <v>43829</v>
      </c>
      <c r="P369" s="28"/>
      <c r="Q369" s="60"/>
      <c r="R369" s="157" t="str">
        <f t="shared" ca="1" si="17"/>
        <v>Vencida</v>
      </c>
      <c r="S369" s="157">
        <f t="shared" ca="1" si="18"/>
        <v>821</v>
      </c>
      <c r="T369" s="157" t="str">
        <f t="shared" ca="1" si="19"/>
        <v xml:space="preserve"> </v>
      </c>
    </row>
    <row r="370" spans="1:20" ht="15.6" thickTop="1" thickBot="1">
      <c r="A370" s="84">
        <v>8904806662</v>
      </c>
      <c r="B370" s="88" t="str">
        <f>VLOOKUP(A370,EMPRESAS!$A$1:$B$342,2,0)</f>
        <v>COOPERATIVA INTEGRAL DE TRANSPORTE DE MAGANGUE "COOTRAIMAG"</v>
      </c>
      <c r="C370" s="88" t="str">
        <f>VLOOKUP(A370,EMPRESAS!$A$1:$C$342,3,0)</f>
        <v>Pasajeros</v>
      </c>
      <c r="D370" s="95" t="s">
        <v>1484</v>
      </c>
      <c r="E370" s="122">
        <v>10321155</v>
      </c>
      <c r="F370" s="131" t="s">
        <v>1102</v>
      </c>
      <c r="G370" s="131">
        <v>28</v>
      </c>
      <c r="H370" s="122" t="s">
        <v>1035</v>
      </c>
      <c r="I370" s="220" t="str">
        <f>VLOOKUP(A370,EMPRESAS!$A$1:$I$342,9,0)</f>
        <v>MAGDALENA</v>
      </c>
      <c r="J370" s="175">
        <v>14</v>
      </c>
      <c r="K370" s="176" t="str">
        <f>VLOOKUP(J370,AUXILIAR_TIPO_ASEGURADORA!$C$2:$D$19,2,0)</f>
        <v>SBS SEGUROS DE COLOMBIA S.A.</v>
      </c>
      <c r="L370" s="177">
        <v>1000131</v>
      </c>
      <c r="M370" s="148">
        <v>43829</v>
      </c>
      <c r="N370" s="177">
        <v>1000131</v>
      </c>
      <c r="O370" s="148">
        <v>43829</v>
      </c>
      <c r="P370" s="28"/>
      <c r="Q370" s="60"/>
      <c r="R370" s="157" t="str">
        <f t="shared" ca="1" si="17"/>
        <v>Vencida</v>
      </c>
      <c r="S370" s="157">
        <f t="shared" ca="1" si="18"/>
        <v>821</v>
      </c>
      <c r="T370" s="157" t="str">
        <f t="shared" ca="1" si="19"/>
        <v xml:space="preserve"> </v>
      </c>
    </row>
    <row r="371" spans="1:20" ht="15.6" thickTop="1" thickBot="1">
      <c r="A371" s="84">
        <v>8904806662</v>
      </c>
      <c r="B371" s="88" t="str">
        <f>VLOOKUP(A371,EMPRESAS!$A$1:$B$342,2,0)</f>
        <v>COOPERATIVA INTEGRAL DE TRANSPORTE DE MAGANGUE "COOTRAIMAG"</v>
      </c>
      <c r="C371" s="88" t="str">
        <f>VLOOKUP(A371,EMPRESAS!$A$1:$C$342,3,0)</f>
        <v>Pasajeros</v>
      </c>
      <c r="D371" s="95" t="s">
        <v>1485</v>
      </c>
      <c r="E371" s="122">
        <v>10320614</v>
      </c>
      <c r="F371" s="131" t="s">
        <v>1102</v>
      </c>
      <c r="G371" s="131">
        <v>18</v>
      </c>
      <c r="H371" s="122" t="s">
        <v>1105</v>
      </c>
      <c r="I371" s="220" t="str">
        <f>VLOOKUP(A371,EMPRESAS!$A$1:$I$342,9,0)</f>
        <v>MAGDALENA</v>
      </c>
      <c r="J371" s="175">
        <v>14</v>
      </c>
      <c r="K371" s="176" t="str">
        <f>VLOOKUP(J371,AUXILIAR_TIPO_ASEGURADORA!$C$2:$D$19,2,0)</f>
        <v>SBS SEGUROS DE COLOMBIA S.A.</v>
      </c>
      <c r="L371" s="177">
        <v>1000131</v>
      </c>
      <c r="M371" s="148">
        <v>43829</v>
      </c>
      <c r="N371" s="177">
        <v>1000131</v>
      </c>
      <c r="O371" s="148">
        <v>43829</v>
      </c>
      <c r="P371" s="28"/>
      <c r="Q371" s="60"/>
      <c r="R371" s="157" t="str">
        <f t="shared" ca="1" si="17"/>
        <v>Vencida</v>
      </c>
      <c r="S371" s="157">
        <f t="shared" ca="1" si="18"/>
        <v>821</v>
      </c>
      <c r="T371" s="157" t="str">
        <f t="shared" ca="1" si="19"/>
        <v xml:space="preserve"> </v>
      </c>
    </row>
    <row r="372" spans="1:20" ht="15.6" thickTop="1" thickBot="1">
      <c r="A372" s="84">
        <v>8904806662</v>
      </c>
      <c r="B372" s="88" t="str">
        <f>VLOOKUP(A372,EMPRESAS!$A$1:$B$342,2,0)</f>
        <v>COOPERATIVA INTEGRAL DE TRANSPORTE DE MAGANGUE "COOTRAIMAG"</v>
      </c>
      <c r="C372" s="88" t="str">
        <f>VLOOKUP(A372,EMPRESAS!$A$1:$C$342,3,0)</f>
        <v>Pasajeros</v>
      </c>
      <c r="D372" s="95" t="s">
        <v>1486</v>
      </c>
      <c r="E372" s="122">
        <v>10320848</v>
      </c>
      <c r="F372" s="131" t="s">
        <v>1102</v>
      </c>
      <c r="G372" s="131">
        <v>20</v>
      </c>
      <c r="H372" s="122" t="s">
        <v>1105</v>
      </c>
      <c r="I372" s="220" t="str">
        <f>VLOOKUP(A372,EMPRESAS!$A$1:$I$342,9,0)</f>
        <v>MAGDALENA</v>
      </c>
      <c r="J372" s="175">
        <v>14</v>
      </c>
      <c r="K372" s="176" t="str">
        <f>VLOOKUP(J372,AUXILIAR_TIPO_ASEGURADORA!$C$2:$D$19,2,0)</f>
        <v>SBS SEGUROS DE COLOMBIA S.A.</v>
      </c>
      <c r="L372" s="177">
        <v>1000131</v>
      </c>
      <c r="M372" s="148">
        <v>43829</v>
      </c>
      <c r="N372" s="177">
        <v>1000131</v>
      </c>
      <c r="O372" s="148">
        <v>43829</v>
      </c>
      <c r="P372" s="28"/>
      <c r="Q372" s="60"/>
      <c r="R372" s="157" t="str">
        <f t="shared" ca="1" si="17"/>
        <v>Vencida</v>
      </c>
      <c r="S372" s="157">
        <f t="shared" ca="1" si="18"/>
        <v>821</v>
      </c>
      <c r="T372" s="157" t="str">
        <f t="shared" ca="1" si="19"/>
        <v xml:space="preserve"> </v>
      </c>
    </row>
    <row r="373" spans="1:20" ht="15.6" thickTop="1" thickBot="1">
      <c r="A373" s="84">
        <v>8904806662</v>
      </c>
      <c r="B373" s="88" t="str">
        <f>VLOOKUP(A373,EMPRESAS!$A$1:$B$342,2,0)</f>
        <v>COOPERATIVA INTEGRAL DE TRANSPORTE DE MAGANGUE "COOTRAIMAG"</v>
      </c>
      <c r="C373" s="88" t="str">
        <f>VLOOKUP(A373,EMPRESAS!$A$1:$C$342,3,0)</f>
        <v>Pasajeros</v>
      </c>
      <c r="D373" s="95" t="s">
        <v>1487</v>
      </c>
      <c r="E373" s="122">
        <v>10321153</v>
      </c>
      <c r="F373" s="131" t="s">
        <v>1102</v>
      </c>
      <c r="G373" s="131">
        <v>22</v>
      </c>
      <c r="H373" s="122" t="s">
        <v>1105</v>
      </c>
      <c r="I373" s="220" t="str">
        <f>VLOOKUP(A373,EMPRESAS!$A$1:$I$342,9,0)</f>
        <v>MAGDALENA</v>
      </c>
      <c r="J373" s="175">
        <v>14</v>
      </c>
      <c r="K373" s="176" t="str">
        <f>VLOOKUP(J373,AUXILIAR_TIPO_ASEGURADORA!$C$2:$D$19,2,0)</f>
        <v>SBS SEGUROS DE COLOMBIA S.A.</v>
      </c>
      <c r="L373" s="177">
        <v>1000131</v>
      </c>
      <c r="M373" s="148">
        <v>43829</v>
      </c>
      <c r="N373" s="177">
        <v>1000131</v>
      </c>
      <c r="O373" s="148">
        <v>43829</v>
      </c>
      <c r="P373" s="28"/>
      <c r="Q373" s="60"/>
      <c r="R373" s="157" t="str">
        <f t="shared" ca="1" si="17"/>
        <v>Vencida</v>
      </c>
      <c r="S373" s="157">
        <f t="shared" ca="1" si="18"/>
        <v>821</v>
      </c>
      <c r="T373" s="157" t="str">
        <f t="shared" ca="1" si="19"/>
        <v xml:space="preserve"> </v>
      </c>
    </row>
    <row r="374" spans="1:20" ht="15.6" thickTop="1" thickBot="1">
      <c r="A374" s="84">
        <v>8904806662</v>
      </c>
      <c r="B374" s="88" t="str">
        <f>VLOOKUP(A374,EMPRESAS!$A$1:$B$342,2,0)</f>
        <v>COOPERATIVA INTEGRAL DE TRANSPORTE DE MAGANGUE "COOTRAIMAG"</v>
      </c>
      <c r="C374" s="88" t="str">
        <f>VLOOKUP(A374,EMPRESAS!$A$1:$C$342,3,0)</f>
        <v>Pasajeros</v>
      </c>
      <c r="D374" s="95" t="s">
        <v>1488</v>
      </c>
      <c r="E374" s="122">
        <v>10320569</v>
      </c>
      <c r="F374" s="131" t="s">
        <v>1158</v>
      </c>
      <c r="G374" s="131">
        <v>70</v>
      </c>
      <c r="H374" s="122" t="s">
        <v>1105</v>
      </c>
      <c r="I374" s="220" t="str">
        <f>VLOOKUP(A374,EMPRESAS!$A$1:$I$342,9,0)</f>
        <v>MAGDALENA</v>
      </c>
      <c r="J374" s="175">
        <v>14</v>
      </c>
      <c r="K374" s="176" t="str">
        <f>VLOOKUP(J374,AUXILIAR_TIPO_ASEGURADORA!$C$2:$D$19,2,0)</f>
        <v>SBS SEGUROS DE COLOMBIA S.A.</v>
      </c>
      <c r="L374" s="177">
        <v>1000131</v>
      </c>
      <c r="M374" s="148">
        <v>43829</v>
      </c>
      <c r="N374" s="177">
        <v>1000131</v>
      </c>
      <c r="O374" s="148">
        <v>43829</v>
      </c>
      <c r="P374" s="28"/>
      <c r="Q374" s="60"/>
      <c r="R374" s="157" t="str">
        <f t="shared" ca="1" si="17"/>
        <v>Vencida</v>
      </c>
      <c r="S374" s="157">
        <f t="shared" ca="1" si="18"/>
        <v>821</v>
      </c>
      <c r="T374" s="157" t="str">
        <f t="shared" ca="1" si="19"/>
        <v xml:space="preserve"> </v>
      </c>
    </row>
    <row r="375" spans="1:20" ht="15.6" thickTop="1" thickBot="1">
      <c r="A375" s="84">
        <v>8904806662</v>
      </c>
      <c r="B375" s="88" t="str">
        <f>VLOOKUP(A375,EMPRESAS!$A$1:$B$342,2,0)</f>
        <v>COOPERATIVA INTEGRAL DE TRANSPORTE DE MAGANGUE "COOTRAIMAG"</v>
      </c>
      <c r="C375" s="88" t="str">
        <f>VLOOKUP(A375,EMPRESAS!$A$1:$C$342,3,0)</f>
        <v>Pasajeros</v>
      </c>
      <c r="D375" s="95" t="s">
        <v>1489</v>
      </c>
      <c r="E375" s="122">
        <v>10321471</v>
      </c>
      <c r="F375" s="131" t="s">
        <v>1158</v>
      </c>
      <c r="G375" s="131">
        <v>80</v>
      </c>
      <c r="H375" s="122" t="s">
        <v>1105</v>
      </c>
      <c r="I375" s="220" t="str">
        <f>VLOOKUP(A375,EMPRESAS!$A$1:$I$342,9,0)</f>
        <v>MAGDALENA</v>
      </c>
      <c r="J375" s="175">
        <v>14</v>
      </c>
      <c r="K375" s="176" t="str">
        <f>VLOOKUP(J375,AUXILIAR_TIPO_ASEGURADORA!$C$2:$D$19,2,0)</f>
        <v>SBS SEGUROS DE COLOMBIA S.A.</v>
      </c>
      <c r="L375" s="177">
        <v>1000131</v>
      </c>
      <c r="M375" s="148">
        <v>43829</v>
      </c>
      <c r="N375" s="177">
        <v>1000131</v>
      </c>
      <c r="O375" s="148">
        <v>43829</v>
      </c>
      <c r="P375" s="28"/>
      <c r="Q375" s="60"/>
      <c r="R375" s="157" t="str">
        <f t="shared" ca="1" si="17"/>
        <v>Vencida</v>
      </c>
      <c r="S375" s="157">
        <f t="shared" ca="1" si="18"/>
        <v>821</v>
      </c>
      <c r="T375" s="157" t="str">
        <f t="shared" ca="1" si="19"/>
        <v xml:space="preserve"> </v>
      </c>
    </row>
    <row r="376" spans="1:20" ht="15.6" thickTop="1" thickBot="1">
      <c r="A376" s="84">
        <v>8904806662</v>
      </c>
      <c r="B376" s="88" t="str">
        <f>VLOOKUP(A376,EMPRESAS!$A$1:$B$342,2,0)</f>
        <v>COOPERATIVA INTEGRAL DE TRANSPORTE DE MAGANGUE "COOTRAIMAG"</v>
      </c>
      <c r="C376" s="88" t="str">
        <f>VLOOKUP(A376,EMPRESAS!$A$1:$C$342,3,0)</f>
        <v>Pasajeros</v>
      </c>
      <c r="D376" s="95" t="s">
        <v>1490</v>
      </c>
      <c r="E376" s="122">
        <v>10321870</v>
      </c>
      <c r="F376" s="131" t="s">
        <v>1158</v>
      </c>
      <c r="G376" s="131">
        <v>25</v>
      </c>
      <c r="H376" s="122" t="s">
        <v>1105</v>
      </c>
      <c r="I376" s="220" t="str">
        <f>VLOOKUP(A376,EMPRESAS!$A$1:$I$342,9,0)</f>
        <v>MAGDALENA</v>
      </c>
      <c r="J376" s="175">
        <v>14</v>
      </c>
      <c r="K376" s="176" t="str">
        <f>VLOOKUP(J376,AUXILIAR_TIPO_ASEGURADORA!$C$2:$D$19,2,0)</f>
        <v>SBS SEGUROS DE COLOMBIA S.A.</v>
      </c>
      <c r="L376" s="177">
        <v>1000131</v>
      </c>
      <c r="M376" s="148">
        <v>43829</v>
      </c>
      <c r="N376" s="177">
        <v>1000131</v>
      </c>
      <c r="O376" s="148">
        <v>43829</v>
      </c>
      <c r="P376" s="28"/>
      <c r="Q376" s="60"/>
      <c r="R376" s="157" t="str">
        <f t="shared" ca="1" si="17"/>
        <v>Vencida</v>
      </c>
      <c r="S376" s="157">
        <f t="shared" ca="1" si="18"/>
        <v>821</v>
      </c>
      <c r="T376" s="157" t="str">
        <f t="shared" ca="1" si="19"/>
        <v xml:space="preserve"> </v>
      </c>
    </row>
    <row r="377" spans="1:20" ht="15.6" thickTop="1" thickBot="1">
      <c r="A377" s="84">
        <v>8904806662</v>
      </c>
      <c r="B377" s="88" t="str">
        <f>VLOOKUP(A377,EMPRESAS!$A$1:$B$342,2,0)</f>
        <v>COOPERATIVA INTEGRAL DE TRANSPORTE DE MAGANGUE "COOTRAIMAG"</v>
      </c>
      <c r="C377" s="88" t="str">
        <f>VLOOKUP(A377,EMPRESAS!$A$1:$C$342,3,0)</f>
        <v>Pasajeros</v>
      </c>
      <c r="D377" s="95" t="s">
        <v>1491</v>
      </c>
      <c r="E377" s="122">
        <v>10320850</v>
      </c>
      <c r="F377" s="131" t="s">
        <v>1158</v>
      </c>
      <c r="G377" s="131">
        <v>49</v>
      </c>
      <c r="H377" s="122" t="s">
        <v>1105</v>
      </c>
      <c r="I377" s="220" t="str">
        <f>VLOOKUP(A377,EMPRESAS!$A$1:$I$342,9,0)</f>
        <v>MAGDALENA</v>
      </c>
      <c r="J377" s="175">
        <v>14</v>
      </c>
      <c r="K377" s="176" t="str">
        <f>VLOOKUP(J377,AUXILIAR_TIPO_ASEGURADORA!$C$2:$D$19,2,0)</f>
        <v>SBS SEGUROS DE COLOMBIA S.A.</v>
      </c>
      <c r="L377" s="177">
        <v>1000131</v>
      </c>
      <c r="M377" s="148">
        <v>43829</v>
      </c>
      <c r="N377" s="177">
        <v>1000131</v>
      </c>
      <c r="O377" s="148">
        <v>43829</v>
      </c>
      <c r="P377" s="28"/>
      <c r="Q377" s="60"/>
      <c r="R377" s="157" t="str">
        <f t="shared" ca="1" si="17"/>
        <v>Vencida</v>
      </c>
      <c r="S377" s="157">
        <f t="shared" ca="1" si="18"/>
        <v>821</v>
      </c>
      <c r="T377" s="157" t="str">
        <f t="shared" ca="1" si="19"/>
        <v xml:space="preserve"> </v>
      </c>
    </row>
    <row r="378" spans="1:20" ht="15.6" thickTop="1" thickBot="1">
      <c r="A378" s="84">
        <v>8904806662</v>
      </c>
      <c r="B378" s="88" t="str">
        <f>VLOOKUP(A378,EMPRESAS!$A$1:$B$342,2,0)</f>
        <v>COOPERATIVA INTEGRAL DE TRANSPORTE DE MAGANGUE "COOTRAIMAG"</v>
      </c>
      <c r="C378" s="88" t="str">
        <f>VLOOKUP(A378,EMPRESAS!$A$1:$C$342,3,0)</f>
        <v>Pasajeros</v>
      </c>
      <c r="D378" s="95" t="s">
        <v>1492</v>
      </c>
      <c r="E378" s="122">
        <v>10321037</v>
      </c>
      <c r="F378" s="131" t="s">
        <v>1158</v>
      </c>
      <c r="G378" s="131">
        <v>40</v>
      </c>
      <c r="H378" s="122" t="s">
        <v>1105</v>
      </c>
      <c r="I378" s="220" t="str">
        <f>VLOOKUP(A378,EMPRESAS!$A$1:$I$342,9,0)</f>
        <v>MAGDALENA</v>
      </c>
      <c r="J378" s="175">
        <v>14</v>
      </c>
      <c r="K378" s="176" t="str">
        <f>VLOOKUP(J378,AUXILIAR_TIPO_ASEGURADORA!$C$2:$D$19,2,0)</f>
        <v>SBS SEGUROS DE COLOMBIA S.A.</v>
      </c>
      <c r="L378" s="177">
        <v>1000131</v>
      </c>
      <c r="M378" s="148">
        <v>43829</v>
      </c>
      <c r="N378" s="177">
        <v>1000131</v>
      </c>
      <c r="O378" s="148">
        <v>43829</v>
      </c>
      <c r="P378" s="28"/>
      <c r="Q378" s="60"/>
      <c r="R378" s="157" t="str">
        <f t="shared" ca="1" si="17"/>
        <v>Vencida</v>
      </c>
      <c r="S378" s="157">
        <f t="shared" ca="1" si="18"/>
        <v>821</v>
      </c>
      <c r="T378" s="157" t="str">
        <f t="shared" ca="1" si="19"/>
        <v xml:space="preserve"> </v>
      </c>
    </row>
    <row r="379" spans="1:20" ht="15.6" thickTop="1" thickBot="1">
      <c r="A379" s="84">
        <v>8904806662</v>
      </c>
      <c r="B379" s="88" t="str">
        <f>VLOOKUP(A379,EMPRESAS!$A$1:$B$342,2,0)</f>
        <v>COOPERATIVA INTEGRAL DE TRANSPORTE DE MAGANGUE "COOTRAIMAG"</v>
      </c>
      <c r="C379" s="88" t="str">
        <f>VLOOKUP(A379,EMPRESAS!$A$1:$C$342,3,0)</f>
        <v>Pasajeros</v>
      </c>
      <c r="D379" s="95" t="s">
        <v>1493</v>
      </c>
      <c r="E379" s="122">
        <v>10320943</v>
      </c>
      <c r="F379" s="131" t="s">
        <v>1158</v>
      </c>
      <c r="G379" s="131">
        <v>40</v>
      </c>
      <c r="H379" s="122" t="s">
        <v>1105</v>
      </c>
      <c r="I379" s="220" t="str">
        <f>VLOOKUP(A379,EMPRESAS!$A$1:$I$342,9,0)</f>
        <v>MAGDALENA</v>
      </c>
      <c r="J379" s="175">
        <v>14</v>
      </c>
      <c r="K379" s="176" t="str">
        <f>VLOOKUP(J379,AUXILIAR_TIPO_ASEGURADORA!$C$2:$D$19,2,0)</f>
        <v>SBS SEGUROS DE COLOMBIA S.A.</v>
      </c>
      <c r="L379" s="177">
        <v>1000131</v>
      </c>
      <c r="M379" s="148">
        <v>43829</v>
      </c>
      <c r="N379" s="177">
        <v>1000131</v>
      </c>
      <c r="O379" s="148">
        <v>43829</v>
      </c>
      <c r="P379" s="28"/>
      <c r="Q379" s="60"/>
      <c r="R379" s="157" t="str">
        <f t="shared" ca="1" si="17"/>
        <v>Vencida</v>
      </c>
      <c r="S379" s="157">
        <f t="shared" ca="1" si="18"/>
        <v>821</v>
      </c>
      <c r="T379" s="157" t="str">
        <f t="shared" ca="1" si="19"/>
        <v xml:space="preserve"> </v>
      </c>
    </row>
    <row r="380" spans="1:20" ht="15.6" thickTop="1" thickBot="1">
      <c r="A380" s="84">
        <v>8904806662</v>
      </c>
      <c r="B380" s="88" t="str">
        <f>VLOOKUP(A380,EMPRESAS!$A$1:$B$342,2,0)</f>
        <v>COOPERATIVA INTEGRAL DE TRANSPORTE DE MAGANGUE "COOTRAIMAG"</v>
      </c>
      <c r="C380" s="88" t="str">
        <f>VLOOKUP(A380,EMPRESAS!$A$1:$C$342,3,0)</f>
        <v>Pasajeros</v>
      </c>
      <c r="D380" s="95" t="s">
        <v>1494</v>
      </c>
      <c r="E380" s="122">
        <v>10321182</v>
      </c>
      <c r="F380" s="131" t="s">
        <v>1158</v>
      </c>
      <c r="G380" s="131">
        <v>48</v>
      </c>
      <c r="H380" s="122" t="s">
        <v>1105</v>
      </c>
      <c r="I380" s="220" t="str">
        <f>VLOOKUP(A380,EMPRESAS!$A$1:$I$342,9,0)</f>
        <v>MAGDALENA</v>
      </c>
      <c r="J380" s="175">
        <v>14</v>
      </c>
      <c r="K380" s="176" t="str">
        <f>VLOOKUP(J380,AUXILIAR_TIPO_ASEGURADORA!$C$2:$D$19,2,0)</f>
        <v>SBS SEGUROS DE COLOMBIA S.A.</v>
      </c>
      <c r="L380" s="177">
        <v>1000131</v>
      </c>
      <c r="M380" s="148">
        <v>43829</v>
      </c>
      <c r="N380" s="177">
        <v>1000131</v>
      </c>
      <c r="O380" s="148">
        <v>43829</v>
      </c>
      <c r="P380" s="28"/>
      <c r="Q380" s="60"/>
      <c r="R380" s="157" t="str">
        <f t="shared" ca="1" si="17"/>
        <v>Vencida</v>
      </c>
      <c r="S380" s="157">
        <f t="shared" ca="1" si="18"/>
        <v>821</v>
      </c>
      <c r="T380" s="157" t="str">
        <f t="shared" ca="1" si="19"/>
        <v xml:space="preserve"> </v>
      </c>
    </row>
    <row r="381" spans="1:20" ht="15.6" thickTop="1" thickBot="1">
      <c r="A381" s="84">
        <v>8904806662</v>
      </c>
      <c r="B381" s="88" t="str">
        <f>VLOOKUP(A381,EMPRESAS!$A$1:$B$342,2,0)</f>
        <v>COOPERATIVA INTEGRAL DE TRANSPORTE DE MAGANGUE "COOTRAIMAG"</v>
      </c>
      <c r="C381" s="88" t="str">
        <f>VLOOKUP(A381,EMPRESAS!$A$1:$C$342,3,0)</f>
        <v>Pasajeros</v>
      </c>
      <c r="D381" s="95" t="s">
        <v>1495</v>
      </c>
      <c r="E381" s="122">
        <v>10321139</v>
      </c>
      <c r="F381" s="131" t="s">
        <v>1158</v>
      </c>
      <c r="G381" s="131">
        <v>48</v>
      </c>
      <c r="H381" s="122" t="s">
        <v>1105</v>
      </c>
      <c r="I381" s="220" t="str">
        <f>VLOOKUP(A381,EMPRESAS!$A$1:$I$342,9,0)</f>
        <v>MAGDALENA</v>
      </c>
      <c r="J381" s="175">
        <v>14</v>
      </c>
      <c r="K381" s="176" t="str">
        <f>VLOOKUP(J381,AUXILIAR_TIPO_ASEGURADORA!$C$2:$D$19,2,0)</f>
        <v>SBS SEGUROS DE COLOMBIA S.A.</v>
      </c>
      <c r="L381" s="177">
        <v>1000131</v>
      </c>
      <c r="M381" s="148">
        <v>43829</v>
      </c>
      <c r="N381" s="177">
        <v>1000131</v>
      </c>
      <c r="O381" s="148">
        <v>43829</v>
      </c>
      <c r="P381" s="28"/>
      <c r="Q381" s="60"/>
      <c r="R381" s="157" t="str">
        <f t="shared" ca="1" si="17"/>
        <v>Vencida</v>
      </c>
      <c r="S381" s="157">
        <f t="shared" ca="1" si="18"/>
        <v>821</v>
      </c>
      <c r="T381" s="157" t="str">
        <f t="shared" ca="1" si="19"/>
        <v xml:space="preserve"> </v>
      </c>
    </row>
    <row r="382" spans="1:20" ht="15.6" thickTop="1" thickBot="1">
      <c r="A382" s="84">
        <v>8904806662</v>
      </c>
      <c r="B382" s="88" t="str">
        <f>VLOOKUP(A382,EMPRESAS!$A$1:$B$342,2,0)</f>
        <v>COOPERATIVA INTEGRAL DE TRANSPORTE DE MAGANGUE "COOTRAIMAG"</v>
      </c>
      <c r="C382" s="88" t="str">
        <f>VLOOKUP(A382,EMPRESAS!$A$1:$C$342,3,0)</f>
        <v>Pasajeros</v>
      </c>
      <c r="D382" s="95" t="s">
        <v>1496</v>
      </c>
      <c r="E382" s="122">
        <v>10321214</v>
      </c>
      <c r="F382" s="131" t="s">
        <v>1158</v>
      </c>
      <c r="G382" s="131">
        <v>30</v>
      </c>
      <c r="H382" s="122" t="s">
        <v>1105</v>
      </c>
      <c r="I382" s="220" t="str">
        <f>VLOOKUP(A382,EMPRESAS!$A$1:$I$342,9,0)</f>
        <v>MAGDALENA</v>
      </c>
      <c r="J382" s="175">
        <v>14</v>
      </c>
      <c r="K382" s="176" t="str">
        <f>VLOOKUP(J382,AUXILIAR_TIPO_ASEGURADORA!$C$2:$D$19,2,0)</f>
        <v>SBS SEGUROS DE COLOMBIA S.A.</v>
      </c>
      <c r="L382" s="177">
        <v>1000131</v>
      </c>
      <c r="M382" s="148">
        <v>43829</v>
      </c>
      <c r="N382" s="177">
        <v>1000131</v>
      </c>
      <c r="O382" s="148">
        <v>43829</v>
      </c>
      <c r="P382" s="28"/>
      <c r="Q382" s="60"/>
      <c r="R382" s="157" t="str">
        <f t="shared" ca="1" si="17"/>
        <v>Vencida</v>
      </c>
      <c r="S382" s="157">
        <f t="shared" ca="1" si="18"/>
        <v>821</v>
      </c>
      <c r="T382" s="157" t="str">
        <f t="shared" ca="1" si="19"/>
        <v xml:space="preserve"> </v>
      </c>
    </row>
    <row r="383" spans="1:20" ht="15.6" thickTop="1" thickBot="1">
      <c r="A383" s="84">
        <v>8904806662</v>
      </c>
      <c r="B383" s="88" t="str">
        <f>VLOOKUP(A383,EMPRESAS!$A$1:$B$342,2,0)</f>
        <v>COOPERATIVA INTEGRAL DE TRANSPORTE DE MAGANGUE "COOTRAIMAG"</v>
      </c>
      <c r="C383" s="88" t="str">
        <f>VLOOKUP(A383,EMPRESAS!$A$1:$C$342,3,0)</f>
        <v>Pasajeros</v>
      </c>
      <c r="D383" s="95" t="s">
        <v>1497</v>
      </c>
      <c r="E383" s="122">
        <v>10321224</v>
      </c>
      <c r="F383" s="131" t="s">
        <v>1158</v>
      </c>
      <c r="G383" s="131">
        <v>45</v>
      </c>
      <c r="H383" s="122" t="s">
        <v>1105</v>
      </c>
      <c r="I383" s="220" t="str">
        <f>VLOOKUP(A383,EMPRESAS!$A$1:$I$342,9,0)</f>
        <v>MAGDALENA</v>
      </c>
      <c r="J383" s="175">
        <v>14</v>
      </c>
      <c r="K383" s="176" t="str">
        <f>VLOOKUP(J383,AUXILIAR_TIPO_ASEGURADORA!$C$2:$D$19,2,0)</f>
        <v>SBS SEGUROS DE COLOMBIA S.A.</v>
      </c>
      <c r="L383" s="177">
        <v>1000131</v>
      </c>
      <c r="M383" s="148">
        <v>43829</v>
      </c>
      <c r="N383" s="177">
        <v>1000131</v>
      </c>
      <c r="O383" s="148">
        <v>43829</v>
      </c>
      <c r="P383" s="28"/>
      <c r="Q383" s="60"/>
      <c r="R383" s="157" t="str">
        <f t="shared" ca="1" si="17"/>
        <v>Vencida</v>
      </c>
      <c r="S383" s="157">
        <f t="shared" ca="1" si="18"/>
        <v>821</v>
      </c>
      <c r="T383" s="157" t="str">
        <f t="shared" ca="1" si="19"/>
        <v xml:space="preserve"> </v>
      </c>
    </row>
    <row r="384" spans="1:20" ht="15.6" thickTop="1" thickBot="1">
      <c r="A384" s="84">
        <v>8904806662</v>
      </c>
      <c r="B384" s="88" t="str">
        <f>VLOOKUP(A384,EMPRESAS!$A$1:$B$342,2,0)</f>
        <v>COOPERATIVA INTEGRAL DE TRANSPORTE DE MAGANGUE "COOTRAIMAG"</v>
      </c>
      <c r="C384" s="88" t="str">
        <f>VLOOKUP(A384,EMPRESAS!$A$1:$C$342,3,0)</f>
        <v>Pasajeros</v>
      </c>
      <c r="D384" s="95" t="s">
        <v>1498</v>
      </c>
      <c r="E384" s="122">
        <v>10320698</v>
      </c>
      <c r="F384" s="131" t="s">
        <v>1158</v>
      </c>
      <c r="G384" s="131">
        <v>40</v>
      </c>
      <c r="H384" s="122" t="s">
        <v>1105</v>
      </c>
      <c r="I384" s="220" t="str">
        <f>VLOOKUP(A384,EMPRESAS!$A$1:$I$342,9,0)</f>
        <v>MAGDALENA</v>
      </c>
      <c r="J384" s="175">
        <v>14</v>
      </c>
      <c r="K384" s="176" t="str">
        <f>VLOOKUP(J384,AUXILIAR_TIPO_ASEGURADORA!$C$2:$D$19,2,0)</f>
        <v>SBS SEGUROS DE COLOMBIA S.A.</v>
      </c>
      <c r="L384" s="177">
        <v>1000131</v>
      </c>
      <c r="M384" s="148">
        <v>43829</v>
      </c>
      <c r="N384" s="177">
        <v>1000131</v>
      </c>
      <c r="O384" s="148">
        <v>43829</v>
      </c>
      <c r="P384" s="28"/>
      <c r="Q384" s="60"/>
      <c r="R384" s="157" t="str">
        <f t="shared" ca="1" si="17"/>
        <v>Vencida</v>
      </c>
      <c r="S384" s="157">
        <f t="shared" ca="1" si="18"/>
        <v>821</v>
      </c>
      <c r="T384" s="157" t="str">
        <f t="shared" ca="1" si="19"/>
        <v xml:space="preserve"> </v>
      </c>
    </row>
    <row r="385" spans="1:20" ht="15.6" thickTop="1" thickBot="1">
      <c r="A385" s="84">
        <v>8904806662</v>
      </c>
      <c r="B385" s="88" t="str">
        <f>VLOOKUP(A385,EMPRESAS!$A$1:$B$342,2,0)</f>
        <v>COOPERATIVA INTEGRAL DE TRANSPORTE DE MAGANGUE "COOTRAIMAG"</v>
      </c>
      <c r="C385" s="88" t="str">
        <f>VLOOKUP(A385,EMPRESAS!$A$1:$C$342,3,0)</f>
        <v>Pasajeros</v>
      </c>
      <c r="D385" s="95" t="s">
        <v>1400</v>
      </c>
      <c r="E385" s="122">
        <v>10320716</v>
      </c>
      <c r="F385" s="131" t="s">
        <v>1158</v>
      </c>
      <c r="G385" s="131">
        <v>45</v>
      </c>
      <c r="H385" s="122" t="s">
        <v>1105</v>
      </c>
      <c r="I385" s="220" t="str">
        <f>VLOOKUP(A385,EMPRESAS!$A$1:$I$342,9,0)</f>
        <v>MAGDALENA</v>
      </c>
      <c r="J385" s="175">
        <v>14</v>
      </c>
      <c r="K385" s="176" t="str">
        <f>VLOOKUP(J385,AUXILIAR_TIPO_ASEGURADORA!$C$2:$D$19,2,0)</f>
        <v>SBS SEGUROS DE COLOMBIA S.A.</v>
      </c>
      <c r="L385" s="177">
        <v>1000131</v>
      </c>
      <c r="M385" s="148">
        <v>43829</v>
      </c>
      <c r="N385" s="177">
        <v>1000131</v>
      </c>
      <c r="O385" s="148">
        <v>43829</v>
      </c>
      <c r="P385" s="28"/>
      <c r="Q385" s="60"/>
      <c r="R385" s="157" t="str">
        <f t="shared" ca="1" si="17"/>
        <v>Vencida</v>
      </c>
      <c r="S385" s="157">
        <f t="shared" ca="1" si="18"/>
        <v>821</v>
      </c>
      <c r="T385" s="157" t="str">
        <f t="shared" ca="1" si="19"/>
        <v xml:space="preserve"> </v>
      </c>
    </row>
    <row r="386" spans="1:20" ht="15.6" thickTop="1" thickBot="1">
      <c r="A386" s="84">
        <v>8904806662</v>
      </c>
      <c r="B386" s="88" t="str">
        <f>VLOOKUP(A386,EMPRESAS!$A$1:$B$342,2,0)</f>
        <v>COOPERATIVA INTEGRAL DE TRANSPORTE DE MAGANGUE "COOTRAIMAG"</v>
      </c>
      <c r="C386" s="88" t="str">
        <f>VLOOKUP(A386,EMPRESAS!$A$1:$C$342,3,0)</f>
        <v>Pasajeros</v>
      </c>
      <c r="D386" s="95" t="s">
        <v>1499</v>
      </c>
      <c r="E386" s="122">
        <v>10320753</v>
      </c>
      <c r="F386" s="131" t="s">
        <v>1158</v>
      </c>
      <c r="G386" s="131">
        <v>40</v>
      </c>
      <c r="H386" s="122" t="s">
        <v>1105</v>
      </c>
      <c r="I386" s="220" t="str">
        <f>VLOOKUP(A386,EMPRESAS!$A$1:$I$342,9,0)</f>
        <v>MAGDALENA</v>
      </c>
      <c r="J386" s="175">
        <v>14</v>
      </c>
      <c r="K386" s="176" t="str">
        <f>VLOOKUP(J386,AUXILIAR_TIPO_ASEGURADORA!$C$2:$D$19,2,0)</f>
        <v>SBS SEGUROS DE COLOMBIA S.A.</v>
      </c>
      <c r="L386" s="177">
        <v>1000131</v>
      </c>
      <c r="M386" s="148">
        <v>43829</v>
      </c>
      <c r="N386" s="177">
        <v>1000131</v>
      </c>
      <c r="O386" s="148">
        <v>43829</v>
      </c>
      <c r="P386" s="28"/>
      <c r="Q386" s="60"/>
      <c r="R386" s="157" t="str">
        <f t="shared" ca="1" si="17"/>
        <v>Vencida</v>
      </c>
      <c r="S386" s="157">
        <f t="shared" ca="1" si="18"/>
        <v>821</v>
      </c>
      <c r="T386" s="157" t="str">
        <f t="shared" ca="1" si="19"/>
        <v xml:space="preserve"> </v>
      </c>
    </row>
    <row r="387" spans="1:20" ht="15.6" thickTop="1" thickBot="1">
      <c r="A387" s="84">
        <v>8904806662</v>
      </c>
      <c r="B387" s="88" t="str">
        <f>VLOOKUP(A387,EMPRESAS!$A$1:$B$342,2,0)</f>
        <v>COOPERATIVA INTEGRAL DE TRANSPORTE DE MAGANGUE "COOTRAIMAG"</v>
      </c>
      <c r="C387" s="88" t="str">
        <f>VLOOKUP(A387,EMPRESAS!$A$1:$C$342,3,0)</f>
        <v>Pasajeros</v>
      </c>
      <c r="D387" s="95" t="s">
        <v>1500</v>
      </c>
      <c r="E387" s="122">
        <v>10321477</v>
      </c>
      <c r="F387" s="131" t="s">
        <v>1158</v>
      </c>
      <c r="G387" s="131">
        <v>40</v>
      </c>
      <c r="H387" s="122" t="s">
        <v>1105</v>
      </c>
      <c r="I387" s="220" t="str">
        <f>VLOOKUP(A387,EMPRESAS!$A$1:$I$342,9,0)</f>
        <v>MAGDALENA</v>
      </c>
      <c r="J387" s="175">
        <v>14</v>
      </c>
      <c r="K387" s="176" t="str">
        <f>VLOOKUP(J387,AUXILIAR_TIPO_ASEGURADORA!$C$2:$D$19,2,0)</f>
        <v>SBS SEGUROS DE COLOMBIA S.A.</v>
      </c>
      <c r="L387" s="177">
        <v>1000131</v>
      </c>
      <c r="M387" s="148">
        <v>43829</v>
      </c>
      <c r="N387" s="177">
        <v>1000131</v>
      </c>
      <c r="O387" s="148">
        <v>43829</v>
      </c>
      <c r="P387" s="28"/>
      <c r="Q387" s="60"/>
      <c r="R387" s="157" t="str">
        <f t="shared" ca="1" si="17"/>
        <v>Vencida</v>
      </c>
      <c r="S387" s="157">
        <f t="shared" ca="1" si="18"/>
        <v>821</v>
      </c>
      <c r="T387" s="157" t="str">
        <f t="shared" ca="1" si="19"/>
        <v xml:space="preserve"> </v>
      </c>
    </row>
    <row r="388" spans="1:20" ht="15.6" thickTop="1" thickBot="1">
      <c r="A388" s="84">
        <v>8904806662</v>
      </c>
      <c r="B388" s="88" t="str">
        <f>VLOOKUP(A388,EMPRESAS!$A$1:$B$342,2,0)</f>
        <v>COOPERATIVA INTEGRAL DE TRANSPORTE DE MAGANGUE "COOTRAIMAG"</v>
      </c>
      <c r="C388" s="88" t="str">
        <f>VLOOKUP(A388,EMPRESAS!$A$1:$C$342,3,0)</f>
        <v>Pasajeros</v>
      </c>
      <c r="D388" s="95" t="s">
        <v>1501</v>
      </c>
      <c r="E388" s="122">
        <v>10321635</v>
      </c>
      <c r="F388" s="131" t="s">
        <v>1102</v>
      </c>
      <c r="G388" s="131">
        <v>20</v>
      </c>
      <c r="H388" s="122" t="s">
        <v>1105</v>
      </c>
      <c r="I388" s="220" t="str">
        <f>VLOOKUP(A388,EMPRESAS!$A$1:$I$342,9,0)</f>
        <v>MAGDALENA</v>
      </c>
      <c r="J388" s="175">
        <v>14</v>
      </c>
      <c r="K388" s="176" t="str">
        <f>VLOOKUP(J388,AUXILIAR_TIPO_ASEGURADORA!$C$2:$D$19,2,0)</f>
        <v>SBS SEGUROS DE COLOMBIA S.A.</v>
      </c>
      <c r="L388" s="177">
        <v>1000131</v>
      </c>
      <c r="M388" s="148">
        <v>43829</v>
      </c>
      <c r="N388" s="177">
        <v>1000131</v>
      </c>
      <c r="O388" s="148">
        <v>43829</v>
      </c>
      <c r="P388" s="28"/>
      <c r="Q388" s="60"/>
      <c r="R388" s="157" t="str">
        <f t="shared" ca="1" si="17"/>
        <v>Vencida</v>
      </c>
      <c r="S388" s="157">
        <f t="shared" ca="1" si="18"/>
        <v>821</v>
      </c>
      <c r="T388" s="157" t="str">
        <f t="shared" ca="1" si="19"/>
        <v xml:space="preserve"> </v>
      </c>
    </row>
    <row r="389" spans="1:20" ht="15.6" thickTop="1" thickBot="1">
      <c r="A389" s="84">
        <v>8904806662</v>
      </c>
      <c r="B389" s="88" t="str">
        <f>VLOOKUP(A389,EMPRESAS!$A$1:$B$342,2,0)</f>
        <v>COOPERATIVA INTEGRAL DE TRANSPORTE DE MAGANGUE "COOTRAIMAG"</v>
      </c>
      <c r="C389" s="88" t="str">
        <f>VLOOKUP(A389,EMPRESAS!$A$1:$C$342,3,0)</f>
        <v>Pasajeros</v>
      </c>
      <c r="D389" s="95" t="s">
        <v>1502</v>
      </c>
      <c r="E389" s="122">
        <v>10321862</v>
      </c>
      <c r="F389" s="131" t="s">
        <v>1158</v>
      </c>
      <c r="G389" s="131">
        <v>40</v>
      </c>
      <c r="H389" s="122" t="s">
        <v>1105</v>
      </c>
      <c r="I389" s="220" t="str">
        <f>VLOOKUP(A389,EMPRESAS!$A$1:$I$342,9,0)</f>
        <v>MAGDALENA</v>
      </c>
      <c r="J389" s="175">
        <v>14</v>
      </c>
      <c r="K389" s="176" t="str">
        <f>VLOOKUP(J389,AUXILIAR_TIPO_ASEGURADORA!$C$2:$D$19,2,0)</f>
        <v>SBS SEGUROS DE COLOMBIA S.A.</v>
      </c>
      <c r="L389" s="177">
        <v>1000131</v>
      </c>
      <c r="M389" s="148">
        <v>43829</v>
      </c>
      <c r="N389" s="177">
        <v>1000131</v>
      </c>
      <c r="O389" s="148">
        <v>43829</v>
      </c>
      <c r="P389" s="28"/>
      <c r="Q389" s="60"/>
      <c r="R389" s="157" t="str">
        <f t="shared" ca="1" si="17"/>
        <v>Vencida</v>
      </c>
      <c r="S389" s="157">
        <f t="shared" ca="1" si="18"/>
        <v>821</v>
      </c>
      <c r="T389" s="157" t="str">
        <f t="shared" ca="1" si="19"/>
        <v xml:space="preserve"> </v>
      </c>
    </row>
    <row r="390" spans="1:20" ht="15.6" thickTop="1" thickBot="1">
      <c r="A390" s="84">
        <v>8904806662</v>
      </c>
      <c r="B390" s="88" t="str">
        <f>VLOOKUP(A390,EMPRESAS!$A$1:$B$342,2,0)</f>
        <v>COOPERATIVA INTEGRAL DE TRANSPORTE DE MAGANGUE "COOTRAIMAG"</v>
      </c>
      <c r="C390" s="88" t="str">
        <f>VLOOKUP(A390,EMPRESAS!$A$1:$C$342,3,0)</f>
        <v>Pasajeros</v>
      </c>
      <c r="D390" s="95" t="s">
        <v>1503</v>
      </c>
      <c r="E390" s="122">
        <v>10321661</v>
      </c>
      <c r="F390" s="131" t="s">
        <v>1102</v>
      </c>
      <c r="G390" s="131">
        <v>18</v>
      </c>
      <c r="H390" s="122" t="s">
        <v>1105</v>
      </c>
      <c r="I390" s="220" t="str">
        <f>VLOOKUP(A390,EMPRESAS!$A$1:$I$342,9,0)</f>
        <v>MAGDALENA</v>
      </c>
      <c r="J390" s="175">
        <v>14</v>
      </c>
      <c r="K390" s="176" t="str">
        <f>VLOOKUP(J390,AUXILIAR_TIPO_ASEGURADORA!$C$2:$D$19,2,0)</f>
        <v>SBS SEGUROS DE COLOMBIA S.A.</v>
      </c>
      <c r="L390" s="177">
        <v>1000131</v>
      </c>
      <c r="M390" s="148">
        <v>43829</v>
      </c>
      <c r="N390" s="177">
        <v>1000131</v>
      </c>
      <c r="O390" s="148">
        <v>43829</v>
      </c>
      <c r="P390" s="28"/>
      <c r="Q390" s="60"/>
      <c r="R390" s="157" t="str">
        <f t="shared" ca="1" si="17"/>
        <v>Vencida</v>
      </c>
      <c r="S390" s="157">
        <f t="shared" ca="1" si="18"/>
        <v>821</v>
      </c>
      <c r="T390" s="157" t="str">
        <f t="shared" ca="1" si="19"/>
        <v xml:space="preserve"> </v>
      </c>
    </row>
    <row r="391" spans="1:20" ht="15.6" thickTop="1" thickBot="1">
      <c r="A391" s="84">
        <v>8904806662</v>
      </c>
      <c r="B391" s="88" t="str">
        <f>VLOOKUP(A391,EMPRESAS!$A$1:$B$342,2,0)</f>
        <v>COOPERATIVA INTEGRAL DE TRANSPORTE DE MAGANGUE "COOTRAIMAG"</v>
      </c>
      <c r="C391" s="88" t="str">
        <f>VLOOKUP(A391,EMPRESAS!$A$1:$C$342,3,0)</f>
        <v>Pasajeros</v>
      </c>
      <c r="D391" s="95" t="s">
        <v>1504</v>
      </c>
      <c r="E391" s="122">
        <v>10321714</v>
      </c>
      <c r="F391" s="131" t="s">
        <v>1158</v>
      </c>
      <c r="G391" s="131">
        <v>50</v>
      </c>
      <c r="H391" s="122" t="s">
        <v>1105</v>
      </c>
      <c r="I391" s="220" t="str">
        <f>VLOOKUP(A391,EMPRESAS!$A$1:$I$342,9,0)</f>
        <v>MAGDALENA</v>
      </c>
      <c r="J391" s="175">
        <v>14</v>
      </c>
      <c r="K391" s="176" t="str">
        <f>VLOOKUP(J391,AUXILIAR_TIPO_ASEGURADORA!$C$2:$D$19,2,0)</f>
        <v>SBS SEGUROS DE COLOMBIA S.A.</v>
      </c>
      <c r="L391" s="177">
        <v>1000131</v>
      </c>
      <c r="M391" s="148">
        <v>43829</v>
      </c>
      <c r="N391" s="177">
        <v>1000131</v>
      </c>
      <c r="O391" s="148">
        <v>43829</v>
      </c>
      <c r="P391" s="28"/>
      <c r="Q391" s="60"/>
      <c r="R391" s="157" t="str">
        <f t="shared" ca="1" si="17"/>
        <v>Vencida</v>
      </c>
      <c r="S391" s="157">
        <f t="shared" ca="1" si="18"/>
        <v>821</v>
      </c>
      <c r="T391" s="157" t="str">
        <f t="shared" ca="1" si="19"/>
        <v xml:space="preserve"> </v>
      </c>
    </row>
    <row r="392" spans="1:20" ht="15.6" thickTop="1" thickBot="1">
      <c r="A392" s="84">
        <v>8904806662</v>
      </c>
      <c r="B392" s="88" t="str">
        <f>VLOOKUP(A392,EMPRESAS!$A$1:$B$342,2,0)</f>
        <v>COOPERATIVA INTEGRAL DE TRANSPORTE DE MAGANGUE "COOTRAIMAG"</v>
      </c>
      <c r="C392" s="88" t="str">
        <f>VLOOKUP(A392,EMPRESAS!$A$1:$C$342,3,0)</f>
        <v>Pasajeros</v>
      </c>
      <c r="D392" s="95" t="s">
        <v>1505</v>
      </c>
      <c r="E392" s="122">
        <v>10321762</v>
      </c>
      <c r="F392" s="131" t="s">
        <v>1158</v>
      </c>
      <c r="G392" s="131">
        <v>35</v>
      </c>
      <c r="H392" s="122" t="s">
        <v>1105</v>
      </c>
      <c r="I392" s="220" t="str">
        <f>VLOOKUP(A392,EMPRESAS!$A$1:$I$342,9,0)</f>
        <v>MAGDALENA</v>
      </c>
      <c r="J392" s="175">
        <v>14</v>
      </c>
      <c r="K392" s="176" t="str">
        <f>VLOOKUP(J392,AUXILIAR_TIPO_ASEGURADORA!$C$2:$D$19,2,0)</f>
        <v>SBS SEGUROS DE COLOMBIA S.A.</v>
      </c>
      <c r="L392" s="177">
        <v>1000131</v>
      </c>
      <c r="M392" s="148">
        <v>43829</v>
      </c>
      <c r="N392" s="177">
        <v>1000131</v>
      </c>
      <c r="O392" s="148">
        <v>43829</v>
      </c>
      <c r="P392" s="28"/>
      <c r="Q392" s="60"/>
      <c r="R392" s="157" t="str">
        <f t="shared" ca="1" si="17"/>
        <v>Vencida</v>
      </c>
      <c r="S392" s="157">
        <f t="shared" ca="1" si="18"/>
        <v>821</v>
      </c>
      <c r="T392" s="157" t="str">
        <f t="shared" ca="1" si="19"/>
        <v xml:space="preserve"> </v>
      </c>
    </row>
    <row r="393" spans="1:20" ht="15.6" thickTop="1" thickBot="1">
      <c r="A393" s="84">
        <v>8904806662</v>
      </c>
      <c r="B393" s="88" t="str">
        <f>VLOOKUP(A393,EMPRESAS!$A$1:$B$342,2,0)</f>
        <v>COOPERATIVA INTEGRAL DE TRANSPORTE DE MAGANGUE "COOTRAIMAG"</v>
      </c>
      <c r="C393" s="88" t="str">
        <f>VLOOKUP(A393,EMPRESAS!$A$1:$C$342,3,0)</f>
        <v>Pasajeros</v>
      </c>
      <c r="D393" s="95" t="s">
        <v>1506</v>
      </c>
      <c r="E393" s="122">
        <v>10321608</v>
      </c>
      <c r="F393" s="131" t="s">
        <v>1102</v>
      </c>
      <c r="G393" s="131">
        <v>12</v>
      </c>
      <c r="H393" s="122" t="s">
        <v>1105</v>
      </c>
      <c r="I393" s="220" t="str">
        <f>VLOOKUP(A393,EMPRESAS!$A$1:$I$342,9,0)</f>
        <v>MAGDALENA</v>
      </c>
      <c r="J393" s="175">
        <v>14</v>
      </c>
      <c r="K393" s="176" t="str">
        <f>VLOOKUP(J393,AUXILIAR_TIPO_ASEGURADORA!$C$2:$D$19,2,0)</f>
        <v>SBS SEGUROS DE COLOMBIA S.A.</v>
      </c>
      <c r="L393" s="177">
        <v>1000131</v>
      </c>
      <c r="M393" s="148">
        <v>43829</v>
      </c>
      <c r="N393" s="177">
        <v>1000131</v>
      </c>
      <c r="O393" s="148">
        <v>43829</v>
      </c>
      <c r="P393" s="28"/>
      <c r="Q393" s="60"/>
      <c r="R393" s="157" t="str">
        <f t="shared" ref="R393:R456" ca="1" si="20">IF(O393&lt;$W$1,"Vencida","Vigente")</f>
        <v>Vencida</v>
      </c>
      <c r="S393" s="157">
        <f t="shared" ref="S393:S456" ca="1" si="21">$W$1-O393</f>
        <v>821</v>
      </c>
      <c r="T393" s="157" t="str">
        <f t="shared" ref="T393:T456" ca="1" si="22">IF(S393=-$Y$1,"Proximo a Vencer"," ")</f>
        <v xml:space="preserve"> </v>
      </c>
    </row>
    <row r="394" spans="1:20" ht="15.6" thickTop="1" thickBot="1">
      <c r="A394" s="84">
        <v>8904806662</v>
      </c>
      <c r="B394" s="88" t="str">
        <f>VLOOKUP(A394,EMPRESAS!$A$1:$B$342,2,0)</f>
        <v>COOPERATIVA INTEGRAL DE TRANSPORTE DE MAGANGUE "COOTRAIMAG"</v>
      </c>
      <c r="C394" s="88" t="str">
        <f>VLOOKUP(A394,EMPRESAS!$A$1:$C$342,3,0)</f>
        <v>Pasajeros</v>
      </c>
      <c r="D394" s="95" t="s">
        <v>1507</v>
      </c>
      <c r="E394" s="122">
        <v>10321769</v>
      </c>
      <c r="F394" s="131" t="s">
        <v>1158</v>
      </c>
      <c r="G394" s="131">
        <v>18</v>
      </c>
      <c r="H394" s="122" t="s">
        <v>1105</v>
      </c>
      <c r="I394" s="220" t="str">
        <f>VLOOKUP(A394,EMPRESAS!$A$1:$I$342,9,0)</f>
        <v>MAGDALENA</v>
      </c>
      <c r="J394" s="175">
        <v>14</v>
      </c>
      <c r="K394" s="176" t="str">
        <f>VLOOKUP(J394,AUXILIAR_TIPO_ASEGURADORA!$C$2:$D$19,2,0)</f>
        <v>SBS SEGUROS DE COLOMBIA S.A.</v>
      </c>
      <c r="L394" s="177">
        <v>1000131</v>
      </c>
      <c r="M394" s="148">
        <v>43829</v>
      </c>
      <c r="N394" s="177">
        <v>1000131</v>
      </c>
      <c r="O394" s="148">
        <v>43829</v>
      </c>
      <c r="P394" s="28"/>
      <c r="Q394" s="60"/>
      <c r="R394" s="157" t="str">
        <f t="shared" ca="1" si="20"/>
        <v>Vencida</v>
      </c>
      <c r="S394" s="157">
        <f t="shared" ca="1" si="21"/>
        <v>821</v>
      </c>
      <c r="T394" s="157" t="str">
        <f t="shared" ca="1" si="22"/>
        <v xml:space="preserve"> </v>
      </c>
    </row>
    <row r="395" spans="1:20" ht="15.6" thickTop="1" thickBot="1">
      <c r="A395" s="84">
        <v>8904806662</v>
      </c>
      <c r="B395" s="88" t="str">
        <f>VLOOKUP(A395,EMPRESAS!$A$1:$B$342,2,0)</f>
        <v>COOPERATIVA INTEGRAL DE TRANSPORTE DE MAGANGUE "COOTRAIMAG"</v>
      </c>
      <c r="C395" s="88" t="str">
        <f>VLOOKUP(A395,EMPRESAS!$A$1:$C$342,3,0)</f>
        <v>Pasajeros</v>
      </c>
      <c r="D395" s="95" t="s">
        <v>1508</v>
      </c>
      <c r="E395" s="122">
        <v>10321763</v>
      </c>
      <c r="F395" s="131" t="s">
        <v>1158</v>
      </c>
      <c r="G395" s="131">
        <v>30</v>
      </c>
      <c r="H395" s="122" t="s">
        <v>1105</v>
      </c>
      <c r="I395" s="220" t="str">
        <f>VLOOKUP(A395,EMPRESAS!$A$1:$I$342,9,0)</f>
        <v>MAGDALENA</v>
      </c>
      <c r="J395" s="175">
        <v>14</v>
      </c>
      <c r="K395" s="176" t="str">
        <f>VLOOKUP(J395,AUXILIAR_TIPO_ASEGURADORA!$C$2:$D$19,2,0)</f>
        <v>SBS SEGUROS DE COLOMBIA S.A.</v>
      </c>
      <c r="L395" s="177">
        <v>1000131</v>
      </c>
      <c r="M395" s="148">
        <v>43829</v>
      </c>
      <c r="N395" s="177">
        <v>1000131</v>
      </c>
      <c r="O395" s="148">
        <v>43829</v>
      </c>
      <c r="P395" s="28"/>
      <c r="Q395" s="60"/>
      <c r="R395" s="157" t="str">
        <f t="shared" ca="1" si="20"/>
        <v>Vencida</v>
      </c>
      <c r="S395" s="157">
        <f t="shared" ca="1" si="21"/>
        <v>821</v>
      </c>
      <c r="T395" s="157" t="str">
        <f t="shared" ca="1" si="22"/>
        <v xml:space="preserve"> </v>
      </c>
    </row>
    <row r="396" spans="1:20" ht="15.6" thickTop="1" thickBot="1">
      <c r="A396" s="84">
        <v>8904806662</v>
      </c>
      <c r="B396" s="88" t="str">
        <f>VLOOKUP(A396,EMPRESAS!$A$1:$B$342,2,0)</f>
        <v>COOPERATIVA INTEGRAL DE TRANSPORTE DE MAGANGUE "COOTRAIMAG"</v>
      </c>
      <c r="C396" s="88" t="str">
        <f>VLOOKUP(A396,EMPRESAS!$A$1:$C$342,3,0)</f>
        <v>Pasajeros</v>
      </c>
      <c r="D396" s="95" t="s">
        <v>1509</v>
      </c>
      <c r="E396" s="122">
        <v>10321804</v>
      </c>
      <c r="F396" s="131" t="s">
        <v>1102</v>
      </c>
      <c r="G396" s="131">
        <v>24</v>
      </c>
      <c r="H396" s="122" t="s">
        <v>1105</v>
      </c>
      <c r="I396" s="220" t="str">
        <f>VLOOKUP(A396,EMPRESAS!$A$1:$I$342,9,0)</f>
        <v>MAGDALENA</v>
      </c>
      <c r="J396" s="175">
        <v>14</v>
      </c>
      <c r="K396" s="176" t="str">
        <f>VLOOKUP(J396,AUXILIAR_TIPO_ASEGURADORA!$C$2:$D$19,2,0)</f>
        <v>SBS SEGUROS DE COLOMBIA S.A.</v>
      </c>
      <c r="L396" s="177">
        <v>1000131</v>
      </c>
      <c r="M396" s="148">
        <v>43829</v>
      </c>
      <c r="N396" s="177">
        <v>1000131</v>
      </c>
      <c r="O396" s="148">
        <v>43829</v>
      </c>
      <c r="P396" s="28"/>
      <c r="Q396" s="60"/>
      <c r="R396" s="157" t="str">
        <f t="shared" ca="1" si="20"/>
        <v>Vencida</v>
      </c>
      <c r="S396" s="157">
        <f t="shared" ca="1" si="21"/>
        <v>821</v>
      </c>
      <c r="T396" s="157" t="str">
        <f t="shared" ca="1" si="22"/>
        <v xml:space="preserve"> </v>
      </c>
    </row>
    <row r="397" spans="1:20" ht="15.6" thickTop="1" thickBot="1">
      <c r="A397" s="84">
        <v>8904806662</v>
      </c>
      <c r="B397" s="88" t="str">
        <f>VLOOKUP(A397,EMPRESAS!$A$1:$B$342,2,0)</f>
        <v>COOPERATIVA INTEGRAL DE TRANSPORTE DE MAGANGUE "COOTRAIMAG"</v>
      </c>
      <c r="C397" s="88" t="str">
        <f>VLOOKUP(A397,EMPRESAS!$A$1:$C$342,3,0)</f>
        <v>Pasajeros</v>
      </c>
      <c r="D397" s="95" t="s">
        <v>1510</v>
      </c>
      <c r="E397" s="122">
        <v>10321808</v>
      </c>
      <c r="F397" s="131" t="s">
        <v>1158</v>
      </c>
      <c r="G397" s="131">
        <v>35</v>
      </c>
      <c r="H397" s="122" t="s">
        <v>1105</v>
      </c>
      <c r="I397" s="220" t="str">
        <f>VLOOKUP(A397,EMPRESAS!$A$1:$I$342,9,0)</f>
        <v>MAGDALENA</v>
      </c>
      <c r="J397" s="175">
        <v>14</v>
      </c>
      <c r="K397" s="176" t="str">
        <f>VLOOKUP(J397,AUXILIAR_TIPO_ASEGURADORA!$C$2:$D$19,2,0)</f>
        <v>SBS SEGUROS DE COLOMBIA S.A.</v>
      </c>
      <c r="L397" s="177">
        <v>1000131</v>
      </c>
      <c r="M397" s="148">
        <v>43829</v>
      </c>
      <c r="N397" s="177">
        <v>1000131</v>
      </c>
      <c r="O397" s="148">
        <v>43829</v>
      </c>
      <c r="P397" s="28"/>
      <c r="Q397" s="60"/>
      <c r="R397" s="157" t="str">
        <f t="shared" ca="1" si="20"/>
        <v>Vencida</v>
      </c>
      <c r="S397" s="157">
        <f t="shared" ca="1" si="21"/>
        <v>821</v>
      </c>
      <c r="T397" s="157" t="str">
        <f t="shared" ca="1" si="22"/>
        <v xml:space="preserve"> </v>
      </c>
    </row>
    <row r="398" spans="1:20" ht="15.6" thickTop="1" thickBot="1">
      <c r="A398" s="84">
        <v>8904806662</v>
      </c>
      <c r="B398" s="88" t="str">
        <f>VLOOKUP(A398,EMPRESAS!$A$1:$B$342,2,0)</f>
        <v>COOPERATIVA INTEGRAL DE TRANSPORTE DE MAGANGUE "COOTRAIMAG"</v>
      </c>
      <c r="C398" s="88" t="str">
        <f>VLOOKUP(A398,EMPRESAS!$A$1:$C$342,3,0)</f>
        <v>Pasajeros</v>
      </c>
      <c r="D398" s="95" t="s">
        <v>1511</v>
      </c>
      <c r="E398" s="122">
        <v>10320803</v>
      </c>
      <c r="F398" s="131" t="s">
        <v>1158</v>
      </c>
      <c r="G398" s="149">
        <v>40</v>
      </c>
      <c r="H398" s="122" t="s">
        <v>1035</v>
      </c>
      <c r="I398" s="220" t="str">
        <f>VLOOKUP(A398,EMPRESAS!$A$1:$I$342,9,0)</f>
        <v>MAGDALENA</v>
      </c>
      <c r="J398" s="175">
        <v>14</v>
      </c>
      <c r="K398" s="176" t="str">
        <f>VLOOKUP(J398,AUXILIAR_TIPO_ASEGURADORA!$C$2:$D$19,2,0)</f>
        <v>SBS SEGUROS DE COLOMBIA S.A.</v>
      </c>
      <c r="L398" s="177">
        <v>1000131</v>
      </c>
      <c r="M398" s="148">
        <v>43829</v>
      </c>
      <c r="N398" s="177">
        <v>1000131</v>
      </c>
      <c r="O398" s="148">
        <v>43829</v>
      </c>
      <c r="P398" s="28"/>
      <c r="Q398" s="60"/>
      <c r="R398" s="157" t="str">
        <f t="shared" ca="1" si="20"/>
        <v>Vencida</v>
      </c>
      <c r="S398" s="157">
        <f t="shared" ca="1" si="21"/>
        <v>821</v>
      </c>
      <c r="T398" s="157" t="str">
        <f t="shared" ca="1" si="22"/>
        <v xml:space="preserve"> </v>
      </c>
    </row>
    <row r="399" spans="1:20" ht="15.6" thickTop="1" thickBot="1">
      <c r="A399" s="84">
        <v>8904806662</v>
      </c>
      <c r="B399" s="88" t="str">
        <f>VLOOKUP(A399,EMPRESAS!$A$1:$B$342,2,0)</f>
        <v>COOPERATIVA INTEGRAL DE TRANSPORTE DE MAGANGUE "COOTRAIMAG"</v>
      </c>
      <c r="C399" s="88" t="str">
        <f>VLOOKUP(A399,EMPRESAS!$A$1:$C$342,3,0)</f>
        <v>Pasajeros</v>
      </c>
      <c r="D399" s="95" t="s">
        <v>1512</v>
      </c>
      <c r="E399" s="122">
        <v>10321795</v>
      </c>
      <c r="F399" s="131" t="s">
        <v>1158</v>
      </c>
      <c r="G399" s="149">
        <v>40</v>
      </c>
      <c r="H399" s="122" t="s">
        <v>1035</v>
      </c>
      <c r="I399" s="220" t="str">
        <f>VLOOKUP(A399,EMPRESAS!$A$1:$I$342,9,0)</f>
        <v>MAGDALENA</v>
      </c>
      <c r="J399" s="175">
        <v>14</v>
      </c>
      <c r="K399" s="176" t="str">
        <f>VLOOKUP(J399,AUXILIAR_TIPO_ASEGURADORA!$C$2:$D$19,2,0)</f>
        <v>SBS SEGUROS DE COLOMBIA S.A.</v>
      </c>
      <c r="L399" s="177">
        <v>1000131</v>
      </c>
      <c r="M399" s="148">
        <v>43829</v>
      </c>
      <c r="N399" s="177">
        <v>1000131</v>
      </c>
      <c r="O399" s="148">
        <v>43829</v>
      </c>
      <c r="P399" s="28"/>
      <c r="Q399" s="60"/>
      <c r="R399" s="157" t="str">
        <f t="shared" ca="1" si="20"/>
        <v>Vencida</v>
      </c>
      <c r="S399" s="157">
        <f t="shared" ca="1" si="21"/>
        <v>821</v>
      </c>
      <c r="T399" s="157" t="str">
        <f t="shared" ca="1" si="22"/>
        <v xml:space="preserve"> </v>
      </c>
    </row>
    <row r="400" spans="1:20" ht="15.6" thickTop="1" thickBot="1">
      <c r="A400" s="84">
        <v>8904806662</v>
      </c>
      <c r="B400" s="88" t="str">
        <f>VLOOKUP(A400,EMPRESAS!$A$1:$B$342,2,0)</f>
        <v>COOPERATIVA INTEGRAL DE TRANSPORTE DE MAGANGUE "COOTRAIMAG"</v>
      </c>
      <c r="C400" s="88" t="str">
        <f>VLOOKUP(A400,EMPRESAS!$A$1:$C$342,3,0)</f>
        <v>Pasajeros</v>
      </c>
      <c r="D400" s="95" t="s">
        <v>1513</v>
      </c>
      <c r="E400" s="122">
        <v>10321941</v>
      </c>
      <c r="F400" s="131" t="s">
        <v>1158</v>
      </c>
      <c r="G400" s="149">
        <v>40</v>
      </c>
      <c r="H400" s="122" t="s">
        <v>1105</v>
      </c>
      <c r="I400" s="220" t="str">
        <f>VLOOKUP(A400,EMPRESAS!$A$1:$I$342,9,0)</f>
        <v>MAGDALENA</v>
      </c>
      <c r="J400" s="175">
        <v>14</v>
      </c>
      <c r="K400" s="176" t="str">
        <f>VLOOKUP(J400,AUXILIAR_TIPO_ASEGURADORA!$C$2:$D$19,2,0)</f>
        <v>SBS SEGUROS DE COLOMBIA S.A.</v>
      </c>
      <c r="L400" s="177">
        <v>1000131</v>
      </c>
      <c r="M400" s="148">
        <v>43829</v>
      </c>
      <c r="N400" s="177">
        <v>1000131</v>
      </c>
      <c r="O400" s="148">
        <v>43829</v>
      </c>
      <c r="P400" s="28"/>
      <c r="Q400" s="60"/>
      <c r="R400" s="157" t="str">
        <f t="shared" ca="1" si="20"/>
        <v>Vencida</v>
      </c>
      <c r="S400" s="157">
        <f t="shared" ca="1" si="21"/>
        <v>821</v>
      </c>
      <c r="T400" s="157" t="str">
        <f t="shared" ca="1" si="22"/>
        <v xml:space="preserve"> </v>
      </c>
    </row>
    <row r="401" spans="1:20" ht="15.6" thickTop="1" thickBot="1">
      <c r="A401" s="84">
        <v>8904806662</v>
      </c>
      <c r="B401" s="88" t="str">
        <f>VLOOKUP(A401,EMPRESAS!$A$1:$B$342,2,0)</f>
        <v>COOPERATIVA INTEGRAL DE TRANSPORTE DE MAGANGUE "COOTRAIMAG"</v>
      </c>
      <c r="C401" s="88" t="str">
        <f>VLOOKUP(A401,EMPRESAS!$A$1:$C$342,3,0)</f>
        <v>Pasajeros</v>
      </c>
      <c r="D401" s="95" t="s">
        <v>1514</v>
      </c>
      <c r="E401" s="122">
        <v>10310069</v>
      </c>
      <c r="F401" s="131" t="s">
        <v>1156</v>
      </c>
      <c r="G401" s="149">
        <v>790.93</v>
      </c>
      <c r="H401" s="122"/>
      <c r="I401" s="220" t="str">
        <f>VLOOKUP(A401,EMPRESAS!$A$1:$I$342,9,0)</f>
        <v>MAGDALENA</v>
      </c>
      <c r="J401" s="175">
        <v>14</v>
      </c>
      <c r="K401" s="176" t="str">
        <f>VLOOKUP(J401,AUXILIAR_TIPO_ASEGURADORA!$C$2:$D$19,2,0)</f>
        <v>SBS SEGUROS DE COLOMBIA S.A.</v>
      </c>
      <c r="L401" s="177">
        <v>1003292</v>
      </c>
      <c r="M401" s="148">
        <v>43757</v>
      </c>
      <c r="N401" s="177">
        <v>3000392</v>
      </c>
      <c r="O401" s="148">
        <v>43757</v>
      </c>
      <c r="P401" s="28"/>
      <c r="Q401" s="60"/>
      <c r="R401" s="157" t="str">
        <f t="shared" ca="1" si="20"/>
        <v>Vencida</v>
      </c>
      <c r="S401" s="157">
        <f t="shared" ca="1" si="21"/>
        <v>893</v>
      </c>
      <c r="T401" s="157" t="str">
        <f t="shared" ca="1" si="22"/>
        <v xml:space="preserve"> </v>
      </c>
    </row>
    <row r="402" spans="1:20" ht="15.6" thickTop="1" thickBot="1">
      <c r="A402" s="84">
        <v>8904806662</v>
      </c>
      <c r="B402" s="88" t="str">
        <f>VLOOKUP(A402,EMPRESAS!$A$1:$B$342,2,0)</f>
        <v>COOPERATIVA INTEGRAL DE TRANSPORTE DE MAGANGUE "COOTRAIMAG"</v>
      </c>
      <c r="C402" s="88" t="str">
        <f>VLOOKUP(A402,EMPRESAS!$A$1:$C$342,3,0)</f>
        <v>Pasajeros</v>
      </c>
      <c r="D402" s="95" t="s">
        <v>1514</v>
      </c>
      <c r="E402" s="122">
        <v>412100702</v>
      </c>
      <c r="F402" s="131" t="s">
        <v>1144</v>
      </c>
      <c r="G402" s="149">
        <v>460</v>
      </c>
      <c r="H402" s="122"/>
      <c r="I402" s="220" t="str">
        <f>VLOOKUP(A402,EMPRESAS!$A$1:$I$342,9,0)</f>
        <v>MAGDALENA</v>
      </c>
      <c r="J402" s="175">
        <v>14</v>
      </c>
      <c r="K402" s="176" t="str">
        <f>VLOOKUP(J402,AUXILIAR_TIPO_ASEGURADORA!$C$2:$D$19,2,0)</f>
        <v>SBS SEGUROS DE COLOMBIA S.A.</v>
      </c>
      <c r="L402" s="177">
        <v>1003292</v>
      </c>
      <c r="M402" s="148">
        <v>43757</v>
      </c>
      <c r="N402" s="177">
        <v>3000392</v>
      </c>
      <c r="O402" s="148">
        <v>43757</v>
      </c>
      <c r="P402" s="28"/>
      <c r="Q402" s="60"/>
      <c r="R402" s="157" t="str">
        <f t="shared" ca="1" si="20"/>
        <v>Vencida</v>
      </c>
      <c r="S402" s="157">
        <f t="shared" ca="1" si="21"/>
        <v>893</v>
      </c>
      <c r="T402" s="157" t="str">
        <f t="shared" ca="1" si="22"/>
        <v xml:space="preserve"> </v>
      </c>
    </row>
    <row r="403" spans="1:20" ht="15.6" thickTop="1" thickBot="1">
      <c r="A403" s="70">
        <v>8060089559</v>
      </c>
      <c r="B403" s="88" t="str">
        <f>VLOOKUP(A403,EMPRESAS!$A$1:$B$342,2,0)</f>
        <v>TRANSPORTES LA UNION &amp; CIA LTDA</v>
      </c>
      <c r="C403" s="88" t="str">
        <f>VLOOKUP(A403,EMPRESAS!$A$1:$C$342,3,0)</f>
        <v>Pasajeros</v>
      </c>
      <c r="D403" s="91" t="s">
        <v>1515</v>
      </c>
      <c r="E403" s="122">
        <v>10320633</v>
      </c>
      <c r="F403" s="130" t="s">
        <v>1158</v>
      </c>
      <c r="G403" s="131">
        <v>68</v>
      </c>
      <c r="H403" s="122" t="s">
        <v>1105</v>
      </c>
      <c r="I403" s="220" t="str">
        <f>VLOOKUP(A403,EMPRESAS!$A$1:$I$342,9,0)</f>
        <v>MAGDALENA</v>
      </c>
      <c r="J403" s="175">
        <v>14</v>
      </c>
      <c r="K403" s="176" t="str">
        <f>VLOOKUP(J403,AUXILIAR_TIPO_ASEGURADORA!$C$2:$D$19,2,0)</f>
        <v>SBS SEGUROS DE COLOMBIA S.A.</v>
      </c>
      <c r="L403" s="115">
        <v>1000122</v>
      </c>
      <c r="M403" s="148">
        <v>43785</v>
      </c>
      <c r="N403" s="115">
        <v>1000122</v>
      </c>
      <c r="O403" s="148">
        <v>43785</v>
      </c>
      <c r="P403" s="28"/>
      <c r="Q403" s="60"/>
      <c r="R403" s="157" t="str">
        <f t="shared" ca="1" si="20"/>
        <v>Vencida</v>
      </c>
      <c r="S403" s="157">
        <f t="shared" ca="1" si="21"/>
        <v>865</v>
      </c>
      <c r="T403" s="157" t="str">
        <f t="shared" ca="1" si="22"/>
        <v xml:space="preserve"> </v>
      </c>
    </row>
    <row r="404" spans="1:20" ht="15.6" thickTop="1" thickBot="1">
      <c r="A404" s="84">
        <v>8060089559</v>
      </c>
      <c r="B404" s="88" t="str">
        <f>VLOOKUP(A404,EMPRESAS!$A$1:$B$342,2,0)</f>
        <v>TRANSPORTES LA UNION &amp; CIA LTDA</v>
      </c>
      <c r="C404" s="88" t="str">
        <f>VLOOKUP(A404,EMPRESAS!$A$1:$C$342,3,0)</f>
        <v>Pasajeros</v>
      </c>
      <c r="D404" s="91" t="s">
        <v>1516</v>
      </c>
      <c r="E404" s="122">
        <v>10321179</v>
      </c>
      <c r="F404" s="130" t="s">
        <v>1158</v>
      </c>
      <c r="G404" s="131">
        <v>30</v>
      </c>
      <c r="H404" s="122" t="s">
        <v>1105</v>
      </c>
      <c r="I404" s="220" t="str">
        <f>VLOOKUP(A404,EMPRESAS!$A$1:$I$342,9,0)</f>
        <v>MAGDALENA</v>
      </c>
      <c r="J404" s="175">
        <v>14</v>
      </c>
      <c r="K404" s="176" t="str">
        <f>VLOOKUP(J404,AUXILIAR_TIPO_ASEGURADORA!$C$2:$D$19,2,0)</f>
        <v>SBS SEGUROS DE COLOMBIA S.A.</v>
      </c>
      <c r="L404" s="115">
        <v>1000122</v>
      </c>
      <c r="M404" s="148">
        <v>43785</v>
      </c>
      <c r="N404" s="115">
        <v>1000122</v>
      </c>
      <c r="O404" s="148">
        <v>43785</v>
      </c>
      <c r="P404" s="28"/>
      <c r="Q404" s="60"/>
      <c r="R404" s="157" t="str">
        <f t="shared" ca="1" si="20"/>
        <v>Vencida</v>
      </c>
      <c r="S404" s="157">
        <f t="shared" ca="1" si="21"/>
        <v>865</v>
      </c>
      <c r="T404" s="157" t="str">
        <f t="shared" ca="1" si="22"/>
        <v xml:space="preserve"> </v>
      </c>
    </row>
    <row r="405" spans="1:20" ht="15.6" thickTop="1" thickBot="1">
      <c r="A405" s="84">
        <v>8060089559</v>
      </c>
      <c r="B405" s="88" t="str">
        <f>VLOOKUP(A405,EMPRESAS!$A$1:$B$342,2,0)</f>
        <v>TRANSPORTES LA UNION &amp; CIA LTDA</v>
      </c>
      <c r="C405" s="88" t="str">
        <f>VLOOKUP(A405,EMPRESAS!$A$1:$C$342,3,0)</f>
        <v>Pasajeros</v>
      </c>
      <c r="D405" s="91" t="s">
        <v>1517</v>
      </c>
      <c r="E405" s="122">
        <v>10321726</v>
      </c>
      <c r="F405" s="130" t="s">
        <v>1158</v>
      </c>
      <c r="G405" s="131">
        <v>25</v>
      </c>
      <c r="H405" s="122" t="s">
        <v>1105</v>
      </c>
      <c r="I405" s="220" t="str">
        <f>VLOOKUP(A405,EMPRESAS!$A$1:$I$342,9,0)</f>
        <v>MAGDALENA</v>
      </c>
      <c r="J405" s="175">
        <v>14</v>
      </c>
      <c r="K405" s="176" t="str">
        <f>VLOOKUP(J405,AUXILIAR_TIPO_ASEGURADORA!$C$2:$D$19,2,0)</f>
        <v>SBS SEGUROS DE COLOMBIA S.A.</v>
      </c>
      <c r="L405" s="115">
        <v>1000122</v>
      </c>
      <c r="M405" s="148">
        <v>43785</v>
      </c>
      <c r="N405" s="115">
        <v>1000122</v>
      </c>
      <c r="O405" s="148">
        <v>43785</v>
      </c>
      <c r="P405" s="28"/>
      <c r="Q405" s="60"/>
      <c r="R405" s="157" t="str">
        <f t="shared" ca="1" si="20"/>
        <v>Vencida</v>
      </c>
      <c r="S405" s="157">
        <f t="shared" ca="1" si="21"/>
        <v>865</v>
      </c>
      <c r="T405" s="157" t="str">
        <f t="shared" ca="1" si="22"/>
        <v xml:space="preserve"> </v>
      </c>
    </row>
    <row r="406" spans="1:20" ht="15.6" thickTop="1" thickBot="1">
      <c r="A406" s="84">
        <v>8060089559</v>
      </c>
      <c r="B406" s="88" t="str">
        <f>VLOOKUP(A406,EMPRESAS!$A$1:$B$342,2,0)</f>
        <v>TRANSPORTES LA UNION &amp; CIA LTDA</v>
      </c>
      <c r="C406" s="88" t="str">
        <f>VLOOKUP(A406,EMPRESAS!$A$1:$C$342,3,0)</f>
        <v>Pasajeros</v>
      </c>
      <c r="D406" s="91" t="s">
        <v>1518</v>
      </c>
      <c r="E406" s="122">
        <v>10321799</v>
      </c>
      <c r="F406" s="130" t="s">
        <v>1158</v>
      </c>
      <c r="G406" s="131">
        <v>30</v>
      </c>
      <c r="H406" s="122" t="s">
        <v>1105</v>
      </c>
      <c r="I406" s="220" t="str">
        <f>VLOOKUP(A406,EMPRESAS!$A$1:$I$342,9,0)</f>
        <v>MAGDALENA</v>
      </c>
      <c r="J406" s="175">
        <v>14</v>
      </c>
      <c r="K406" s="176" t="str">
        <f>VLOOKUP(J406,AUXILIAR_TIPO_ASEGURADORA!$C$2:$D$19,2,0)</f>
        <v>SBS SEGUROS DE COLOMBIA S.A.</v>
      </c>
      <c r="L406" s="115">
        <v>1000122</v>
      </c>
      <c r="M406" s="148">
        <v>43785</v>
      </c>
      <c r="N406" s="115">
        <v>1000122</v>
      </c>
      <c r="O406" s="148">
        <v>43785</v>
      </c>
      <c r="P406" s="28"/>
      <c r="Q406" s="60"/>
      <c r="R406" s="157" t="str">
        <f t="shared" ca="1" si="20"/>
        <v>Vencida</v>
      </c>
      <c r="S406" s="157">
        <f t="shared" ca="1" si="21"/>
        <v>865</v>
      </c>
      <c r="T406" s="157" t="str">
        <f t="shared" ca="1" si="22"/>
        <v xml:space="preserve"> </v>
      </c>
    </row>
    <row r="407" spans="1:20" ht="15.6" thickTop="1" thickBot="1">
      <c r="A407" s="84">
        <v>8060089559</v>
      </c>
      <c r="B407" s="88" t="str">
        <f>VLOOKUP(A407,EMPRESAS!$A$1:$B$342,2,0)</f>
        <v>TRANSPORTES LA UNION &amp; CIA LTDA</v>
      </c>
      <c r="C407" s="88" t="str">
        <f>VLOOKUP(A407,EMPRESAS!$A$1:$C$342,3,0)</f>
        <v>Pasajeros</v>
      </c>
      <c r="D407" s="91" t="s">
        <v>1519</v>
      </c>
      <c r="E407" s="122">
        <v>10321580</v>
      </c>
      <c r="F407" s="130" t="s">
        <v>1158</v>
      </c>
      <c r="G407" s="131">
        <v>39</v>
      </c>
      <c r="H407" s="122" t="s">
        <v>1105</v>
      </c>
      <c r="I407" s="220" t="str">
        <f>VLOOKUP(A407,EMPRESAS!$A$1:$I$342,9,0)</f>
        <v>MAGDALENA</v>
      </c>
      <c r="J407" s="175">
        <v>14</v>
      </c>
      <c r="K407" s="176" t="str">
        <f>VLOOKUP(J407,AUXILIAR_TIPO_ASEGURADORA!$C$2:$D$19,2,0)</f>
        <v>SBS SEGUROS DE COLOMBIA S.A.</v>
      </c>
      <c r="L407" s="115">
        <v>1000122</v>
      </c>
      <c r="M407" s="148">
        <v>43785</v>
      </c>
      <c r="N407" s="115">
        <v>1000122</v>
      </c>
      <c r="O407" s="148">
        <v>43785</v>
      </c>
      <c r="P407" s="28"/>
      <c r="Q407" s="60"/>
      <c r="R407" s="157" t="str">
        <f t="shared" ca="1" si="20"/>
        <v>Vencida</v>
      </c>
      <c r="S407" s="157">
        <f t="shared" ca="1" si="21"/>
        <v>865</v>
      </c>
      <c r="T407" s="157" t="str">
        <f t="shared" ca="1" si="22"/>
        <v xml:space="preserve"> </v>
      </c>
    </row>
    <row r="408" spans="1:20" ht="15.6" thickTop="1" thickBot="1">
      <c r="A408" s="84">
        <v>8060089559</v>
      </c>
      <c r="B408" s="88" t="str">
        <f>VLOOKUP(A408,EMPRESAS!$A$1:$B$342,2,0)</f>
        <v>TRANSPORTES LA UNION &amp; CIA LTDA</v>
      </c>
      <c r="C408" s="88" t="str">
        <f>VLOOKUP(A408,EMPRESAS!$A$1:$C$342,3,0)</f>
        <v>Pasajeros</v>
      </c>
      <c r="D408" s="91" t="s">
        <v>1520</v>
      </c>
      <c r="E408" s="122">
        <v>10320852</v>
      </c>
      <c r="F408" s="130" t="s">
        <v>1158</v>
      </c>
      <c r="G408" s="131">
        <v>30</v>
      </c>
      <c r="H408" s="122" t="s">
        <v>1105</v>
      </c>
      <c r="I408" s="220" t="str">
        <f>VLOOKUP(A408,EMPRESAS!$A$1:$I$342,9,0)</f>
        <v>MAGDALENA</v>
      </c>
      <c r="J408" s="175">
        <v>14</v>
      </c>
      <c r="K408" s="176" t="str">
        <f>VLOOKUP(J408,AUXILIAR_TIPO_ASEGURADORA!$C$2:$D$19,2,0)</f>
        <v>SBS SEGUROS DE COLOMBIA S.A.</v>
      </c>
      <c r="L408" s="115">
        <v>1000122</v>
      </c>
      <c r="M408" s="148">
        <v>43785</v>
      </c>
      <c r="N408" s="115">
        <v>1000122</v>
      </c>
      <c r="O408" s="148">
        <v>43785</v>
      </c>
      <c r="P408" s="28"/>
      <c r="Q408" s="60"/>
      <c r="R408" s="157" t="str">
        <f t="shared" ca="1" si="20"/>
        <v>Vencida</v>
      </c>
      <c r="S408" s="157">
        <f t="shared" ca="1" si="21"/>
        <v>865</v>
      </c>
      <c r="T408" s="157" t="str">
        <f t="shared" ca="1" si="22"/>
        <v xml:space="preserve"> </v>
      </c>
    </row>
    <row r="409" spans="1:20" ht="15.6" thickTop="1" thickBot="1">
      <c r="A409" s="84">
        <v>8060089559</v>
      </c>
      <c r="B409" s="88" t="str">
        <f>VLOOKUP(A409,EMPRESAS!$A$1:$B$342,2,0)</f>
        <v>TRANSPORTES LA UNION &amp; CIA LTDA</v>
      </c>
      <c r="C409" s="88" t="str">
        <f>VLOOKUP(A409,EMPRESAS!$A$1:$C$342,3,0)</f>
        <v>Pasajeros</v>
      </c>
      <c r="D409" s="91" t="s">
        <v>1521</v>
      </c>
      <c r="E409" s="122">
        <v>10321717</v>
      </c>
      <c r="F409" s="130" t="s">
        <v>1158</v>
      </c>
      <c r="G409" s="131">
        <v>44</v>
      </c>
      <c r="H409" s="122" t="s">
        <v>1105</v>
      </c>
      <c r="I409" s="220" t="str">
        <f>VLOOKUP(A409,EMPRESAS!$A$1:$I$342,9,0)</f>
        <v>MAGDALENA</v>
      </c>
      <c r="J409" s="175">
        <v>14</v>
      </c>
      <c r="K409" s="176" t="str">
        <f>VLOOKUP(J409,AUXILIAR_TIPO_ASEGURADORA!$C$2:$D$19,2,0)</f>
        <v>SBS SEGUROS DE COLOMBIA S.A.</v>
      </c>
      <c r="L409" s="115">
        <v>1000122</v>
      </c>
      <c r="M409" s="148">
        <v>43785</v>
      </c>
      <c r="N409" s="115">
        <v>1000122</v>
      </c>
      <c r="O409" s="148">
        <v>43785</v>
      </c>
      <c r="P409" s="28"/>
      <c r="Q409" s="60"/>
      <c r="R409" s="157" t="str">
        <f t="shared" ca="1" si="20"/>
        <v>Vencida</v>
      </c>
      <c r="S409" s="157">
        <f t="shared" ca="1" si="21"/>
        <v>865</v>
      </c>
      <c r="T409" s="157" t="str">
        <f t="shared" ca="1" si="22"/>
        <v xml:space="preserve"> </v>
      </c>
    </row>
    <row r="410" spans="1:20" ht="15.6" thickTop="1" thickBot="1">
      <c r="A410" s="84">
        <v>8060089559</v>
      </c>
      <c r="B410" s="88" t="str">
        <f>VLOOKUP(A410,EMPRESAS!$A$1:$B$342,2,0)</f>
        <v>TRANSPORTES LA UNION &amp; CIA LTDA</v>
      </c>
      <c r="C410" s="88" t="str">
        <f>VLOOKUP(A410,EMPRESAS!$A$1:$C$342,3,0)</f>
        <v>Pasajeros</v>
      </c>
      <c r="D410" s="91" t="s">
        <v>1522</v>
      </c>
      <c r="E410" s="122">
        <v>10321727</v>
      </c>
      <c r="F410" s="130" t="s">
        <v>1158</v>
      </c>
      <c r="G410" s="131">
        <v>40</v>
      </c>
      <c r="H410" s="122" t="s">
        <v>1105</v>
      </c>
      <c r="I410" s="220" t="str">
        <f>VLOOKUP(A410,EMPRESAS!$A$1:$I$342,9,0)</f>
        <v>MAGDALENA</v>
      </c>
      <c r="J410" s="175">
        <v>14</v>
      </c>
      <c r="K410" s="176" t="str">
        <f>VLOOKUP(J410,AUXILIAR_TIPO_ASEGURADORA!$C$2:$D$19,2,0)</f>
        <v>SBS SEGUROS DE COLOMBIA S.A.</v>
      </c>
      <c r="L410" s="115">
        <v>1000122</v>
      </c>
      <c r="M410" s="148">
        <v>43785</v>
      </c>
      <c r="N410" s="115">
        <v>1000122</v>
      </c>
      <c r="O410" s="148">
        <v>43785</v>
      </c>
      <c r="P410" s="28"/>
      <c r="Q410" s="60"/>
      <c r="R410" s="157" t="str">
        <f t="shared" ca="1" si="20"/>
        <v>Vencida</v>
      </c>
      <c r="S410" s="157">
        <f t="shared" ca="1" si="21"/>
        <v>865</v>
      </c>
      <c r="T410" s="157" t="str">
        <f t="shared" ca="1" si="22"/>
        <v xml:space="preserve"> </v>
      </c>
    </row>
    <row r="411" spans="1:20" ht="15.6" thickTop="1" thickBot="1">
      <c r="A411" s="84">
        <v>8060089559</v>
      </c>
      <c r="B411" s="88" t="str">
        <f>VLOOKUP(A411,EMPRESAS!$A$1:$B$342,2,0)</f>
        <v>TRANSPORTES LA UNION &amp; CIA LTDA</v>
      </c>
      <c r="C411" s="88" t="str">
        <f>VLOOKUP(A411,EMPRESAS!$A$1:$C$342,3,0)</f>
        <v>Pasajeros</v>
      </c>
      <c r="D411" s="91" t="s">
        <v>1523</v>
      </c>
      <c r="E411" s="122">
        <v>10321149</v>
      </c>
      <c r="F411" s="130" t="s">
        <v>1158</v>
      </c>
      <c r="G411" s="131">
        <v>35</v>
      </c>
      <c r="H411" s="122" t="s">
        <v>1105</v>
      </c>
      <c r="I411" s="220" t="str">
        <f>VLOOKUP(A411,EMPRESAS!$A$1:$I$342,9,0)</f>
        <v>MAGDALENA</v>
      </c>
      <c r="J411" s="175">
        <v>14</v>
      </c>
      <c r="K411" s="176" t="str">
        <f>VLOOKUP(J411,AUXILIAR_TIPO_ASEGURADORA!$C$2:$D$19,2,0)</f>
        <v>SBS SEGUROS DE COLOMBIA S.A.</v>
      </c>
      <c r="L411" s="115">
        <v>1000122</v>
      </c>
      <c r="M411" s="148">
        <v>43785</v>
      </c>
      <c r="N411" s="115">
        <v>1000122</v>
      </c>
      <c r="O411" s="148">
        <v>43785</v>
      </c>
      <c r="P411" s="28"/>
      <c r="Q411" s="60"/>
      <c r="R411" s="157" t="str">
        <f t="shared" ca="1" si="20"/>
        <v>Vencida</v>
      </c>
      <c r="S411" s="157">
        <f t="shared" ca="1" si="21"/>
        <v>865</v>
      </c>
      <c r="T411" s="157" t="str">
        <f t="shared" ca="1" si="22"/>
        <v xml:space="preserve"> </v>
      </c>
    </row>
    <row r="412" spans="1:20" ht="15.6" thickTop="1" thickBot="1">
      <c r="A412" s="84">
        <v>8060089559</v>
      </c>
      <c r="B412" s="88" t="str">
        <f>VLOOKUP(A412,EMPRESAS!$A$1:$B$342,2,0)</f>
        <v>TRANSPORTES LA UNION &amp; CIA LTDA</v>
      </c>
      <c r="C412" s="88" t="str">
        <f>VLOOKUP(A412,EMPRESAS!$A$1:$C$342,3,0)</f>
        <v>Pasajeros</v>
      </c>
      <c r="D412" s="91" t="s">
        <v>1524</v>
      </c>
      <c r="E412" s="122">
        <v>10321003</v>
      </c>
      <c r="F412" s="130" t="s">
        <v>1158</v>
      </c>
      <c r="G412" s="131">
        <v>24</v>
      </c>
      <c r="H412" s="122" t="s">
        <v>1105</v>
      </c>
      <c r="I412" s="220" t="str">
        <f>VLOOKUP(A412,EMPRESAS!$A$1:$I$342,9,0)</f>
        <v>MAGDALENA</v>
      </c>
      <c r="J412" s="175">
        <v>14</v>
      </c>
      <c r="K412" s="176" t="str">
        <f>VLOOKUP(J412,AUXILIAR_TIPO_ASEGURADORA!$C$2:$D$19,2,0)</f>
        <v>SBS SEGUROS DE COLOMBIA S.A.</v>
      </c>
      <c r="L412" s="115">
        <v>1000122</v>
      </c>
      <c r="M412" s="148">
        <v>43785</v>
      </c>
      <c r="N412" s="115">
        <v>1000122</v>
      </c>
      <c r="O412" s="148">
        <v>43785</v>
      </c>
      <c r="P412" s="28"/>
      <c r="Q412" s="60"/>
      <c r="R412" s="157" t="str">
        <f t="shared" ca="1" si="20"/>
        <v>Vencida</v>
      </c>
      <c r="S412" s="157">
        <f t="shared" ca="1" si="21"/>
        <v>865</v>
      </c>
      <c r="T412" s="157" t="str">
        <f t="shared" ca="1" si="22"/>
        <v xml:space="preserve"> </v>
      </c>
    </row>
    <row r="413" spans="1:20" ht="0.75" customHeight="1" thickTop="1" thickBot="1">
      <c r="A413" s="84">
        <v>8060089559</v>
      </c>
      <c r="B413" s="88" t="str">
        <f>VLOOKUP(A413,EMPRESAS!$A$1:$B$342,2,0)</f>
        <v>TRANSPORTES LA UNION &amp; CIA LTDA</v>
      </c>
      <c r="C413" s="88" t="str">
        <f>VLOOKUP(A413,EMPRESAS!$A$1:$C$342,3,0)</f>
        <v>Pasajeros</v>
      </c>
      <c r="D413" s="91" t="s">
        <v>1525</v>
      </c>
      <c r="E413" s="122">
        <v>10321948</v>
      </c>
      <c r="F413" s="130" t="s">
        <v>1158</v>
      </c>
      <c r="G413" s="131">
        <v>50</v>
      </c>
      <c r="H413" s="122" t="s">
        <v>1105</v>
      </c>
      <c r="I413" s="220" t="str">
        <f>VLOOKUP(A413,EMPRESAS!$A$1:$I$342,9,0)</f>
        <v>MAGDALENA</v>
      </c>
      <c r="J413" s="175">
        <v>14</v>
      </c>
      <c r="K413" s="176" t="str">
        <f>VLOOKUP(J413,AUXILIAR_TIPO_ASEGURADORA!$C$2:$D$19,2,0)</f>
        <v>SBS SEGUROS DE COLOMBIA S.A.</v>
      </c>
      <c r="L413" s="115">
        <v>1000122</v>
      </c>
      <c r="M413" s="148">
        <v>43785</v>
      </c>
      <c r="N413" s="115">
        <v>1000122</v>
      </c>
      <c r="O413" s="148">
        <v>43785</v>
      </c>
      <c r="P413" s="28"/>
      <c r="Q413" s="60"/>
      <c r="R413" s="157" t="str">
        <f t="shared" ca="1" si="20"/>
        <v>Vencida</v>
      </c>
      <c r="S413" s="157">
        <f t="shared" ca="1" si="21"/>
        <v>865</v>
      </c>
      <c r="T413" s="157" t="str">
        <f t="shared" ca="1" si="22"/>
        <v xml:space="preserve"> </v>
      </c>
    </row>
    <row r="414" spans="1:20" ht="15.6" thickTop="1" thickBot="1">
      <c r="A414" s="70">
        <v>8380003922</v>
      </c>
      <c r="B414" s="88" t="str">
        <f>VLOOKUP(A414,EMPRESAS!$A$1:$B$342,2,0)</f>
        <v>TRANSPORTES AMAZONICOS S.A.S.</v>
      </c>
      <c r="C414" s="88" t="str">
        <f>VLOOKUP(A414,EMPRESAS!$A$1:$C$342,3,0)</f>
        <v>Turismo</v>
      </c>
      <c r="D414" s="95" t="s">
        <v>1526</v>
      </c>
      <c r="E414" s="122">
        <v>40521083</v>
      </c>
      <c r="F414" s="130" t="s">
        <v>1102</v>
      </c>
      <c r="G414" s="131">
        <v>18</v>
      </c>
      <c r="H414" s="270" t="s">
        <v>1105</v>
      </c>
      <c r="I414" s="220" t="str">
        <f>VLOOKUP(A414,EMPRESAS!$A$1:$I$342,9,0)</f>
        <v>AMAZONAS</v>
      </c>
      <c r="J414" s="175">
        <v>2</v>
      </c>
      <c r="K414" s="176" t="str">
        <f>VLOOKUP(J414,AUXILIAR_TIPO_ASEGURADORA!$C$2:$D$19,2,0)</f>
        <v>QBE SEGUROS</v>
      </c>
      <c r="L414" s="115">
        <v>704409012</v>
      </c>
      <c r="M414" s="224">
        <v>42185</v>
      </c>
      <c r="N414" s="115">
        <v>704409012</v>
      </c>
      <c r="O414" s="224">
        <v>42185</v>
      </c>
      <c r="P414" s="28"/>
      <c r="Q414" s="60"/>
      <c r="R414" s="157" t="str">
        <f t="shared" ca="1" si="20"/>
        <v>Vencida</v>
      </c>
      <c r="S414" s="157">
        <f t="shared" ca="1" si="21"/>
        <v>2465</v>
      </c>
      <c r="T414" s="157" t="str">
        <f t="shared" ca="1" si="22"/>
        <v xml:space="preserve"> </v>
      </c>
    </row>
    <row r="415" spans="1:20" ht="15.6" thickTop="1" thickBot="1">
      <c r="A415" s="84">
        <v>8380003922</v>
      </c>
      <c r="B415" s="88" t="str">
        <f>VLOOKUP(A415,EMPRESAS!$A$1:$B$342,2,0)</f>
        <v>TRANSPORTES AMAZONICOS S.A.S.</v>
      </c>
      <c r="C415" s="88" t="str">
        <f>VLOOKUP(A415,EMPRESAS!$A$1:$C$342,3,0)</f>
        <v>Turismo</v>
      </c>
      <c r="D415" s="95" t="s">
        <v>1527</v>
      </c>
      <c r="E415" s="122">
        <v>40521097</v>
      </c>
      <c r="F415" s="130" t="s">
        <v>1102</v>
      </c>
      <c r="G415" s="131">
        <v>50</v>
      </c>
      <c r="H415" s="122" t="s">
        <v>1035</v>
      </c>
      <c r="I415" s="220" t="str">
        <f>VLOOKUP(A415,EMPRESAS!$A$1:$I$342,9,0)</f>
        <v>AMAZONAS</v>
      </c>
      <c r="J415" s="175">
        <v>2</v>
      </c>
      <c r="K415" s="176" t="str">
        <f>VLOOKUP(J415,AUXILIAR_TIPO_ASEGURADORA!$C$2:$D$19,2,0)</f>
        <v>QBE SEGUROS</v>
      </c>
      <c r="L415" s="115">
        <v>704409012</v>
      </c>
      <c r="M415" s="224">
        <v>42185</v>
      </c>
      <c r="N415" s="115">
        <v>704409012</v>
      </c>
      <c r="O415" s="224">
        <v>42185</v>
      </c>
      <c r="P415" s="28"/>
      <c r="Q415" s="60"/>
      <c r="R415" s="157" t="str">
        <f t="shared" ca="1" si="20"/>
        <v>Vencida</v>
      </c>
      <c r="S415" s="157">
        <f t="shared" ca="1" si="21"/>
        <v>2465</v>
      </c>
      <c r="T415" s="157" t="str">
        <f t="shared" ca="1" si="22"/>
        <v xml:space="preserve"> </v>
      </c>
    </row>
    <row r="416" spans="1:20" ht="15.6" thickTop="1" thickBot="1">
      <c r="A416" s="84">
        <v>8380003922</v>
      </c>
      <c r="B416" s="88" t="str">
        <f>VLOOKUP(A416,EMPRESAS!$A$1:$B$342,2,0)</f>
        <v>TRANSPORTES AMAZONICOS S.A.S.</v>
      </c>
      <c r="C416" s="88" t="str">
        <f>VLOOKUP(A416,EMPRESAS!$A$1:$C$342,3,0)</f>
        <v>Turismo</v>
      </c>
      <c r="D416" s="95" t="s">
        <v>1528</v>
      </c>
      <c r="E416" s="122">
        <v>4052650</v>
      </c>
      <c r="F416" s="130" t="s">
        <v>1102</v>
      </c>
      <c r="G416" s="131">
        <v>11</v>
      </c>
      <c r="H416" s="122" t="s">
        <v>1105</v>
      </c>
      <c r="I416" s="220" t="str">
        <f>VLOOKUP(A416,EMPRESAS!$A$1:$I$342,9,0)</f>
        <v>AMAZONAS</v>
      </c>
      <c r="J416" s="175">
        <v>2</v>
      </c>
      <c r="K416" s="176" t="str">
        <f>VLOOKUP(J416,AUXILIAR_TIPO_ASEGURADORA!$C$2:$D$19,2,0)</f>
        <v>QBE SEGUROS</v>
      </c>
      <c r="L416" s="115">
        <v>704409012</v>
      </c>
      <c r="M416" s="224">
        <v>42185</v>
      </c>
      <c r="N416" s="115">
        <v>704409012</v>
      </c>
      <c r="O416" s="224">
        <v>42185</v>
      </c>
      <c r="P416" s="28"/>
      <c r="Q416" s="60"/>
      <c r="R416" s="157" t="str">
        <f t="shared" ca="1" si="20"/>
        <v>Vencida</v>
      </c>
      <c r="S416" s="157">
        <f t="shared" ca="1" si="21"/>
        <v>2465</v>
      </c>
      <c r="T416" s="157" t="str">
        <f t="shared" ca="1" si="22"/>
        <v xml:space="preserve"> </v>
      </c>
    </row>
    <row r="417" spans="1:20" ht="15.6" thickTop="1" thickBot="1">
      <c r="A417" s="84">
        <v>8380003922</v>
      </c>
      <c r="B417" s="88" t="str">
        <f>VLOOKUP(A417,EMPRESAS!$A$1:$B$342,2,0)</f>
        <v>TRANSPORTES AMAZONICOS S.A.S.</v>
      </c>
      <c r="C417" s="88" t="str">
        <f>VLOOKUP(A417,EMPRESAS!$A$1:$C$342,3,0)</f>
        <v>Turismo</v>
      </c>
      <c r="D417" s="95" t="s">
        <v>1529</v>
      </c>
      <c r="E417" s="122">
        <v>4052892</v>
      </c>
      <c r="F417" s="130" t="s">
        <v>1102</v>
      </c>
      <c r="G417" s="131">
        <v>23</v>
      </c>
      <c r="H417" s="122" t="s">
        <v>1105</v>
      </c>
      <c r="I417" s="220" t="str">
        <f>VLOOKUP(A417,EMPRESAS!$A$1:$I$342,9,0)</f>
        <v>AMAZONAS</v>
      </c>
      <c r="J417" s="175">
        <v>2</v>
      </c>
      <c r="K417" s="176" t="str">
        <f>VLOOKUP(J417,AUXILIAR_TIPO_ASEGURADORA!$C$2:$D$19,2,0)</f>
        <v>QBE SEGUROS</v>
      </c>
      <c r="L417" s="115">
        <v>704409012</v>
      </c>
      <c r="M417" s="224">
        <v>42185</v>
      </c>
      <c r="N417" s="115">
        <v>704409012</v>
      </c>
      <c r="O417" s="224">
        <v>42185</v>
      </c>
      <c r="P417" s="28"/>
      <c r="Q417" s="60"/>
      <c r="R417" s="157" t="str">
        <f t="shared" ca="1" si="20"/>
        <v>Vencida</v>
      </c>
      <c r="S417" s="157">
        <f t="shared" ca="1" si="21"/>
        <v>2465</v>
      </c>
      <c r="T417" s="157" t="str">
        <f t="shared" ca="1" si="22"/>
        <v xml:space="preserve"> </v>
      </c>
    </row>
    <row r="418" spans="1:20" ht="15.6" thickTop="1" thickBot="1">
      <c r="A418" s="84">
        <v>8380003922</v>
      </c>
      <c r="B418" s="88"/>
      <c r="C418" s="88" t="str">
        <f>VLOOKUP(A418,EMPRESAS!$A$1:$C$342,3,0)</f>
        <v>Turismo</v>
      </c>
      <c r="D418" s="95" t="s">
        <v>1530</v>
      </c>
      <c r="E418" s="122">
        <v>4052933</v>
      </c>
      <c r="F418" s="130" t="s">
        <v>1102</v>
      </c>
      <c r="G418" s="131">
        <v>8</v>
      </c>
      <c r="H418" s="122" t="s">
        <v>1105</v>
      </c>
      <c r="I418" s="220" t="str">
        <f>VLOOKUP(A418,EMPRESAS!$A$1:$I$342,9,0)</f>
        <v>AMAZONAS</v>
      </c>
      <c r="J418" s="175">
        <v>2</v>
      </c>
      <c r="K418" s="176" t="str">
        <f>VLOOKUP(J418,AUXILIAR_TIPO_ASEGURADORA!$C$2:$D$19,2,0)</f>
        <v>QBE SEGUROS</v>
      </c>
      <c r="L418" s="115">
        <v>704409012</v>
      </c>
      <c r="M418" s="224">
        <v>42185</v>
      </c>
      <c r="N418" s="115">
        <v>704409012</v>
      </c>
      <c r="O418" s="224">
        <v>42185</v>
      </c>
      <c r="P418" s="28"/>
      <c r="Q418" s="60"/>
      <c r="R418" s="157" t="str">
        <f t="shared" ca="1" si="20"/>
        <v>Vencida</v>
      </c>
      <c r="S418" s="157">
        <f t="shared" ca="1" si="21"/>
        <v>2465</v>
      </c>
      <c r="T418" s="157" t="str">
        <f t="shared" ca="1" si="22"/>
        <v xml:space="preserve"> </v>
      </c>
    </row>
    <row r="419" spans="1:20" ht="15.6" thickTop="1" thickBot="1">
      <c r="A419" s="84">
        <v>8380003922</v>
      </c>
      <c r="B419" s="88" t="str">
        <f>VLOOKUP(A419,EMPRESAS!$A$1:$B$342,2,0)</f>
        <v>TRANSPORTES AMAZONICOS S.A.S.</v>
      </c>
      <c r="C419" s="88" t="str">
        <f>VLOOKUP(A419,EMPRESAS!$A$1:$C$342,3,0)</f>
        <v>Turismo</v>
      </c>
      <c r="D419" s="95" t="s">
        <v>1531</v>
      </c>
      <c r="E419" s="122">
        <v>40521011</v>
      </c>
      <c r="F419" s="130" t="s">
        <v>1102</v>
      </c>
      <c r="G419" s="131">
        <v>14</v>
      </c>
      <c r="H419" s="122" t="s">
        <v>1105</v>
      </c>
      <c r="I419" s="220" t="str">
        <f>VLOOKUP(A419,EMPRESAS!$A$1:$I$342,9,0)</f>
        <v>AMAZONAS</v>
      </c>
      <c r="J419" s="175">
        <v>2</v>
      </c>
      <c r="K419" s="176" t="str">
        <f>VLOOKUP(J419,AUXILIAR_TIPO_ASEGURADORA!$C$2:$D$19,2,0)</f>
        <v>QBE SEGUROS</v>
      </c>
      <c r="L419" s="115">
        <v>704409012</v>
      </c>
      <c r="M419" s="224">
        <v>42185</v>
      </c>
      <c r="N419" s="115">
        <v>704409012</v>
      </c>
      <c r="O419" s="224">
        <v>42185</v>
      </c>
      <c r="P419" s="8"/>
      <c r="Q419" s="60"/>
      <c r="R419" s="157" t="str">
        <f t="shared" ca="1" si="20"/>
        <v>Vencida</v>
      </c>
      <c r="S419" s="157">
        <f t="shared" ca="1" si="21"/>
        <v>2465</v>
      </c>
      <c r="T419" s="157" t="str">
        <f t="shared" ca="1" si="22"/>
        <v xml:space="preserve"> </v>
      </c>
    </row>
    <row r="420" spans="1:20" ht="15.6" thickTop="1" thickBot="1">
      <c r="A420" s="84">
        <v>8380003922</v>
      </c>
      <c r="B420" s="88" t="str">
        <f>VLOOKUP(A420,EMPRESAS!$A$1:$B$342,2,0)</f>
        <v>TRANSPORTES AMAZONICOS S.A.S.</v>
      </c>
      <c r="C420" s="88" t="str">
        <f>VLOOKUP(A420,EMPRESAS!$A$1:$C$342,3,0)</f>
        <v>Turismo</v>
      </c>
      <c r="D420" s="95" t="s">
        <v>1532</v>
      </c>
      <c r="E420" s="122">
        <v>4052936</v>
      </c>
      <c r="F420" s="130" t="s">
        <v>1102</v>
      </c>
      <c r="G420" s="131">
        <v>8</v>
      </c>
      <c r="H420" s="122" t="s">
        <v>1035</v>
      </c>
      <c r="I420" s="220" t="str">
        <f>VLOOKUP(A420,EMPRESAS!$A$1:$I$342,9,0)</f>
        <v>AMAZONAS</v>
      </c>
      <c r="J420" s="175">
        <v>2</v>
      </c>
      <c r="K420" s="176" t="str">
        <f>VLOOKUP(J420,AUXILIAR_TIPO_ASEGURADORA!$C$2:$D$19,2,0)</f>
        <v>QBE SEGUROS</v>
      </c>
      <c r="L420" s="115">
        <v>704409012</v>
      </c>
      <c r="M420" s="224">
        <v>42185</v>
      </c>
      <c r="N420" s="115">
        <v>704409012</v>
      </c>
      <c r="O420" s="224">
        <v>42185</v>
      </c>
      <c r="P420" s="8"/>
      <c r="Q420" s="60"/>
      <c r="R420" s="157" t="str">
        <f t="shared" ca="1" si="20"/>
        <v>Vencida</v>
      </c>
      <c r="S420" s="157">
        <f t="shared" ca="1" si="21"/>
        <v>2465</v>
      </c>
      <c r="T420" s="157" t="str">
        <f t="shared" ca="1" si="22"/>
        <v xml:space="preserve"> </v>
      </c>
    </row>
    <row r="421" spans="1:20" ht="15.6" thickTop="1" thickBot="1">
      <c r="A421" s="70">
        <v>8922009324</v>
      </c>
      <c r="B421" s="88" t="str">
        <f>VLOOKUP(A421,EMPRESAS!$A$1:$B$342,2,0)</f>
        <v>COOPERATIVA MULTIACTIVA DE TRANSPORTE TERRESTRE FLUVIAL Y AGROPECUARIO DEL DEPARTAMENTO DE SUCRE "COOTRAFLUVSUC"</v>
      </c>
      <c r="C421" s="88" t="str">
        <f>VLOOKUP(A421,EMPRESAS!$A$1:$C$342,3,0)</f>
        <v>Pasajeros</v>
      </c>
      <c r="D421" s="91" t="s">
        <v>1533</v>
      </c>
      <c r="E421" s="122">
        <v>1052000375</v>
      </c>
      <c r="F421" s="130" t="s">
        <v>1102</v>
      </c>
      <c r="G421" s="131">
        <v>18</v>
      </c>
      <c r="H421" s="122" t="s">
        <v>1105</v>
      </c>
      <c r="I421" s="220" t="str">
        <f>VLOOKUP(A421,EMPRESAS!$A$1:$I$342,9,0)</f>
        <v>MAGDALENA</v>
      </c>
      <c r="J421" s="175">
        <v>2</v>
      </c>
      <c r="K421" s="176" t="str">
        <f>VLOOKUP(J421,AUXILIAR_TIPO_ASEGURADORA!$C$2:$D$19,2,0)</f>
        <v>QBE SEGUROS</v>
      </c>
      <c r="L421" s="115">
        <v>706534853</v>
      </c>
      <c r="M421" s="224">
        <v>43078</v>
      </c>
      <c r="N421" s="115">
        <v>706534853</v>
      </c>
      <c r="O421" s="224">
        <v>43078</v>
      </c>
      <c r="P421" s="8"/>
      <c r="Q421" s="60"/>
      <c r="R421" s="157" t="str">
        <f t="shared" ca="1" si="20"/>
        <v>Vencida</v>
      </c>
      <c r="S421" s="157">
        <f t="shared" ca="1" si="21"/>
        <v>1572</v>
      </c>
      <c r="T421" s="157" t="str">
        <f t="shared" ca="1" si="22"/>
        <v xml:space="preserve"> </v>
      </c>
    </row>
    <row r="422" spans="1:20" ht="15.6" thickTop="1" thickBot="1">
      <c r="A422" s="84">
        <v>8922009324</v>
      </c>
      <c r="B422" s="88" t="str">
        <f>VLOOKUP(A422,EMPRESAS!$A$1:$B$342,2,0)</f>
        <v>COOPERATIVA MULTIACTIVA DE TRANSPORTE TERRESTRE FLUVIAL Y AGROPECUARIO DEL DEPARTAMENTO DE SUCRE "COOTRAFLUVSUC"</v>
      </c>
      <c r="C422" s="88" t="str">
        <f>VLOOKUP(A422,EMPRESAS!$A$1:$C$342,3,0)</f>
        <v>Pasajeros</v>
      </c>
      <c r="D422" s="91" t="s">
        <v>1534</v>
      </c>
      <c r="E422" s="122">
        <v>1052000044</v>
      </c>
      <c r="F422" s="130" t="s">
        <v>1102</v>
      </c>
      <c r="G422" s="131">
        <v>18</v>
      </c>
      <c r="H422" s="122" t="s">
        <v>1105</v>
      </c>
      <c r="I422" s="220" t="str">
        <f>VLOOKUP(A422,EMPRESAS!$A$1:$I$342,9,0)</f>
        <v>MAGDALENA</v>
      </c>
      <c r="J422" s="175">
        <v>2</v>
      </c>
      <c r="K422" s="176" t="str">
        <f>VLOOKUP(J422,AUXILIAR_TIPO_ASEGURADORA!$C$2:$D$19,2,0)</f>
        <v>QBE SEGUROS</v>
      </c>
      <c r="L422" s="115">
        <v>706534853</v>
      </c>
      <c r="M422" s="224">
        <v>43078</v>
      </c>
      <c r="N422" s="115">
        <v>706534853</v>
      </c>
      <c r="O422" s="224">
        <v>43078</v>
      </c>
      <c r="P422" s="8"/>
      <c r="Q422" s="60"/>
      <c r="R422" s="157" t="str">
        <f t="shared" ca="1" si="20"/>
        <v>Vencida</v>
      </c>
      <c r="S422" s="157">
        <f t="shared" ca="1" si="21"/>
        <v>1572</v>
      </c>
      <c r="T422" s="157" t="str">
        <f t="shared" ca="1" si="22"/>
        <v xml:space="preserve"> </v>
      </c>
    </row>
    <row r="423" spans="1:20" ht="15.6" thickTop="1" thickBot="1">
      <c r="A423" s="84">
        <v>8922009324</v>
      </c>
      <c r="B423" s="88" t="str">
        <f>VLOOKUP(A423,EMPRESAS!$A$1:$B$342,2,0)</f>
        <v>COOPERATIVA MULTIACTIVA DE TRANSPORTE TERRESTRE FLUVIAL Y AGROPECUARIO DEL DEPARTAMENTO DE SUCRE "COOTRAFLUVSUC"</v>
      </c>
      <c r="C423" s="88" t="str">
        <f>VLOOKUP(A423,EMPRESAS!$A$1:$C$342,3,0)</f>
        <v>Pasajeros</v>
      </c>
      <c r="D423" s="91" t="s">
        <v>1535</v>
      </c>
      <c r="E423" s="122">
        <v>1052000022</v>
      </c>
      <c r="F423" s="130" t="s">
        <v>1102</v>
      </c>
      <c r="G423" s="131">
        <v>20</v>
      </c>
      <c r="H423" s="122" t="s">
        <v>1105</v>
      </c>
      <c r="I423" s="220" t="str">
        <f>VLOOKUP(A423,EMPRESAS!$A$1:$I$342,9,0)</f>
        <v>MAGDALENA</v>
      </c>
      <c r="J423" s="175">
        <v>2</v>
      </c>
      <c r="K423" s="176" t="str">
        <f>VLOOKUP(J423,AUXILIAR_TIPO_ASEGURADORA!$C$2:$D$19,2,0)</f>
        <v>QBE SEGUROS</v>
      </c>
      <c r="L423" s="115">
        <v>706534853</v>
      </c>
      <c r="M423" s="224">
        <v>43078</v>
      </c>
      <c r="N423" s="115">
        <v>706534853</v>
      </c>
      <c r="O423" s="224">
        <v>43078</v>
      </c>
      <c r="P423" s="8"/>
      <c r="Q423" s="60"/>
      <c r="R423" s="157" t="str">
        <f t="shared" ca="1" si="20"/>
        <v>Vencida</v>
      </c>
      <c r="S423" s="157">
        <f t="shared" ca="1" si="21"/>
        <v>1572</v>
      </c>
      <c r="T423" s="157" t="str">
        <f t="shared" ca="1" si="22"/>
        <v xml:space="preserve"> </v>
      </c>
    </row>
    <row r="424" spans="1:20" ht="15.6" thickTop="1" thickBot="1">
      <c r="A424" s="84">
        <v>8922009324</v>
      </c>
      <c r="B424" s="88" t="str">
        <f>VLOOKUP(A424,EMPRESAS!$A$1:$B$342,2,0)</f>
        <v>COOPERATIVA MULTIACTIVA DE TRANSPORTE TERRESTRE FLUVIAL Y AGROPECUARIO DEL DEPARTAMENTO DE SUCRE "COOTRAFLUVSUC"</v>
      </c>
      <c r="C424" s="88" t="str">
        <f>VLOOKUP(A424,EMPRESAS!$A$1:$C$342,3,0)</f>
        <v>Pasajeros</v>
      </c>
      <c r="D424" s="91" t="s">
        <v>1536</v>
      </c>
      <c r="E424" s="122">
        <v>1052000411</v>
      </c>
      <c r="F424" s="130" t="s">
        <v>1102</v>
      </c>
      <c r="G424" s="131">
        <v>22</v>
      </c>
      <c r="H424" s="122" t="s">
        <v>1105</v>
      </c>
      <c r="I424" s="220" t="str">
        <f>VLOOKUP(A424,EMPRESAS!$A$1:$I$342,9,0)</f>
        <v>MAGDALENA</v>
      </c>
      <c r="J424" s="175">
        <v>2</v>
      </c>
      <c r="K424" s="176" t="str">
        <f>VLOOKUP(J424,AUXILIAR_TIPO_ASEGURADORA!$C$2:$D$19,2,0)</f>
        <v>QBE SEGUROS</v>
      </c>
      <c r="L424" s="115">
        <v>706534853</v>
      </c>
      <c r="M424" s="224">
        <v>43078</v>
      </c>
      <c r="N424" s="115">
        <v>706534853</v>
      </c>
      <c r="O424" s="224">
        <v>43078</v>
      </c>
      <c r="P424" s="8"/>
      <c r="Q424" s="60"/>
      <c r="R424" s="157" t="str">
        <f t="shared" ca="1" si="20"/>
        <v>Vencida</v>
      </c>
      <c r="S424" s="157">
        <f t="shared" ca="1" si="21"/>
        <v>1572</v>
      </c>
      <c r="T424" s="157" t="str">
        <f t="shared" ca="1" si="22"/>
        <v xml:space="preserve"> </v>
      </c>
    </row>
    <row r="425" spans="1:20" ht="15.6" thickTop="1" thickBot="1">
      <c r="A425" s="84">
        <v>8922009324</v>
      </c>
      <c r="B425" s="88" t="str">
        <f>VLOOKUP(A425,EMPRESAS!$A$1:$B$342,2,0)</f>
        <v>COOPERATIVA MULTIACTIVA DE TRANSPORTE TERRESTRE FLUVIAL Y AGROPECUARIO DEL DEPARTAMENTO DE SUCRE "COOTRAFLUVSUC"</v>
      </c>
      <c r="C425" s="88" t="str">
        <f>VLOOKUP(A425,EMPRESAS!$A$1:$C$342,3,0)</f>
        <v>Pasajeros</v>
      </c>
      <c r="D425" s="91" t="s">
        <v>1537</v>
      </c>
      <c r="E425" s="122">
        <v>1052000168</v>
      </c>
      <c r="F425" s="130" t="s">
        <v>1102</v>
      </c>
      <c r="G425" s="131">
        <v>20</v>
      </c>
      <c r="H425" s="122" t="s">
        <v>1105</v>
      </c>
      <c r="I425" s="220" t="str">
        <f>VLOOKUP(A425,EMPRESAS!$A$1:$I$342,9,0)</f>
        <v>MAGDALENA</v>
      </c>
      <c r="J425" s="175">
        <v>2</v>
      </c>
      <c r="K425" s="176" t="str">
        <f>VLOOKUP(J425,AUXILIAR_TIPO_ASEGURADORA!$C$2:$D$19,2,0)</f>
        <v>QBE SEGUROS</v>
      </c>
      <c r="L425" s="115">
        <v>706534853</v>
      </c>
      <c r="M425" s="224">
        <v>43078</v>
      </c>
      <c r="N425" s="115">
        <v>706534853</v>
      </c>
      <c r="O425" s="224">
        <v>43078</v>
      </c>
      <c r="P425" s="8"/>
      <c r="Q425" s="60"/>
      <c r="R425" s="157" t="str">
        <f t="shared" ca="1" si="20"/>
        <v>Vencida</v>
      </c>
      <c r="S425" s="157">
        <f t="shared" ca="1" si="21"/>
        <v>1572</v>
      </c>
      <c r="T425" s="157" t="str">
        <f t="shared" ca="1" si="22"/>
        <v xml:space="preserve"> </v>
      </c>
    </row>
    <row r="426" spans="1:20" ht="15.6" thickTop="1" thickBot="1">
      <c r="A426" s="84">
        <v>8922009324</v>
      </c>
      <c r="B426" s="88" t="str">
        <f>VLOOKUP(A426,EMPRESAS!$A$1:$B$342,2,0)</f>
        <v>COOPERATIVA MULTIACTIVA DE TRANSPORTE TERRESTRE FLUVIAL Y AGROPECUARIO DEL DEPARTAMENTO DE SUCRE "COOTRAFLUVSUC"</v>
      </c>
      <c r="C426" s="88" t="str">
        <f>VLOOKUP(A426,EMPRESAS!$A$1:$C$342,3,0)</f>
        <v>Pasajeros</v>
      </c>
      <c r="D426" s="91" t="s">
        <v>1538</v>
      </c>
      <c r="E426" s="122">
        <v>1052000408</v>
      </c>
      <c r="F426" s="130" t="s">
        <v>1102</v>
      </c>
      <c r="G426" s="131">
        <v>16</v>
      </c>
      <c r="H426" s="122" t="s">
        <v>1105</v>
      </c>
      <c r="I426" s="220" t="str">
        <f>VLOOKUP(A426,EMPRESAS!$A$1:$I$342,9,0)</f>
        <v>MAGDALENA</v>
      </c>
      <c r="J426" s="175">
        <v>2</v>
      </c>
      <c r="K426" s="176" t="str">
        <f>VLOOKUP(J426,AUXILIAR_TIPO_ASEGURADORA!$C$2:$D$19,2,0)</f>
        <v>QBE SEGUROS</v>
      </c>
      <c r="L426" s="115">
        <v>706534853</v>
      </c>
      <c r="M426" s="224">
        <v>43078</v>
      </c>
      <c r="N426" s="115">
        <v>706534853</v>
      </c>
      <c r="O426" s="224">
        <v>43078</v>
      </c>
      <c r="P426" s="8"/>
      <c r="Q426" s="60"/>
      <c r="R426" s="157" t="str">
        <f t="shared" ca="1" si="20"/>
        <v>Vencida</v>
      </c>
      <c r="S426" s="157">
        <f t="shared" ca="1" si="21"/>
        <v>1572</v>
      </c>
      <c r="T426" s="157" t="str">
        <f t="shared" ca="1" si="22"/>
        <v xml:space="preserve"> </v>
      </c>
    </row>
    <row r="427" spans="1:20" ht="15.6" thickTop="1" thickBot="1">
      <c r="A427" s="84">
        <v>8922009324</v>
      </c>
      <c r="B427" s="88" t="str">
        <f>VLOOKUP(A427,EMPRESAS!$A$1:$B$342,2,0)</f>
        <v>COOPERATIVA MULTIACTIVA DE TRANSPORTE TERRESTRE FLUVIAL Y AGROPECUARIO DEL DEPARTAMENTO DE SUCRE "COOTRAFLUVSUC"</v>
      </c>
      <c r="C427" s="88" t="str">
        <f>VLOOKUP(A427,EMPRESAS!$A$1:$C$342,3,0)</f>
        <v>Pasajeros</v>
      </c>
      <c r="D427" s="91" t="s">
        <v>1539</v>
      </c>
      <c r="E427" s="122">
        <v>1052000005</v>
      </c>
      <c r="F427" s="130" t="s">
        <v>1102</v>
      </c>
      <c r="G427" s="131">
        <v>20</v>
      </c>
      <c r="H427" s="122" t="s">
        <v>1105</v>
      </c>
      <c r="I427" s="220" t="str">
        <f>VLOOKUP(A427,EMPRESAS!$A$1:$I$342,9,0)</f>
        <v>MAGDALENA</v>
      </c>
      <c r="J427" s="175">
        <v>2</v>
      </c>
      <c r="K427" s="176" t="str">
        <f>VLOOKUP(J427,AUXILIAR_TIPO_ASEGURADORA!$C$2:$D$19,2,0)</f>
        <v>QBE SEGUROS</v>
      </c>
      <c r="L427" s="115">
        <v>706534853</v>
      </c>
      <c r="M427" s="224">
        <v>43078</v>
      </c>
      <c r="N427" s="115">
        <v>706534853</v>
      </c>
      <c r="O427" s="224">
        <v>43078</v>
      </c>
      <c r="P427" s="28"/>
      <c r="Q427" s="60"/>
      <c r="R427" s="157" t="str">
        <f t="shared" ca="1" si="20"/>
        <v>Vencida</v>
      </c>
      <c r="S427" s="157">
        <f t="shared" ca="1" si="21"/>
        <v>1572</v>
      </c>
      <c r="T427" s="157" t="str">
        <f t="shared" ca="1" si="22"/>
        <v xml:space="preserve"> </v>
      </c>
    </row>
    <row r="428" spans="1:20" ht="15.6" thickTop="1" thickBot="1">
      <c r="A428" s="84">
        <v>8922009324</v>
      </c>
      <c r="B428" s="88" t="str">
        <f>VLOOKUP(A428,EMPRESAS!$A$1:$B$342,2,0)</f>
        <v>COOPERATIVA MULTIACTIVA DE TRANSPORTE TERRESTRE FLUVIAL Y AGROPECUARIO DEL DEPARTAMENTO DE SUCRE "COOTRAFLUVSUC"</v>
      </c>
      <c r="C428" s="88" t="str">
        <f>VLOOKUP(A428,EMPRESAS!$A$1:$C$342,3,0)</f>
        <v>Pasajeros</v>
      </c>
      <c r="D428" s="91" t="s">
        <v>1540</v>
      </c>
      <c r="E428" s="122">
        <v>1052000031</v>
      </c>
      <c r="F428" s="130" t="s">
        <v>1102</v>
      </c>
      <c r="G428" s="131">
        <v>18</v>
      </c>
      <c r="H428" s="122" t="s">
        <v>1105</v>
      </c>
      <c r="I428" s="220" t="str">
        <f>VLOOKUP(A428,EMPRESAS!$A$1:$I$342,9,0)</f>
        <v>MAGDALENA</v>
      </c>
      <c r="J428" s="175">
        <v>2</v>
      </c>
      <c r="K428" s="176" t="str">
        <f>VLOOKUP(J428,AUXILIAR_TIPO_ASEGURADORA!$C$2:$D$19,2,0)</f>
        <v>QBE SEGUROS</v>
      </c>
      <c r="L428" s="115">
        <v>706534853</v>
      </c>
      <c r="M428" s="224">
        <v>43078</v>
      </c>
      <c r="N428" s="115">
        <v>706534853</v>
      </c>
      <c r="O428" s="224">
        <v>43078</v>
      </c>
      <c r="P428" s="28"/>
      <c r="Q428" s="60"/>
      <c r="R428" s="157" t="str">
        <f t="shared" ca="1" si="20"/>
        <v>Vencida</v>
      </c>
      <c r="S428" s="157">
        <f t="shared" ca="1" si="21"/>
        <v>1572</v>
      </c>
      <c r="T428" s="157" t="str">
        <f t="shared" ca="1" si="22"/>
        <v xml:space="preserve"> </v>
      </c>
    </row>
    <row r="429" spans="1:20" ht="15.6" thickTop="1" thickBot="1">
      <c r="A429" s="84">
        <v>8922009324</v>
      </c>
      <c r="B429" s="88" t="str">
        <f>VLOOKUP(A429,EMPRESAS!$A$1:$B$342,2,0)</f>
        <v>COOPERATIVA MULTIACTIVA DE TRANSPORTE TERRESTRE FLUVIAL Y AGROPECUARIO DEL DEPARTAMENTO DE SUCRE "COOTRAFLUVSUC"</v>
      </c>
      <c r="C429" s="88" t="str">
        <f>VLOOKUP(A429,EMPRESAS!$A$1:$C$342,3,0)</f>
        <v>Pasajeros</v>
      </c>
      <c r="D429" s="91" t="s">
        <v>1541</v>
      </c>
      <c r="E429" s="122">
        <v>1052000083</v>
      </c>
      <c r="F429" s="130" t="s">
        <v>1102</v>
      </c>
      <c r="G429" s="131">
        <v>10</v>
      </c>
      <c r="H429" s="122" t="s">
        <v>1105</v>
      </c>
      <c r="I429" s="220" t="str">
        <f>VLOOKUP(A429,EMPRESAS!$A$1:$I$342,9,0)</f>
        <v>MAGDALENA</v>
      </c>
      <c r="J429" s="175">
        <v>2</v>
      </c>
      <c r="K429" s="176" t="str">
        <f>VLOOKUP(J429,AUXILIAR_TIPO_ASEGURADORA!$C$2:$D$19,2,0)</f>
        <v>QBE SEGUROS</v>
      </c>
      <c r="L429" s="115">
        <v>706534853</v>
      </c>
      <c r="M429" s="224">
        <v>43078</v>
      </c>
      <c r="N429" s="115">
        <v>706534853</v>
      </c>
      <c r="O429" s="224">
        <v>43078</v>
      </c>
      <c r="P429" s="8"/>
      <c r="Q429" s="56"/>
      <c r="R429" s="157" t="str">
        <f t="shared" ca="1" si="20"/>
        <v>Vencida</v>
      </c>
      <c r="S429" s="157">
        <f t="shared" ca="1" si="21"/>
        <v>1572</v>
      </c>
      <c r="T429" s="157" t="str">
        <f t="shared" ca="1" si="22"/>
        <v xml:space="preserve"> </v>
      </c>
    </row>
    <row r="430" spans="1:20" ht="15.6" thickTop="1" thickBot="1">
      <c r="A430" s="84">
        <v>8922009324</v>
      </c>
      <c r="B430" s="88" t="str">
        <f>VLOOKUP(A430,EMPRESAS!$A$1:$B$342,2,0)</f>
        <v>COOPERATIVA MULTIACTIVA DE TRANSPORTE TERRESTRE FLUVIAL Y AGROPECUARIO DEL DEPARTAMENTO DE SUCRE "COOTRAFLUVSUC"</v>
      </c>
      <c r="C430" s="88" t="str">
        <f>VLOOKUP(A430,EMPRESAS!$A$1:$C$342,3,0)</f>
        <v>Pasajeros</v>
      </c>
      <c r="D430" s="91" t="s">
        <v>1542</v>
      </c>
      <c r="E430" s="122">
        <v>1052000023</v>
      </c>
      <c r="F430" s="130" t="s">
        <v>1102</v>
      </c>
      <c r="G430" s="131">
        <v>18</v>
      </c>
      <c r="H430" s="122" t="s">
        <v>1105</v>
      </c>
      <c r="I430" s="220" t="str">
        <f>VLOOKUP(A430,EMPRESAS!$A$1:$I$342,9,0)</f>
        <v>MAGDALENA</v>
      </c>
      <c r="J430" s="175">
        <v>2</v>
      </c>
      <c r="K430" s="176" t="str">
        <f>VLOOKUP(J430,AUXILIAR_TIPO_ASEGURADORA!$C$2:$D$19,2,0)</f>
        <v>QBE SEGUROS</v>
      </c>
      <c r="L430" s="115">
        <v>706534853</v>
      </c>
      <c r="M430" s="224">
        <v>43078</v>
      </c>
      <c r="N430" s="115">
        <v>706534853</v>
      </c>
      <c r="O430" s="224">
        <v>43078</v>
      </c>
      <c r="P430" s="8"/>
      <c r="Q430" s="56"/>
      <c r="R430" s="157" t="str">
        <f t="shared" ca="1" si="20"/>
        <v>Vencida</v>
      </c>
      <c r="S430" s="157">
        <f t="shared" ca="1" si="21"/>
        <v>1572</v>
      </c>
      <c r="T430" s="157" t="str">
        <f t="shared" ca="1" si="22"/>
        <v xml:space="preserve"> </v>
      </c>
    </row>
    <row r="431" spans="1:20" ht="15.6" thickTop="1" thickBot="1">
      <c r="A431" s="84">
        <v>8922009324</v>
      </c>
      <c r="B431" s="88" t="str">
        <f>VLOOKUP(A431,EMPRESAS!$A$1:$B$342,2,0)</f>
        <v>COOPERATIVA MULTIACTIVA DE TRANSPORTE TERRESTRE FLUVIAL Y AGROPECUARIO DEL DEPARTAMENTO DE SUCRE "COOTRAFLUVSUC"</v>
      </c>
      <c r="C431" s="88" t="str">
        <f>VLOOKUP(A431,EMPRESAS!$A$1:$C$342,3,0)</f>
        <v>Pasajeros</v>
      </c>
      <c r="D431" s="91" t="s">
        <v>1543</v>
      </c>
      <c r="E431" s="122">
        <v>1052000062</v>
      </c>
      <c r="F431" s="130" t="s">
        <v>1102</v>
      </c>
      <c r="G431" s="131">
        <v>18</v>
      </c>
      <c r="H431" s="122" t="s">
        <v>1105</v>
      </c>
      <c r="I431" s="220" t="str">
        <f>VLOOKUP(A431,EMPRESAS!$A$1:$I$342,9,0)</f>
        <v>MAGDALENA</v>
      </c>
      <c r="J431" s="175">
        <v>2</v>
      </c>
      <c r="K431" s="176" t="str">
        <f>VLOOKUP(J431,AUXILIAR_TIPO_ASEGURADORA!$C$2:$D$19,2,0)</f>
        <v>QBE SEGUROS</v>
      </c>
      <c r="L431" s="115">
        <v>706534853</v>
      </c>
      <c r="M431" s="224">
        <v>43078</v>
      </c>
      <c r="N431" s="115">
        <v>706534853</v>
      </c>
      <c r="O431" s="224">
        <v>43078</v>
      </c>
      <c r="P431" s="8"/>
      <c r="Q431" s="56"/>
      <c r="R431" s="157" t="str">
        <f t="shared" ca="1" si="20"/>
        <v>Vencida</v>
      </c>
      <c r="S431" s="157">
        <f t="shared" ca="1" si="21"/>
        <v>1572</v>
      </c>
      <c r="T431" s="157" t="str">
        <f t="shared" ca="1" si="22"/>
        <v xml:space="preserve"> </v>
      </c>
    </row>
    <row r="432" spans="1:20" ht="15.6" thickTop="1" thickBot="1">
      <c r="A432" s="84">
        <v>8922009324</v>
      </c>
      <c r="B432" s="88" t="str">
        <f>VLOOKUP(A432,EMPRESAS!$A$1:$B$342,2,0)</f>
        <v>COOPERATIVA MULTIACTIVA DE TRANSPORTE TERRESTRE FLUVIAL Y AGROPECUARIO DEL DEPARTAMENTO DE SUCRE "COOTRAFLUVSUC"</v>
      </c>
      <c r="C432" s="88" t="str">
        <f>VLOOKUP(A432,EMPRESAS!$A$1:$C$342,3,0)</f>
        <v>Pasajeros</v>
      </c>
      <c r="D432" s="91" t="s">
        <v>1544</v>
      </c>
      <c r="E432" s="122">
        <v>1052000043</v>
      </c>
      <c r="F432" s="130" t="s">
        <v>1102</v>
      </c>
      <c r="G432" s="131">
        <v>20</v>
      </c>
      <c r="H432" s="122" t="s">
        <v>1105</v>
      </c>
      <c r="I432" s="220" t="str">
        <f>VLOOKUP(A432,EMPRESAS!$A$1:$I$342,9,0)</f>
        <v>MAGDALENA</v>
      </c>
      <c r="J432" s="175">
        <v>2</v>
      </c>
      <c r="K432" s="176" t="str">
        <f>VLOOKUP(J432,AUXILIAR_TIPO_ASEGURADORA!$C$2:$D$19,2,0)</f>
        <v>QBE SEGUROS</v>
      </c>
      <c r="L432" s="115">
        <v>706534853</v>
      </c>
      <c r="M432" s="224">
        <v>43078</v>
      </c>
      <c r="N432" s="115">
        <v>706534853</v>
      </c>
      <c r="O432" s="224">
        <v>43078</v>
      </c>
      <c r="P432" s="8"/>
      <c r="Q432" s="56"/>
      <c r="R432" s="157" t="str">
        <f t="shared" ca="1" si="20"/>
        <v>Vencida</v>
      </c>
      <c r="S432" s="157">
        <f t="shared" ca="1" si="21"/>
        <v>1572</v>
      </c>
      <c r="T432" s="157" t="str">
        <f t="shared" ca="1" si="22"/>
        <v xml:space="preserve"> </v>
      </c>
    </row>
    <row r="433" spans="1:20" ht="15.6" thickTop="1" thickBot="1">
      <c r="A433" s="84">
        <v>8922009324</v>
      </c>
      <c r="B433" s="88" t="str">
        <f>VLOOKUP(A433,EMPRESAS!$A$1:$B$342,2,0)</f>
        <v>COOPERATIVA MULTIACTIVA DE TRANSPORTE TERRESTRE FLUVIAL Y AGROPECUARIO DEL DEPARTAMENTO DE SUCRE "COOTRAFLUVSUC"</v>
      </c>
      <c r="C433" s="88" t="str">
        <f>VLOOKUP(A433,EMPRESAS!$A$1:$C$342,3,0)</f>
        <v>Pasajeros</v>
      </c>
      <c r="D433" s="91" t="s">
        <v>1545</v>
      </c>
      <c r="E433" s="122">
        <v>1052000266</v>
      </c>
      <c r="F433" s="130" t="s">
        <v>1102</v>
      </c>
      <c r="G433" s="131">
        <v>20</v>
      </c>
      <c r="H433" s="122" t="s">
        <v>1105</v>
      </c>
      <c r="I433" s="220" t="str">
        <f>VLOOKUP(A433,EMPRESAS!$A$1:$I$342,9,0)</f>
        <v>MAGDALENA</v>
      </c>
      <c r="J433" s="175">
        <v>2</v>
      </c>
      <c r="K433" s="176" t="str">
        <f>VLOOKUP(J433,AUXILIAR_TIPO_ASEGURADORA!$C$2:$D$19,2,0)</f>
        <v>QBE SEGUROS</v>
      </c>
      <c r="L433" s="115">
        <v>706534853</v>
      </c>
      <c r="M433" s="224">
        <v>43078</v>
      </c>
      <c r="N433" s="115">
        <v>706534853</v>
      </c>
      <c r="O433" s="224">
        <v>43078</v>
      </c>
      <c r="P433" s="8"/>
      <c r="Q433" s="56"/>
      <c r="R433" s="157" t="str">
        <f t="shared" ca="1" si="20"/>
        <v>Vencida</v>
      </c>
      <c r="S433" s="157">
        <f t="shared" ca="1" si="21"/>
        <v>1572</v>
      </c>
      <c r="T433" s="157" t="str">
        <f t="shared" ca="1" si="22"/>
        <v xml:space="preserve"> </v>
      </c>
    </row>
    <row r="434" spans="1:20" ht="15.6" thickTop="1" thickBot="1">
      <c r="A434" s="84">
        <v>8922009324</v>
      </c>
      <c r="B434" s="88" t="str">
        <f>VLOOKUP(A434,EMPRESAS!$A$1:$B$342,2,0)</f>
        <v>COOPERATIVA MULTIACTIVA DE TRANSPORTE TERRESTRE FLUVIAL Y AGROPECUARIO DEL DEPARTAMENTO DE SUCRE "COOTRAFLUVSUC"</v>
      </c>
      <c r="C434" s="88" t="str">
        <f>VLOOKUP(A434,EMPRESAS!$A$1:$C$342,3,0)</f>
        <v>Pasajeros</v>
      </c>
      <c r="D434" s="91" t="s">
        <v>1546</v>
      </c>
      <c r="E434" s="122">
        <v>1052000378</v>
      </c>
      <c r="F434" s="130" t="s">
        <v>1102</v>
      </c>
      <c r="G434" s="131">
        <v>18</v>
      </c>
      <c r="H434" s="122" t="s">
        <v>1105</v>
      </c>
      <c r="I434" s="220" t="str">
        <f>VLOOKUP(A434,EMPRESAS!$A$1:$I$342,9,0)</f>
        <v>MAGDALENA</v>
      </c>
      <c r="J434" s="175">
        <v>2</v>
      </c>
      <c r="K434" s="176" t="str">
        <f>VLOOKUP(J434,AUXILIAR_TIPO_ASEGURADORA!$C$2:$D$19,2,0)</f>
        <v>QBE SEGUROS</v>
      </c>
      <c r="L434" s="115">
        <v>706534853</v>
      </c>
      <c r="M434" s="224">
        <v>43078</v>
      </c>
      <c r="N434" s="115">
        <v>706534853</v>
      </c>
      <c r="O434" s="224">
        <v>43078</v>
      </c>
      <c r="P434" s="8"/>
      <c r="Q434" s="56"/>
      <c r="R434" s="157" t="str">
        <f t="shared" ca="1" si="20"/>
        <v>Vencida</v>
      </c>
      <c r="S434" s="157">
        <f t="shared" ca="1" si="21"/>
        <v>1572</v>
      </c>
      <c r="T434" s="157" t="str">
        <f t="shared" ca="1" si="22"/>
        <v xml:space="preserve"> </v>
      </c>
    </row>
    <row r="435" spans="1:20" ht="15.6" thickTop="1" thickBot="1">
      <c r="A435" s="84">
        <v>8922009324</v>
      </c>
      <c r="B435" s="88" t="str">
        <f>VLOOKUP(A435,EMPRESAS!$A$1:$B$342,2,0)</f>
        <v>COOPERATIVA MULTIACTIVA DE TRANSPORTE TERRESTRE FLUVIAL Y AGROPECUARIO DEL DEPARTAMENTO DE SUCRE "COOTRAFLUVSUC"</v>
      </c>
      <c r="C435" s="88" t="str">
        <f>VLOOKUP(A435,EMPRESAS!$A$1:$C$342,3,0)</f>
        <v>Pasajeros</v>
      </c>
      <c r="D435" s="91" t="s">
        <v>1547</v>
      </c>
      <c r="E435" s="122">
        <v>1052000276</v>
      </c>
      <c r="F435" s="130" t="s">
        <v>1102</v>
      </c>
      <c r="G435" s="131">
        <v>20</v>
      </c>
      <c r="H435" s="122" t="s">
        <v>1105</v>
      </c>
      <c r="I435" s="220" t="str">
        <f>VLOOKUP(A435,EMPRESAS!$A$1:$I$342,9,0)</f>
        <v>MAGDALENA</v>
      </c>
      <c r="J435" s="175">
        <v>2</v>
      </c>
      <c r="K435" s="176" t="str">
        <f>VLOOKUP(J435,AUXILIAR_TIPO_ASEGURADORA!$C$2:$D$19,2,0)</f>
        <v>QBE SEGUROS</v>
      </c>
      <c r="L435" s="115">
        <v>706534853</v>
      </c>
      <c r="M435" s="224">
        <v>43078</v>
      </c>
      <c r="N435" s="115">
        <v>706534853</v>
      </c>
      <c r="O435" s="224">
        <v>43078</v>
      </c>
      <c r="P435" s="8"/>
      <c r="Q435" s="56"/>
      <c r="R435" s="157" t="str">
        <f t="shared" ca="1" si="20"/>
        <v>Vencida</v>
      </c>
      <c r="S435" s="157">
        <f t="shared" ca="1" si="21"/>
        <v>1572</v>
      </c>
      <c r="T435" s="157" t="str">
        <f t="shared" ca="1" si="22"/>
        <v xml:space="preserve"> </v>
      </c>
    </row>
    <row r="436" spans="1:20" ht="15.6" thickTop="1" thickBot="1">
      <c r="A436" s="84">
        <v>8922009324</v>
      </c>
      <c r="B436" s="88" t="str">
        <f>VLOOKUP(A436,EMPRESAS!$A$1:$B$342,2,0)</f>
        <v>COOPERATIVA MULTIACTIVA DE TRANSPORTE TERRESTRE FLUVIAL Y AGROPECUARIO DEL DEPARTAMENTO DE SUCRE "COOTRAFLUVSUC"</v>
      </c>
      <c r="C436" s="88" t="str">
        <f>VLOOKUP(A436,EMPRESAS!$A$1:$C$342,3,0)</f>
        <v>Pasajeros</v>
      </c>
      <c r="D436" s="91" t="s">
        <v>1548</v>
      </c>
      <c r="E436" s="122">
        <v>1052000030</v>
      </c>
      <c r="F436" s="130" t="s">
        <v>1102</v>
      </c>
      <c r="G436" s="131">
        <v>20</v>
      </c>
      <c r="H436" s="122" t="s">
        <v>1105</v>
      </c>
      <c r="I436" s="220" t="str">
        <f>VLOOKUP(A436,EMPRESAS!$A$1:$I$342,9,0)</f>
        <v>MAGDALENA</v>
      </c>
      <c r="J436" s="175">
        <v>2</v>
      </c>
      <c r="K436" s="176" t="str">
        <f>VLOOKUP(J436,AUXILIAR_TIPO_ASEGURADORA!$C$2:$D$19,2,0)</f>
        <v>QBE SEGUROS</v>
      </c>
      <c r="L436" s="115">
        <v>706534853</v>
      </c>
      <c r="M436" s="224">
        <v>43078</v>
      </c>
      <c r="N436" s="115">
        <v>706534853</v>
      </c>
      <c r="O436" s="224">
        <v>43078</v>
      </c>
      <c r="P436" s="28"/>
      <c r="Q436" s="60"/>
      <c r="R436" s="157" t="str">
        <f t="shared" ca="1" si="20"/>
        <v>Vencida</v>
      </c>
      <c r="S436" s="157">
        <f t="shared" ca="1" si="21"/>
        <v>1572</v>
      </c>
      <c r="T436" s="157" t="str">
        <f t="shared" ca="1" si="22"/>
        <v xml:space="preserve"> </v>
      </c>
    </row>
    <row r="437" spans="1:20" ht="15.6" thickTop="1" thickBot="1">
      <c r="A437" s="84">
        <v>8922009324</v>
      </c>
      <c r="B437" s="88" t="str">
        <f>VLOOKUP(A437,EMPRESAS!$A$1:$B$342,2,0)</f>
        <v>COOPERATIVA MULTIACTIVA DE TRANSPORTE TERRESTRE FLUVIAL Y AGROPECUARIO DEL DEPARTAMENTO DE SUCRE "COOTRAFLUVSUC"</v>
      </c>
      <c r="C437" s="88" t="str">
        <f>VLOOKUP(A437,EMPRESAS!$A$1:$C$342,3,0)</f>
        <v>Pasajeros</v>
      </c>
      <c r="D437" s="91" t="s">
        <v>1549</v>
      </c>
      <c r="E437" s="122">
        <v>1052000040</v>
      </c>
      <c r="F437" s="130" t="s">
        <v>1102</v>
      </c>
      <c r="G437" s="131">
        <v>20</v>
      </c>
      <c r="H437" s="122" t="s">
        <v>1105</v>
      </c>
      <c r="I437" s="220" t="str">
        <f>VLOOKUP(A437,EMPRESAS!$A$1:$I$342,9,0)</f>
        <v>MAGDALENA</v>
      </c>
      <c r="J437" s="175">
        <v>2</v>
      </c>
      <c r="K437" s="176" t="str">
        <f>VLOOKUP(J437,AUXILIAR_TIPO_ASEGURADORA!$C$2:$D$19,2,0)</f>
        <v>QBE SEGUROS</v>
      </c>
      <c r="L437" s="115">
        <v>706534853</v>
      </c>
      <c r="M437" s="224">
        <v>43078</v>
      </c>
      <c r="N437" s="115">
        <v>706534853</v>
      </c>
      <c r="O437" s="224">
        <v>43078</v>
      </c>
      <c r="P437" s="28"/>
      <c r="Q437" s="60"/>
      <c r="R437" s="157" t="str">
        <f t="shared" ca="1" si="20"/>
        <v>Vencida</v>
      </c>
      <c r="S437" s="157">
        <f t="shared" ca="1" si="21"/>
        <v>1572</v>
      </c>
      <c r="T437" s="157" t="str">
        <f t="shared" ca="1" si="22"/>
        <v xml:space="preserve"> </v>
      </c>
    </row>
    <row r="438" spans="1:20" ht="15.6" thickTop="1" thickBot="1">
      <c r="A438" s="84">
        <v>8922009324</v>
      </c>
      <c r="B438" s="88" t="str">
        <f>VLOOKUP(A438,EMPRESAS!$A$1:$B$342,2,0)</f>
        <v>COOPERATIVA MULTIACTIVA DE TRANSPORTE TERRESTRE FLUVIAL Y AGROPECUARIO DEL DEPARTAMENTO DE SUCRE "COOTRAFLUVSUC"</v>
      </c>
      <c r="C438" s="88" t="str">
        <f>VLOOKUP(A438,EMPRESAS!$A$1:$C$342,3,0)</f>
        <v>Pasajeros</v>
      </c>
      <c r="D438" s="91" t="s">
        <v>1550</v>
      </c>
      <c r="E438" s="122">
        <v>1052000114</v>
      </c>
      <c r="F438" s="130" t="s">
        <v>1102</v>
      </c>
      <c r="G438" s="131">
        <v>18</v>
      </c>
      <c r="H438" s="122" t="s">
        <v>1105</v>
      </c>
      <c r="I438" s="220" t="str">
        <f>VLOOKUP(A438,EMPRESAS!$A$1:$I$342,9,0)</f>
        <v>MAGDALENA</v>
      </c>
      <c r="J438" s="175">
        <v>2</v>
      </c>
      <c r="K438" s="176" t="str">
        <f>VLOOKUP(J438,AUXILIAR_TIPO_ASEGURADORA!$C$2:$D$19,2,0)</f>
        <v>QBE SEGUROS</v>
      </c>
      <c r="L438" s="115">
        <v>706534853</v>
      </c>
      <c r="M438" s="224">
        <v>43078</v>
      </c>
      <c r="N438" s="115">
        <v>706534853</v>
      </c>
      <c r="O438" s="224">
        <v>43078</v>
      </c>
      <c r="P438" s="28"/>
      <c r="Q438" s="60"/>
      <c r="R438" s="157" t="str">
        <f t="shared" ca="1" si="20"/>
        <v>Vencida</v>
      </c>
      <c r="S438" s="157">
        <f t="shared" ca="1" si="21"/>
        <v>1572</v>
      </c>
      <c r="T438" s="157" t="str">
        <f t="shared" ca="1" si="22"/>
        <v xml:space="preserve"> </v>
      </c>
    </row>
    <row r="439" spans="1:20" ht="15.6" thickTop="1" thickBot="1">
      <c r="A439" s="84">
        <v>8922009324</v>
      </c>
      <c r="B439" s="88" t="str">
        <f>VLOOKUP(A439,EMPRESAS!$A$1:$B$342,2,0)</f>
        <v>COOPERATIVA MULTIACTIVA DE TRANSPORTE TERRESTRE FLUVIAL Y AGROPECUARIO DEL DEPARTAMENTO DE SUCRE "COOTRAFLUVSUC"</v>
      </c>
      <c r="C439" s="88" t="str">
        <f>VLOOKUP(A439,EMPRESAS!$A$1:$C$342,3,0)</f>
        <v>Pasajeros</v>
      </c>
      <c r="D439" s="91" t="s">
        <v>1551</v>
      </c>
      <c r="E439" s="122">
        <v>1052000019</v>
      </c>
      <c r="F439" s="130" t="s">
        <v>1102</v>
      </c>
      <c r="G439" s="131">
        <v>20</v>
      </c>
      <c r="H439" s="122" t="s">
        <v>1105</v>
      </c>
      <c r="I439" s="220" t="str">
        <f>VLOOKUP(A439,EMPRESAS!$A$1:$I$342,9,0)</f>
        <v>MAGDALENA</v>
      </c>
      <c r="J439" s="175">
        <v>2</v>
      </c>
      <c r="K439" s="176" t="str">
        <f>VLOOKUP(J439,AUXILIAR_TIPO_ASEGURADORA!$C$2:$D$19,2,0)</f>
        <v>QBE SEGUROS</v>
      </c>
      <c r="L439" s="115">
        <v>706534853</v>
      </c>
      <c r="M439" s="224">
        <v>43078</v>
      </c>
      <c r="N439" s="115">
        <v>706534853</v>
      </c>
      <c r="O439" s="224">
        <v>43078</v>
      </c>
      <c r="P439" s="28"/>
      <c r="Q439" s="60"/>
      <c r="R439" s="157" t="str">
        <f t="shared" ca="1" si="20"/>
        <v>Vencida</v>
      </c>
      <c r="S439" s="157">
        <f t="shared" ca="1" si="21"/>
        <v>1572</v>
      </c>
      <c r="T439" s="157" t="str">
        <f t="shared" ca="1" si="22"/>
        <v xml:space="preserve"> </v>
      </c>
    </row>
    <row r="440" spans="1:20" ht="15.6" thickTop="1" thickBot="1">
      <c r="A440" s="84">
        <v>8922009324</v>
      </c>
      <c r="B440" s="88" t="str">
        <f>VLOOKUP(A440,EMPRESAS!$A$1:$B$342,2,0)</f>
        <v>COOPERATIVA MULTIACTIVA DE TRANSPORTE TERRESTRE FLUVIAL Y AGROPECUARIO DEL DEPARTAMENTO DE SUCRE "COOTRAFLUVSUC"</v>
      </c>
      <c r="C440" s="88" t="str">
        <f>VLOOKUP(A440,EMPRESAS!$A$1:$C$342,3,0)</f>
        <v>Pasajeros</v>
      </c>
      <c r="D440" s="91" t="s">
        <v>1552</v>
      </c>
      <c r="E440" s="122">
        <v>1052000047</v>
      </c>
      <c r="F440" s="130" t="s">
        <v>1102</v>
      </c>
      <c r="G440" s="131">
        <v>20</v>
      </c>
      <c r="H440" s="122" t="s">
        <v>1105</v>
      </c>
      <c r="I440" s="220" t="str">
        <f>VLOOKUP(A440,EMPRESAS!$A$1:$I$342,9,0)</f>
        <v>MAGDALENA</v>
      </c>
      <c r="J440" s="175">
        <v>2</v>
      </c>
      <c r="K440" s="176" t="str">
        <f>VLOOKUP(J440,AUXILIAR_TIPO_ASEGURADORA!$C$2:$D$19,2,0)</f>
        <v>QBE SEGUROS</v>
      </c>
      <c r="L440" s="115">
        <v>706534853</v>
      </c>
      <c r="M440" s="224">
        <v>43078</v>
      </c>
      <c r="N440" s="115">
        <v>706534853</v>
      </c>
      <c r="O440" s="224">
        <v>43078</v>
      </c>
      <c r="P440" s="28"/>
      <c r="Q440" s="60"/>
      <c r="R440" s="157" t="str">
        <f t="shared" ca="1" si="20"/>
        <v>Vencida</v>
      </c>
      <c r="S440" s="157">
        <f t="shared" ca="1" si="21"/>
        <v>1572</v>
      </c>
      <c r="T440" s="157" t="str">
        <f t="shared" ca="1" si="22"/>
        <v xml:space="preserve"> </v>
      </c>
    </row>
    <row r="441" spans="1:20" ht="15.6" thickTop="1" thickBot="1">
      <c r="A441" s="84">
        <v>8922009324</v>
      </c>
      <c r="B441" s="88" t="str">
        <f>VLOOKUP(A441,EMPRESAS!$A$1:$B$342,2,0)</f>
        <v>COOPERATIVA MULTIACTIVA DE TRANSPORTE TERRESTRE FLUVIAL Y AGROPECUARIO DEL DEPARTAMENTO DE SUCRE "COOTRAFLUVSUC"</v>
      </c>
      <c r="C441" s="88" t="str">
        <f>VLOOKUP(A441,EMPRESAS!$A$1:$C$342,3,0)</f>
        <v>Pasajeros</v>
      </c>
      <c r="D441" s="91" t="s">
        <v>1553</v>
      </c>
      <c r="E441" s="122">
        <v>1052000273</v>
      </c>
      <c r="F441" s="130" t="s">
        <v>1102</v>
      </c>
      <c r="G441" s="131">
        <v>20</v>
      </c>
      <c r="H441" s="122" t="s">
        <v>1105</v>
      </c>
      <c r="I441" s="220" t="str">
        <f>VLOOKUP(A441,EMPRESAS!$A$1:$I$342,9,0)</f>
        <v>MAGDALENA</v>
      </c>
      <c r="J441" s="175">
        <v>2</v>
      </c>
      <c r="K441" s="176" t="str">
        <f>VLOOKUP(J441,AUXILIAR_TIPO_ASEGURADORA!$C$2:$D$19,2,0)</f>
        <v>QBE SEGUROS</v>
      </c>
      <c r="L441" s="115">
        <v>706534853</v>
      </c>
      <c r="M441" s="224">
        <v>43078</v>
      </c>
      <c r="N441" s="115">
        <v>706534853</v>
      </c>
      <c r="O441" s="224">
        <v>43078</v>
      </c>
      <c r="P441" s="28"/>
      <c r="Q441" s="60"/>
      <c r="R441" s="157" t="str">
        <f t="shared" ca="1" si="20"/>
        <v>Vencida</v>
      </c>
      <c r="S441" s="157">
        <f t="shared" ca="1" si="21"/>
        <v>1572</v>
      </c>
      <c r="T441" s="157" t="str">
        <f t="shared" ca="1" si="22"/>
        <v xml:space="preserve"> </v>
      </c>
    </row>
    <row r="442" spans="1:20" ht="15.6" thickTop="1" thickBot="1">
      <c r="A442" s="84">
        <v>8922009324</v>
      </c>
      <c r="B442" s="88" t="str">
        <f>VLOOKUP(A442,EMPRESAS!$A$1:$B$342,2,0)</f>
        <v>COOPERATIVA MULTIACTIVA DE TRANSPORTE TERRESTRE FLUVIAL Y AGROPECUARIO DEL DEPARTAMENTO DE SUCRE "COOTRAFLUVSUC"</v>
      </c>
      <c r="C442" s="88" t="str">
        <f>VLOOKUP(A442,EMPRESAS!$A$1:$C$342,3,0)</f>
        <v>Pasajeros</v>
      </c>
      <c r="D442" s="91" t="s">
        <v>1554</v>
      </c>
      <c r="E442" s="122">
        <v>1052000056</v>
      </c>
      <c r="F442" s="130" t="s">
        <v>1102</v>
      </c>
      <c r="G442" s="131">
        <v>18</v>
      </c>
      <c r="H442" s="122" t="s">
        <v>1105</v>
      </c>
      <c r="I442" s="220" t="str">
        <f>VLOOKUP(A442,EMPRESAS!$A$1:$I$342,9,0)</f>
        <v>MAGDALENA</v>
      </c>
      <c r="J442" s="175">
        <v>2</v>
      </c>
      <c r="K442" s="176" t="str">
        <f>VLOOKUP(J442,AUXILIAR_TIPO_ASEGURADORA!$C$2:$D$19,2,0)</f>
        <v>QBE SEGUROS</v>
      </c>
      <c r="L442" s="115">
        <v>706534853</v>
      </c>
      <c r="M442" s="224">
        <v>43078</v>
      </c>
      <c r="N442" s="115">
        <v>706534853</v>
      </c>
      <c r="O442" s="224">
        <v>43078</v>
      </c>
      <c r="P442" s="28"/>
      <c r="Q442" s="60"/>
      <c r="R442" s="157" t="str">
        <f t="shared" ca="1" si="20"/>
        <v>Vencida</v>
      </c>
      <c r="S442" s="157">
        <f t="shared" ca="1" si="21"/>
        <v>1572</v>
      </c>
      <c r="T442" s="157" t="str">
        <f t="shared" ca="1" si="22"/>
        <v xml:space="preserve"> </v>
      </c>
    </row>
    <row r="443" spans="1:20" ht="15.6" thickTop="1" thickBot="1">
      <c r="A443" s="84">
        <v>8922009324</v>
      </c>
      <c r="B443" s="88" t="str">
        <f>VLOOKUP(A443,EMPRESAS!$A$1:$B$342,2,0)</f>
        <v>COOPERATIVA MULTIACTIVA DE TRANSPORTE TERRESTRE FLUVIAL Y AGROPECUARIO DEL DEPARTAMENTO DE SUCRE "COOTRAFLUVSUC"</v>
      </c>
      <c r="C443" s="88" t="str">
        <f>VLOOKUP(A443,EMPRESAS!$A$1:$C$342,3,0)</f>
        <v>Pasajeros</v>
      </c>
      <c r="D443" s="91" t="s">
        <v>1555</v>
      </c>
      <c r="E443" s="122">
        <v>1052000008</v>
      </c>
      <c r="F443" s="130" t="s">
        <v>1102</v>
      </c>
      <c r="G443" s="131">
        <v>22</v>
      </c>
      <c r="H443" s="122" t="s">
        <v>1105</v>
      </c>
      <c r="I443" s="220" t="str">
        <f>VLOOKUP(A443,EMPRESAS!$A$1:$I$342,9,0)</f>
        <v>MAGDALENA</v>
      </c>
      <c r="J443" s="175">
        <v>2</v>
      </c>
      <c r="K443" s="176" t="str">
        <f>VLOOKUP(J443,AUXILIAR_TIPO_ASEGURADORA!$C$2:$D$19,2,0)</f>
        <v>QBE SEGUROS</v>
      </c>
      <c r="L443" s="115">
        <v>706534853</v>
      </c>
      <c r="M443" s="224">
        <v>43078</v>
      </c>
      <c r="N443" s="115">
        <v>706534853</v>
      </c>
      <c r="O443" s="224">
        <v>43078</v>
      </c>
      <c r="P443" s="28"/>
      <c r="Q443" s="60"/>
      <c r="R443" s="157" t="str">
        <f t="shared" ca="1" si="20"/>
        <v>Vencida</v>
      </c>
      <c r="S443" s="157">
        <f t="shared" ca="1" si="21"/>
        <v>1572</v>
      </c>
      <c r="T443" s="157" t="str">
        <f t="shared" ca="1" si="22"/>
        <v xml:space="preserve"> </v>
      </c>
    </row>
    <row r="444" spans="1:20" ht="15.6" thickTop="1" thickBot="1">
      <c r="A444" s="84">
        <v>8922009324</v>
      </c>
      <c r="B444" s="88" t="str">
        <f>VLOOKUP(A444,EMPRESAS!$A$1:$B$342,2,0)</f>
        <v>COOPERATIVA MULTIACTIVA DE TRANSPORTE TERRESTRE FLUVIAL Y AGROPECUARIO DEL DEPARTAMENTO DE SUCRE "COOTRAFLUVSUC"</v>
      </c>
      <c r="C444" s="88" t="str">
        <f>VLOOKUP(A444,EMPRESAS!$A$1:$C$342,3,0)</f>
        <v>Pasajeros</v>
      </c>
      <c r="D444" s="91" t="s">
        <v>1556</v>
      </c>
      <c r="E444" s="122">
        <v>1052000034</v>
      </c>
      <c r="F444" s="130" t="s">
        <v>1102</v>
      </c>
      <c r="G444" s="131">
        <v>18</v>
      </c>
      <c r="H444" s="122" t="s">
        <v>1105</v>
      </c>
      <c r="I444" s="220" t="str">
        <f>VLOOKUP(A444,EMPRESAS!$A$1:$I$342,9,0)</f>
        <v>MAGDALENA</v>
      </c>
      <c r="J444" s="175">
        <v>2</v>
      </c>
      <c r="K444" s="176" t="str">
        <f>VLOOKUP(J444,AUXILIAR_TIPO_ASEGURADORA!$C$2:$D$19,2,0)</f>
        <v>QBE SEGUROS</v>
      </c>
      <c r="L444" s="115">
        <v>706534853</v>
      </c>
      <c r="M444" s="224">
        <v>43078</v>
      </c>
      <c r="N444" s="115">
        <v>706534853</v>
      </c>
      <c r="O444" s="224">
        <v>43078</v>
      </c>
      <c r="P444" s="28"/>
      <c r="Q444" s="60"/>
      <c r="R444" s="157" t="str">
        <f t="shared" ca="1" si="20"/>
        <v>Vencida</v>
      </c>
      <c r="S444" s="157">
        <f t="shared" ca="1" si="21"/>
        <v>1572</v>
      </c>
      <c r="T444" s="157" t="str">
        <f t="shared" ca="1" si="22"/>
        <v xml:space="preserve"> </v>
      </c>
    </row>
    <row r="445" spans="1:20" ht="15.6" thickTop="1" thickBot="1">
      <c r="A445" s="84">
        <v>8922009324</v>
      </c>
      <c r="B445" s="88" t="str">
        <f>VLOOKUP(A445,EMPRESAS!$A$1:$B$342,2,0)</f>
        <v>COOPERATIVA MULTIACTIVA DE TRANSPORTE TERRESTRE FLUVIAL Y AGROPECUARIO DEL DEPARTAMENTO DE SUCRE "COOTRAFLUVSUC"</v>
      </c>
      <c r="C445" s="88" t="str">
        <f>VLOOKUP(A445,EMPRESAS!$A$1:$C$342,3,0)</f>
        <v>Pasajeros</v>
      </c>
      <c r="D445" s="91" t="s">
        <v>1557</v>
      </c>
      <c r="E445" s="122">
        <v>1052000049</v>
      </c>
      <c r="F445" s="130" t="s">
        <v>1102</v>
      </c>
      <c r="G445" s="131">
        <v>22</v>
      </c>
      <c r="H445" s="122" t="s">
        <v>1105</v>
      </c>
      <c r="I445" s="220" t="str">
        <f>VLOOKUP(A445,EMPRESAS!$A$1:$I$342,9,0)</f>
        <v>MAGDALENA</v>
      </c>
      <c r="J445" s="175">
        <v>2</v>
      </c>
      <c r="K445" s="176" t="str">
        <f>VLOOKUP(J445,AUXILIAR_TIPO_ASEGURADORA!$C$2:$D$19,2,0)</f>
        <v>QBE SEGUROS</v>
      </c>
      <c r="L445" s="115">
        <v>706534853</v>
      </c>
      <c r="M445" s="224">
        <v>43078</v>
      </c>
      <c r="N445" s="115">
        <v>706534853</v>
      </c>
      <c r="O445" s="224">
        <v>43078</v>
      </c>
      <c r="P445" s="28"/>
      <c r="Q445" s="60"/>
      <c r="R445" s="157" t="str">
        <f t="shared" ca="1" si="20"/>
        <v>Vencida</v>
      </c>
      <c r="S445" s="157">
        <f t="shared" ca="1" si="21"/>
        <v>1572</v>
      </c>
      <c r="T445" s="157" t="str">
        <f t="shared" ca="1" si="22"/>
        <v xml:space="preserve"> </v>
      </c>
    </row>
    <row r="446" spans="1:20" ht="15.6" thickTop="1" thickBot="1">
      <c r="A446" s="84">
        <v>8922009324</v>
      </c>
      <c r="B446" s="88" t="str">
        <f>VLOOKUP(A446,EMPRESAS!$A$1:$B$342,2,0)</f>
        <v>COOPERATIVA MULTIACTIVA DE TRANSPORTE TERRESTRE FLUVIAL Y AGROPECUARIO DEL DEPARTAMENTO DE SUCRE "COOTRAFLUVSUC"</v>
      </c>
      <c r="C446" s="88" t="str">
        <f>VLOOKUP(A446,EMPRESAS!$A$1:$C$342,3,0)</f>
        <v>Pasajeros</v>
      </c>
      <c r="D446" s="91" t="s">
        <v>1558</v>
      </c>
      <c r="E446" s="122">
        <v>1052000011</v>
      </c>
      <c r="F446" s="130" t="s">
        <v>1102</v>
      </c>
      <c r="G446" s="131">
        <v>18</v>
      </c>
      <c r="H446" s="122" t="s">
        <v>1105</v>
      </c>
      <c r="I446" s="220" t="str">
        <f>VLOOKUP(A446,EMPRESAS!$A$1:$I$342,9,0)</f>
        <v>MAGDALENA</v>
      </c>
      <c r="J446" s="175">
        <v>2</v>
      </c>
      <c r="K446" s="176" t="str">
        <f>VLOOKUP(J446,AUXILIAR_TIPO_ASEGURADORA!$C$2:$D$19,2,0)</f>
        <v>QBE SEGUROS</v>
      </c>
      <c r="L446" s="115">
        <v>706534853</v>
      </c>
      <c r="M446" s="224">
        <v>43078</v>
      </c>
      <c r="N446" s="115">
        <v>706534853</v>
      </c>
      <c r="O446" s="224">
        <v>43078</v>
      </c>
      <c r="P446" s="28"/>
      <c r="Q446" s="60"/>
      <c r="R446" s="157" t="str">
        <f t="shared" ca="1" si="20"/>
        <v>Vencida</v>
      </c>
      <c r="S446" s="157">
        <f t="shared" ca="1" si="21"/>
        <v>1572</v>
      </c>
      <c r="T446" s="157" t="str">
        <f t="shared" ca="1" si="22"/>
        <v xml:space="preserve"> </v>
      </c>
    </row>
    <row r="447" spans="1:20" ht="15.6" thickTop="1" thickBot="1">
      <c r="A447" s="84">
        <v>8922009324</v>
      </c>
      <c r="B447" s="88" t="str">
        <f>VLOOKUP(A447,EMPRESAS!$A$1:$B$342,2,0)</f>
        <v>COOPERATIVA MULTIACTIVA DE TRANSPORTE TERRESTRE FLUVIAL Y AGROPECUARIO DEL DEPARTAMENTO DE SUCRE "COOTRAFLUVSUC"</v>
      </c>
      <c r="C447" s="88" t="str">
        <f>VLOOKUP(A447,EMPRESAS!$A$1:$C$342,3,0)</f>
        <v>Pasajeros</v>
      </c>
      <c r="D447" s="91" t="s">
        <v>1559</v>
      </c>
      <c r="E447" s="122">
        <v>1052000101</v>
      </c>
      <c r="F447" s="130" t="s">
        <v>1102</v>
      </c>
      <c r="G447" s="131">
        <v>18</v>
      </c>
      <c r="H447" s="122" t="s">
        <v>1105</v>
      </c>
      <c r="I447" s="220" t="str">
        <f>VLOOKUP(A447,EMPRESAS!$A$1:$I$342,9,0)</f>
        <v>MAGDALENA</v>
      </c>
      <c r="J447" s="175">
        <v>2</v>
      </c>
      <c r="K447" s="176" t="str">
        <f>VLOOKUP(J447,AUXILIAR_TIPO_ASEGURADORA!$C$2:$D$19,2,0)</f>
        <v>QBE SEGUROS</v>
      </c>
      <c r="L447" s="115">
        <v>706534853</v>
      </c>
      <c r="M447" s="224">
        <v>43078</v>
      </c>
      <c r="N447" s="115">
        <v>706534853</v>
      </c>
      <c r="O447" s="224">
        <v>43078</v>
      </c>
      <c r="P447" s="28"/>
      <c r="Q447" s="60"/>
      <c r="R447" s="157" t="str">
        <f t="shared" ca="1" si="20"/>
        <v>Vencida</v>
      </c>
      <c r="S447" s="157">
        <f t="shared" ca="1" si="21"/>
        <v>1572</v>
      </c>
      <c r="T447" s="157" t="str">
        <f t="shared" ca="1" si="22"/>
        <v xml:space="preserve"> </v>
      </c>
    </row>
    <row r="448" spans="1:20" ht="15.6" thickTop="1" thickBot="1">
      <c r="A448" s="84">
        <v>8922009324</v>
      </c>
      <c r="B448" s="88" t="str">
        <f>VLOOKUP(A448,EMPRESAS!$A$1:$B$342,2,0)</f>
        <v>COOPERATIVA MULTIACTIVA DE TRANSPORTE TERRESTRE FLUVIAL Y AGROPECUARIO DEL DEPARTAMENTO DE SUCRE "COOTRAFLUVSUC"</v>
      </c>
      <c r="C448" s="88" t="str">
        <f>VLOOKUP(A448,EMPRESAS!$A$1:$C$342,3,0)</f>
        <v>Pasajeros</v>
      </c>
      <c r="D448" s="91" t="s">
        <v>1560</v>
      </c>
      <c r="E448" s="122">
        <v>1052000298</v>
      </c>
      <c r="F448" s="130" t="s">
        <v>1102</v>
      </c>
      <c r="G448" s="131">
        <v>18</v>
      </c>
      <c r="H448" s="122" t="s">
        <v>1105</v>
      </c>
      <c r="I448" s="220" t="str">
        <f>VLOOKUP(A448,EMPRESAS!$A$1:$I$342,9,0)</f>
        <v>MAGDALENA</v>
      </c>
      <c r="J448" s="175">
        <v>2</v>
      </c>
      <c r="K448" s="176" t="str">
        <f>VLOOKUP(J448,AUXILIAR_TIPO_ASEGURADORA!$C$2:$D$19,2,0)</f>
        <v>QBE SEGUROS</v>
      </c>
      <c r="L448" s="115">
        <v>706534853</v>
      </c>
      <c r="M448" s="224">
        <v>43078</v>
      </c>
      <c r="N448" s="115">
        <v>706534853</v>
      </c>
      <c r="O448" s="224">
        <v>43078</v>
      </c>
      <c r="P448" s="28"/>
      <c r="Q448" s="60"/>
      <c r="R448" s="157" t="str">
        <f t="shared" ca="1" si="20"/>
        <v>Vencida</v>
      </c>
      <c r="S448" s="157">
        <f t="shared" ca="1" si="21"/>
        <v>1572</v>
      </c>
      <c r="T448" s="157" t="str">
        <f t="shared" ca="1" si="22"/>
        <v xml:space="preserve"> </v>
      </c>
    </row>
    <row r="449" spans="1:20" ht="15.6" thickTop="1" thickBot="1">
      <c r="A449" s="84">
        <v>8922009324</v>
      </c>
      <c r="B449" s="88" t="str">
        <f>VLOOKUP(A449,EMPRESAS!$A$1:$B$342,2,0)</f>
        <v>COOPERATIVA MULTIACTIVA DE TRANSPORTE TERRESTRE FLUVIAL Y AGROPECUARIO DEL DEPARTAMENTO DE SUCRE "COOTRAFLUVSUC"</v>
      </c>
      <c r="C449" s="88" t="str">
        <f>VLOOKUP(A449,EMPRESAS!$A$1:$C$342,3,0)</f>
        <v>Pasajeros</v>
      </c>
      <c r="D449" s="91" t="s">
        <v>1561</v>
      </c>
      <c r="E449" s="122">
        <v>1052000377</v>
      </c>
      <c r="F449" s="130" t="s">
        <v>1102</v>
      </c>
      <c r="G449" s="131">
        <v>18</v>
      </c>
      <c r="H449" s="122" t="s">
        <v>1105</v>
      </c>
      <c r="I449" s="220" t="str">
        <f>VLOOKUP(A449,EMPRESAS!$A$1:$I$342,9,0)</f>
        <v>MAGDALENA</v>
      </c>
      <c r="J449" s="175">
        <v>2</v>
      </c>
      <c r="K449" s="176" t="str">
        <f>VLOOKUP(J449,AUXILIAR_TIPO_ASEGURADORA!$C$2:$D$19,2,0)</f>
        <v>QBE SEGUROS</v>
      </c>
      <c r="L449" s="115">
        <v>706534853</v>
      </c>
      <c r="M449" s="224">
        <v>43078</v>
      </c>
      <c r="N449" s="115">
        <v>706534853</v>
      </c>
      <c r="O449" s="224">
        <v>43078</v>
      </c>
      <c r="P449" s="28"/>
      <c r="Q449" s="60"/>
      <c r="R449" s="157" t="str">
        <f t="shared" ca="1" si="20"/>
        <v>Vencida</v>
      </c>
      <c r="S449" s="157">
        <f t="shared" ca="1" si="21"/>
        <v>1572</v>
      </c>
      <c r="T449" s="157" t="str">
        <f t="shared" ca="1" si="22"/>
        <v xml:space="preserve"> </v>
      </c>
    </row>
    <row r="450" spans="1:20" ht="15.6" thickTop="1" thickBot="1">
      <c r="A450" s="84">
        <v>8922009324</v>
      </c>
      <c r="B450" s="88" t="str">
        <f>VLOOKUP(A450,EMPRESAS!$A$1:$B$342,2,0)</f>
        <v>COOPERATIVA MULTIACTIVA DE TRANSPORTE TERRESTRE FLUVIAL Y AGROPECUARIO DEL DEPARTAMENTO DE SUCRE "COOTRAFLUVSUC"</v>
      </c>
      <c r="C450" s="88" t="str">
        <f>VLOOKUP(A450,EMPRESAS!$A$1:$C$342,3,0)</f>
        <v>Pasajeros</v>
      </c>
      <c r="D450" s="91" t="s">
        <v>1562</v>
      </c>
      <c r="E450" s="122">
        <v>1052000003</v>
      </c>
      <c r="F450" s="130" t="s">
        <v>1102</v>
      </c>
      <c r="G450" s="131">
        <v>18</v>
      </c>
      <c r="H450" s="122" t="s">
        <v>1105</v>
      </c>
      <c r="I450" s="220" t="str">
        <f>VLOOKUP(A450,EMPRESAS!$A$1:$I$342,9,0)</f>
        <v>MAGDALENA</v>
      </c>
      <c r="J450" s="175">
        <v>2</v>
      </c>
      <c r="K450" s="176" t="str">
        <f>VLOOKUP(J450,AUXILIAR_TIPO_ASEGURADORA!$C$2:$D$19,2,0)</f>
        <v>QBE SEGUROS</v>
      </c>
      <c r="L450" s="115">
        <v>706534853</v>
      </c>
      <c r="M450" s="224">
        <v>43078</v>
      </c>
      <c r="N450" s="115">
        <v>706534853</v>
      </c>
      <c r="O450" s="224">
        <v>43078</v>
      </c>
      <c r="P450" s="28"/>
      <c r="Q450" s="60"/>
      <c r="R450" s="157" t="str">
        <f t="shared" ca="1" si="20"/>
        <v>Vencida</v>
      </c>
      <c r="S450" s="157">
        <f t="shared" ca="1" si="21"/>
        <v>1572</v>
      </c>
      <c r="T450" s="157" t="str">
        <f t="shared" ca="1" si="22"/>
        <v xml:space="preserve"> </v>
      </c>
    </row>
    <row r="451" spans="1:20" ht="15.6" thickTop="1" thickBot="1">
      <c r="A451" s="84">
        <v>8922009324</v>
      </c>
      <c r="B451" s="88" t="str">
        <f>VLOOKUP(A451,EMPRESAS!$A$1:$B$342,2,0)</f>
        <v>COOPERATIVA MULTIACTIVA DE TRANSPORTE TERRESTRE FLUVIAL Y AGROPECUARIO DEL DEPARTAMENTO DE SUCRE "COOTRAFLUVSUC"</v>
      </c>
      <c r="C451" s="88" t="str">
        <f>VLOOKUP(A451,EMPRESAS!$A$1:$C$342,3,0)</f>
        <v>Pasajeros</v>
      </c>
      <c r="D451" s="91" t="s">
        <v>1563</v>
      </c>
      <c r="E451" s="122">
        <v>1052000010</v>
      </c>
      <c r="F451" s="130" t="s">
        <v>1102</v>
      </c>
      <c r="G451" s="131">
        <v>18</v>
      </c>
      <c r="H451" s="122" t="s">
        <v>1105</v>
      </c>
      <c r="I451" s="220" t="str">
        <f>VLOOKUP(A451,EMPRESAS!$A$1:$I$342,9,0)</f>
        <v>MAGDALENA</v>
      </c>
      <c r="J451" s="175">
        <v>2</v>
      </c>
      <c r="K451" s="176" t="str">
        <f>VLOOKUP(J451,AUXILIAR_TIPO_ASEGURADORA!$C$2:$D$19,2,0)</f>
        <v>QBE SEGUROS</v>
      </c>
      <c r="L451" s="115">
        <v>706534853</v>
      </c>
      <c r="M451" s="224">
        <v>43078</v>
      </c>
      <c r="N451" s="115">
        <v>706534853</v>
      </c>
      <c r="O451" s="224">
        <v>43078</v>
      </c>
      <c r="P451" s="28"/>
      <c r="Q451" s="60"/>
      <c r="R451" s="157" t="str">
        <f t="shared" ca="1" si="20"/>
        <v>Vencida</v>
      </c>
      <c r="S451" s="157">
        <f t="shared" ca="1" si="21"/>
        <v>1572</v>
      </c>
      <c r="T451" s="157" t="str">
        <f t="shared" ca="1" si="22"/>
        <v xml:space="preserve"> </v>
      </c>
    </row>
    <row r="452" spans="1:20" ht="15.6" thickTop="1" thickBot="1">
      <c r="A452" s="84">
        <v>8922009324</v>
      </c>
      <c r="B452" s="88" t="str">
        <f>VLOOKUP(A452,EMPRESAS!$A$1:$B$342,2,0)</f>
        <v>COOPERATIVA MULTIACTIVA DE TRANSPORTE TERRESTRE FLUVIAL Y AGROPECUARIO DEL DEPARTAMENTO DE SUCRE "COOTRAFLUVSUC"</v>
      </c>
      <c r="C452" s="88" t="str">
        <f>VLOOKUP(A452,EMPRESAS!$A$1:$C$342,3,0)</f>
        <v>Pasajeros</v>
      </c>
      <c r="D452" s="91" t="s">
        <v>1564</v>
      </c>
      <c r="E452" s="122">
        <v>1052000102</v>
      </c>
      <c r="F452" s="130" t="s">
        <v>1102</v>
      </c>
      <c r="G452" s="131">
        <v>18</v>
      </c>
      <c r="H452" s="122" t="s">
        <v>1105</v>
      </c>
      <c r="I452" s="220" t="str">
        <f>VLOOKUP(A452,EMPRESAS!$A$1:$I$342,9,0)</f>
        <v>MAGDALENA</v>
      </c>
      <c r="J452" s="175">
        <v>2</v>
      </c>
      <c r="K452" s="176" t="str">
        <f>VLOOKUP(J452,AUXILIAR_TIPO_ASEGURADORA!$C$2:$D$19,2,0)</f>
        <v>QBE SEGUROS</v>
      </c>
      <c r="L452" s="115">
        <v>706534853</v>
      </c>
      <c r="M452" s="224">
        <v>43078</v>
      </c>
      <c r="N452" s="115">
        <v>706534853</v>
      </c>
      <c r="O452" s="224">
        <v>43078</v>
      </c>
      <c r="P452" s="28"/>
      <c r="Q452" s="60"/>
      <c r="R452" s="157" t="str">
        <f t="shared" ca="1" si="20"/>
        <v>Vencida</v>
      </c>
      <c r="S452" s="157">
        <f t="shared" ca="1" si="21"/>
        <v>1572</v>
      </c>
      <c r="T452" s="157" t="str">
        <f t="shared" ca="1" si="22"/>
        <v xml:space="preserve"> </v>
      </c>
    </row>
    <row r="453" spans="1:20" ht="15.6" thickTop="1" thickBot="1">
      <c r="A453" s="84">
        <v>8922009324</v>
      </c>
      <c r="B453" s="88" t="str">
        <f>VLOOKUP(A453,EMPRESAS!$A$1:$B$342,2,0)</f>
        <v>COOPERATIVA MULTIACTIVA DE TRANSPORTE TERRESTRE FLUVIAL Y AGROPECUARIO DEL DEPARTAMENTO DE SUCRE "COOTRAFLUVSUC"</v>
      </c>
      <c r="C453" s="88" t="str">
        <f>VLOOKUP(A453,EMPRESAS!$A$1:$C$342,3,0)</f>
        <v>Pasajeros</v>
      </c>
      <c r="D453" s="91" t="s">
        <v>1565</v>
      </c>
      <c r="E453" s="122">
        <v>1052000110</v>
      </c>
      <c r="F453" s="130" t="s">
        <v>1102</v>
      </c>
      <c r="G453" s="131">
        <v>18</v>
      </c>
      <c r="H453" s="122" t="s">
        <v>1105</v>
      </c>
      <c r="I453" s="220" t="str">
        <f>VLOOKUP(A453,EMPRESAS!$A$1:$I$342,9,0)</f>
        <v>MAGDALENA</v>
      </c>
      <c r="J453" s="175">
        <v>2</v>
      </c>
      <c r="K453" s="176" t="str">
        <f>VLOOKUP(J453,AUXILIAR_TIPO_ASEGURADORA!$C$2:$D$19,2,0)</f>
        <v>QBE SEGUROS</v>
      </c>
      <c r="L453" s="115">
        <v>706534853</v>
      </c>
      <c r="M453" s="224">
        <v>43078</v>
      </c>
      <c r="N453" s="115">
        <v>706534853</v>
      </c>
      <c r="O453" s="224">
        <v>43078</v>
      </c>
      <c r="P453" s="28"/>
      <c r="Q453" s="60"/>
      <c r="R453" s="157" t="str">
        <f t="shared" ca="1" si="20"/>
        <v>Vencida</v>
      </c>
      <c r="S453" s="157">
        <f t="shared" ca="1" si="21"/>
        <v>1572</v>
      </c>
      <c r="T453" s="157" t="str">
        <f t="shared" ca="1" si="22"/>
        <v xml:space="preserve"> </v>
      </c>
    </row>
    <row r="454" spans="1:20" ht="15.6" thickTop="1" thickBot="1">
      <c r="A454" s="84">
        <v>8922009324</v>
      </c>
      <c r="B454" s="88" t="str">
        <f>VLOOKUP(A454,EMPRESAS!$A$1:$B$342,2,0)</f>
        <v>COOPERATIVA MULTIACTIVA DE TRANSPORTE TERRESTRE FLUVIAL Y AGROPECUARIO DEL DEPARTAMENTO DE SUCRE "COOTRAFLUVSUC"</v>
      </c>
      <c r="C454" s="88" t="str">
        <f>VLOOKUP(A454,EMPRESAS!$A$1:$C$342,3,0)</f>
        <v>Pasajeros</v>
      </c>
      <c r="D454" s="91" t="s">
        <v>1566</v>
      </c>
      <c r="E454" s="122">
        <v>1052000111</v>
      </c>
      <c r="F454" s="130" t="s">
        <v>1102</v>
      </c>
      <c r="G454" s="131">
        <v>18</v>
      </c>
      <c r="H454" s="122" t="s">
        <v>1105</v>
      </c>
      <c r="I454" s="220" t="str">
        <f>VLOOKUP(A454,EMPRESAS!$A$1:$I$342,9,0)</f>
        <v>MAGDALENA</v>
      </c>
      <c r="J454" s="175">
        <v>2</v>
      </c>
      <c r="K454" s="176" t="str">
        <f>VLOOKUP(J454,AUXILIAR_TIPO_ASEGURADORA!$C$2:$D$19,2,0)</f>
        <v>QBE SEGUROS</v>
      </c>
      <c r="L454" s="115">
        <v>706534853</v>
      </c>
      <c r="M454" s="224">
        <v>43078</v>
      </c>
      <c r="N454" s="115">
        <v>706534853</v>
      </c>
      <c r="O454" s="224">
        <v>43078</v>
      </c>
      <c r="P454" s="28"/>
      <c r="Q454" s="60"/>
      <c r="R454" s="157" t="str">
        <f t="shared" ca="1" si="20"/>
        <v>Vencida</v>
      </c>
      <c r="S454" s="157">
        <f t="shared" ca="1" si="21"/>
        <v>1572</v>
      </c>
      <c r="T454" s="157" t="str">
        <f t="shared" ca="1" si="22"/>
        <v xml:space="preserve"> </v>
      </c>
    </row>
    <row r="455" spans="1:20" ht="15.6" thickTop="1" thickBot="1">
      <c r="A455" s="84">
        <v>8922009324</v>
      </c>
      <c r="B455" s="88" t="str">
        <f>VLOOKUP(A455,EMPRESAS!$A$1:$B$342,2,0)</f>
        <v>COOPERATIVA MULTIACTIVA DE TRANSPORTE TERRESTRE FLUVIAL Y AGROPECUARIO DEL DEPARTAMENTO DE SUCRE "COOTRAFLUVSUC"</v>
      </c>
      <c r="C455" s="88" t="str">
        <f>VLOOKUP(A455,EMPRESAS!$A$1:$C$342,3,0)</f>
        <v>Pasajeros</v>
      </c>
      <c r="D455" s="91" t="s">
        <v>1567</v>
      </c>
      <c r="E455" s="122">
        <v>1052000138</v>
      </c>
      <c r="F455" s="130" t="s">
        <v>1102</v>
      </c>
      <c r="G455" s="131">
        <v>18</v>
      </c>
      <c r="H455" s="122" t="s">
        <v>1105</v>
      </c>
      <c r="I455" s="220" t="str">
        <f>VLOOKUP(A455,EMPRESAS!$A$1:$I$342,9,0)</f>
        <v>MAGDALENA</v>
      </c>
      <c r="J455" s="175">
        <v>2</v>
      </c>
      <c r="K455" s="176" t="str">
        <f>VLOOKUP(J455,AUXILIAR_TIPO_ASEGURADORA!$C$2:$D$19,2,0)</f>
        <v>QBE SEGUROS</v>
      </c>
      <c r="L455" s="115">
        <v>706534853</v>
      </c>
      <c r="M455" s="224">
        <v>43078</v>
      </c>
      <c r="N455" s="115">
        <v>706534853</v>
      </c>
      <c r="O455" s="224">
        <v>43078</v>
      </c>
      <c r="P455" s="28"/>
      <c r="Q455" s="60"/>
      <c r="R455" s="157" t="str">
        <f t="shared" ca="1" si="20"/>
        <v>Vencida</v>
      </c>
      <c r="S455" s="157">
        <f t="shared" ca="1" si="21"/>
        <v>1572</v>
      </c>
      <c r="T455" s="157" t="str">
        <f t="shared" ca="1" si="22"/>
        <v xml:space="preserve"> </v>
      </c>
    </row>
    <row r="456" spans="1:20" ht="15.6" thickTop="1" thickBot="1">
      <c r="A456" s="84">
        <v>8922009324</v>
      </c>
      <c r="B456" s="88" t="str">
        <f>VLOOKUP(A456,EMPRESAS!$A$1:$B$342,2,0)</f>
        <v>COOPERATIVA MULTIACTIVA DE TRANSPORTE TERRESTRE FLUVIAL Y AGROPECUARIO DEL DEPARTAMENTO DE SUCRE "COOTRAFLUVSUC"</v>
      </c>
      <c r="C456" s="88" t="str">
        <f>VLOOKUP(A456,EMPRESAS!$A$1:$C$342,3,0)</f>
        <v>Pasajeros</v>
      </c>
      <c r="D456" s="91" t="s">
        <v>1568</v>
      </c>
      <c r="E456" s="122">
        <v>1052000136</v>
      </c>
      <c r="F456" s="130" t="s">
        <v>1102</v>
      </c>
      <c r="G456" s="131">
        <v>20</v>
      </c>
      <c r="H456" s="122" t="s">
        <v>1105</v>
      </c>
      <c r="I456" s="220" t="str">
        <f>VLOOKUP(A456,EMPRESAS!$A$1:$I$342,9,0)</f>
        <v>MAGDALENA</v>
      </c>
      <c r="J456" s="175">
        <v>2</v>
      </c>
      <c r="K456" s="176" t="str">
        <f>VLOOKUP(J456,AUXILIAR_TIPO_ASEGURADORA!$C$2:$D$19,2,0)</f>
        <v>QBE SEGUROS</v>
      </c>
      <c r="L456" s="115">
        <v>706534853</v>
      </c>
      <c r="M456" s="224">
        <v>43078</v>
      </c>
      <c r="N456" s="115">
        <v>706534853</v>
      </c>
      <c r="O456" s="224">
        <v>43078</v>
      </c>
      <c r="P456" s="28"/>
      <c r="Q456" s="60"/>
      <c r="R456" s="157" t="str">
        <f t="shared" ca="1" si="20"/>
        <v>Vencida</v>
      </c>
      <c r="S456" s="157">
        <f t="shared" ca="1" si="21"/>
        <v>1572</v>
      </c>
      <c r="T456" s="157" t="str">
        <f t="shared" ca="1" si="22"/>
        <v xml:space="preserve"> </v>
      </c>
    </row>
    <row r="457" spans="1:20" ht="15.6" thickTop="1" thickBot="1">
      <c r="A457" s="84">
        <v>8922009324</v>
      </c>
      <c r="B457" s="88" t="str">
        <f>VLOOKUP(A457,EMPRESAS!$A$1:$B$342,2,0)</f>
        <v>COOPERATIVA MULTIACTIVA DE TRANSPORTE TERRESTRE FLUVIAL Y AGROPECUARIO DEL DEPARTAMENTO DE SUCRE "COOTRAFLUVSUC"</v>
      </c>
      <c r="C457" s="88" t="str">
        <f>VLOOKUP(A457,EMPRESAS!$A$1:$C$342,3,0)</f>
        <v>Pasajeros</v>
      </c>
      <c r="D457" s="91" t="s">
        <v>1569</v>
      </c>
      <c r="E457" s="122">
        <v>1052000278</v>
      </c>
      <c r="F457" s="130" t="s">
        <v>1102</v>
      </c>
      <c r="G457" s="131">
        <v>20</v>
      </c>
      <c r="H457" s="122" t="s">
        <v>1105</v>
      </c>
      <c r="I457" s="220" t="str">
        <f>VLOOKUP(A457,EMPRESAS!$A$1:$I$342,9,0)</f>
        <v>MAGDALENA</v>
      </c>
      <c r="J457" s="175">
        <v>2</v>
      </c>
      <c r="K457" s="176" t="str">
        <f>VLOOKUP(J457,AUXILIAR_TIPO_ASEGURADORA!$C$2:$D$19,2,0)</f>
        <v>QBE SEGUROS</v>
      </c>
      <c r="L457" s="115">
        <v>706534853</v>
      </c>
      <c r="M457" s="224">
        <v>43078</v>
      </c>
      <c r="N457" s="115">
        <v>706534853</v>
      </c>
      <c r="O457" s="224">
        <v>43078</v>
      </c>
      <c r="P457" s="28"/>
      <c r="Q457" s="60"/>
      <c r="R457" s="157" t="str">
        <f t="shared" ref="R457:R534" ca="1" si="23">IF(O457&lt;$W$1,"Vencida","Vigente")</f>
        <v>Vencida</v>
      </c>
      <c r="S457" s="157">
        <f t="shared" ref="S457:S534" ca="1" si="24">$W$1-O457</f>
        <v>1572</v>
      </c>
      <c r="T457" s="157" t="str">
        <f t="shared" ref="T457:T534" ca="1" si="25">IF(S457=-$Y$1,"Proximo a Vencer"," ")</f>
        <v xml:space="preserve"> </v>
      </c>
    </row>
    <row r="458" spans="1:20" ht="15.6" thickTop="1" thickBot="1">
      <c r="A458" s="84">
        <v>8922009324</v>
      </c>
      <c r="B458" s="88" t="str">
        <f>VLOOKUP(A458,EMPRESAS!$A$1:$B$342,2,0)</f>
        <v>COOPERATIVA MULTIACTIVA DE TRANSPORTE TERRESTRE FLUVIAL Y AGROPECUARIO DEL DEPARTAMENTO DE SUCRE "COOTRAFLUVSUC"</v>
      </c>
      <c r="C458" s="88" t="str">
        <f>VLOOKUP(A458,EMPRESAS!$A$1:$C$342,3,0)</f>
        <v>Pasajeros</v>
      </c>
      <c r="D458" s="91" t="s">
        <v>1570</v>
      </c>
      <c r="E458" s="122">
        <v>1052000181</v>
      </c>
      <c r="F458" s="130" t="s">
        <v>1102</v>
      </c>
      <c r="G458" s="131">
        <v>16</v>
      </c>
      <c r="H458" s="122" t="s">
        <v>1105</v>
      </c>
      <c r="I458" s="220" t="str">
        <f>VLOOKUP(A458,EMPRESAS!$A$1:$I$342,9,0)</f>
        <v>MAGDALENA</v>
      </c>
      <c r="J458" s="175">
        <v>2</v>
      </c>
      <c r="K458" s="176" t="str">
        <f>VLOOKUP(J458,AUXILIAR_TIPO_ASEGURADORA!$C$2:$D$19,2,0)</f>
        <v>QBE SEGUROS</v>
      </c>
      <c r="L458" s="115">
        <v>706534853</v>
      </c>
      <c r="M458" s="224">
        <v>43078</v>
      </c>
      <c r="N458" s="115">
        <v>706534853</v>
      </c>
      <c r="O458" s="224">
        <v>43078</v>
      </c>
      <c r="P458" s="28"/>
      <c r="Q458" s="60"/>
      <c r="R458" s="157" t="str">
        <f t="shared" ca="1" si="23"/>
        <v>Vencida</v>
      </c>
      <c r="S458" s="157">
        <f t="shared" ca="1" si="24"/>
        <v>1572</v>
      </c>
      <c r="T458" s="157" t="str">
        <f t="shared" ca="1" si="25"/>
        <v xml:space="preserve"> </v>
      </c>
    </row>
    <row r="459" spans="1:20" ht="15.6" thickTop="1" thickBot="1">
      <c r="A459" s="84">
        <v>8922009324</v>
      </c>
      <c r="B459" s="88" t="str">
        <f>VLOOKUP(A459,EMPRESAS!$A$1:$B$342,2,0)</f>
        <v>COOPERATIVA MULTIACTIVA DE TRANSPORTE TERRESTRE FLUVIAL Y AGROPECUARIO DEL DEPARTAMENTO DE SUCRE "COOTRAFLUVSUC"</v>
      </c>
      <c r="C459" s="88" t="str">
        <f>VLOOKUP(A459,EMPRESAS!$A$1:$C$342,3,0)</f>
        <v>Pasajeros</v>
      </c>
      <c r="D459" s="91" t="s">
        <v>1571</v>
      </c>
      <c r="E459" s="122">
        <v>1052000219</v>
      </c>
      <c r="F459" s="130" t="s">
        <v>1102</v>
      </c>
      <c r="G459" s="131">
        <v>20</v>
      </c>
      <c r="H459" s="122" t="s">
        <v>1105</v>
      </c>
      <c r="I459" s="220" t="str">
        <f>VLOOKUP(A459,EMPRESAS!$A$1:$I$342,9,0)</f>
        <v>MAGDALENA</v>
      </c>
      <c r="J459" s="175">
        <v>2</v>
      </c>
      <c r="K459" s="176" t="str">
        <f>VLOOKUP(J459,AUXILIAR_TIPO_ASEGURADORA!$C$2:$D$19,2,0)</f>
        <v>QBE SEGUROS</v>
      </c>
      <c r="L459" s="115">
        <v>706534853</v>
      </c>
      <c r="M459" s="224">
        <v>43078</v>
      </c>
      <c r="N459" s="115">
        <v>706534853</v>
      </c>
      <c r="O459" s="224">
        <v>43078</v>
      </c>
      <c r="P459" s="28"/>
      <c r="Q459" s="60"/>
      <c r="R459" s="157" t="str">
        <f t="shared" ca="1" si="23"/>
        <v>Vencida</v>
      </c>
      <c r="S459" s="157">
        <f t="shared" ca="1" si="24"/>
        <v>1572</v>
      </c>
      <c r="T459" s="157" t="str">
        <f t="shared" ca="1" si="25"/>
        <v xml:space="preserve"> </v>
      </c>
    </row>
    <row r="460" spans="1:20" ht="15.6" thickTop="1" thickBot="1">
      <c r="A460" s="84">
        <v>8922009324</v>
      </c>
      <c r="B460" s="88" t="str">
        <f>VLOOKUP(A460,EMPRESAS!$A$1:$B$342,2,0)</f>
        <v>COOPERATIVA MULTIACTIVA DE TRANSPORTE TERRESTRE FLUVIAL Y AGROPECUARIO DEL DEPARTAMENTO DE SUCRE "COOTRAFLUVSUC"</v>
      </c>
      <c r="C460" s="88" t="str">
        <f>VLOOKUP(A460,EMPRESAS!$A$1:$C$342,3,0)</f>
        <v>Pasajeros</v>
      </c>
      <c r="D460" s="91" t="s">
        <v>1572</v>
      </c>
      <c r="E460" s="122">
        <v>1052000203</v>
      </c>
      <c r="F460" s="130" t="s">
        <v>1102</v>
      </c>
      <c r="G460" s="131">
        <v>18</v>
      </c>
      <c r="H460" s="122" t="s">
        <v>1105</v>
      </c>
      <c r="I460" s="220" t="str">
        <f>VLOOKUP(A460,EMPRESAS!$A$1:$I$342,9,0)</f>
        <v>MAGDALENA</v>
      </c>
      <c r="J460" s="175">
        <v>2</v>
      </c>
      <c r="K460" s="176" t="str">
        <f>VLOOKUP(J460,AUXILIAR_TIPO_ASEGURADORA!$C$2:$D$19,2,0)</f>
        <v>QBE SEGUROS</v>
      </c>
      <c r="L460" s="115">
        <v>706534853</v>
      </c>
      <c r="M460" s="224">
        <v>43078</v>
      </c>
      <c r="N460" s="115">
        <v>706534853</v>
      </c>
      <c r="O460" s="224">
        <v>43078</v>
      </c>
      <c r="P460" s="28"/>
      <c r="Q460" s="60"/>
      <c r="R460" s="157" t="str">
        <f t="shared" ca="1" si="23"/>
        <v>Vencida</v>
      </c>
      <c r="S460" s="157">
        <f t="shared" ca="1" si="24"/>
        <v>1572</v>
      </c>
      <c r="T460" s="157" t="str">
        <f t="shared" ca="1" si="25"/>
        <v xml:space="preserve"> </v>
      </c>
    </row>
    <row r="461" spans="1:20">
      <c r="A461" s="84">
        <v>8922009324</v>
      </c>
      <c r="B461" s="88" t="str">
        <f>VLOOKUP(A461,EMPRESAS!$A$1:$B$342,2,0)</f>
        <v>COOPERATIVA MULTIACTIVA DE TRANSPORTE TERRESTRE FLUVIAL Y AGROPECUARIO DEL DEPARTAMENTO DE SUCRE "COOTRAFLUVSUC"</v>
      </c>
      <c r="C461" s="88" t="str">
        <f>VLOOKUP(A461,EMPRESAS!$A$1:$C$342,3,0)</f>
        <v>Pasajeros</v>
      </c>
      <c r="D461" s="517" t="s">
        <v>1573</v>
      </c>
      <c r="E461" s="206">
        <v>1052000218</v>
      </c>
      <c r="F461" s="130" t="s">
        <v>1102</v>
      </c>
      <c r="G461" s="131">
        <v>20</v>
      </c>
      <c r="H461" s="122" t="s">
        <v>1105</v>
      </c>
      <c r="I461" s="220" t="str">
        <f>VLOOKUP(A461,EMPRESAS!$A$1:$I$342,9,0)</f>
        <v>MAGDALENA</v>
      </c>
      <c r="J461" s="175">
        <v>2</v>
      </c>
      <c r="K461" s="176" t="str">
        <f>VLOOKUP(J461,AUXILIAR_TIPO_ASEGURADORA!$C$2:$D$19,2,0)</f>
        <v>QBE SEGUROS</v>
      </c>
      <c r="L461" s="115">
        <v>706534853</v>
      </c>
      <c r="M461" s="224">
        <v>43078</v>
      </c>
      <c r="N461" s="115">
        <v>706534853</v>
      </c>
      <c r="O461" s="224">
        <v>43078</v>
      </c>
      <c r="P461" s="28"/>
      <c r="Q461" s="60"/>
      <c r="R461" s="157" t="str">
        <f t="shared" ca="1" si="23"/>
        <v>Vencida</v>
      </c>
      <c r="S461" s="157">
        <f t="shared" ca="1" si="24"/>
        <v>1572</v>
      </c>
      <c r="T461" s="157" t="str">
        <f t="shared" ca="1" si="25"/>
        <v xml:space="preserve"> </v>
      </c>
    </row>
    <row r="462" spans="1:20">
      <c r="A462" s="84" t="s">
        <v>112</v>
      </c>
      <c r="B462" s="88" t="str">
        <f>VLOOKUP(A462,EMPRESAS!$A$1:$B$342,2,0)</f>
        <v>COOPERATIVA MULTIACTIVA DE TRANSPORTE TERRESTRE FLUVIAL Y AGROPECUARIO DEL DEPARTAMENTO DE SUCRE "COOTRAFLUVSUC"</v>
      </c>
      <c r="C462" s="88" t="str">
        <f>VLOOKUP(A462,EMPRESAS!$A$1:$C$342,3,0)</f>
        <v>Especial</v>
      </c>
      <c r="D462" s="96" t="s">
        <v>1574</v>
      </c>
      <c r="E462" s="127">
        <v>10321905</v>
      </c>
      <c r="F462" s="128" t="s">
        <v>1158</v>
      </c>
      <c r="G462" s="131">
        <v>25</v>
      </c>
      <c r="H462" s="122" t="s">
        <v>1105</v>
      </c>
      <c r="I462" s="220" t="str">
        <f>VLOOKUP(A462,EMPRESAS!$A$1:$I$342,9,0)</f>
        <v>CAUCA</v>
      </c>
      <c r="J462" s="175">
        <v>14</v>
      </c>
      <c r="K462" s="176" t="str">
        <f>VLOOKUP(J462,AUXILIAR_TIPO_ASEGURADORA!$C$2:$D$19,2,0)</f>
        <v>SBS SEGUROS DE COLOMBIA S.A.</v>
      </c>
      <c r="L462" s="115">
        <v>1000199</v>
      </c>
      <c r="M462" s="224">
        <v>44593</v>
      </c>
      <c r="N462" s="115">
        <v>1000199</v>
      </c>
      <c r="O462" s="224">
        <v>44593</v>
      </c>
      <c r="P462" s="28"/>
      <c r="Q462" s="60"/>
      <c r="R462" s="157" t="str">
        <f t="shared" ca="1" si="23"/>
        <v>Vencida</v>
      </c>
      <c r="S462" s="157">
        <f t="shared" ca="1" si="24"/>
        <v>57</v>
      </c>
      <c r="T462" s="157"/>
    </row>
    <row r="463" spans="1:20">
      <c r="A463" s="84"/>
      <c r="B463" s="88" t="e">
        <f>VLOOKUP(A463,EMPRESAS!$A$1:$B$342,2,0)</f>
        <v>#N/A</v>
      </c>
      <c r="C463" s="88" t="e">
        <f>VLOOKUP(A463,EMPRESAS!$A$1:$C$342,3,0)</f>
        <v>#N/A</v>
      </c>
      <c r="D463" s="96" t="s">
        <v>1575</v>
      </c>
      <c r="E463" s="127">
        <v>10321908</v>
      </c>
      <c r="F463" s="128" t="s">
        <v>1158</v>
      </c>
      <c r="G463" s="131">
        <v>56</v>
      </c>
      <c r="H463" s="122" t="s">
        <v>1105</v>
      </c>
      <c r="I463" s="220" t="e">
        <f>VLOOKUP(A463,EMPRESAS!$A$1:$I$342,9,0)</f>
        <v>#N/A</v>
      </c>
      <c r="J463" s="175">
        <v>14</v>
      </c>
      <c r="K463" s="176" t="str">
        <f>VLOOKUP(J463,AUXILIAR_TIPO_ASEGURADORA!$C$2:$D$19,2,0)</f>
        <v>SBS SEGUROS DE COLOMBIA S.A.</v>
      </c>
      <c r="L463" s="115">
        <v>1000199</v>
      </c>
      <c r="M463" s="224">
        <v>44593</v>
      </c>
      <c r="N463" s="115">
        <v>1000199</v>
      </c>
      <c r="O463" s="224">
        <v>44593</v>
      </c>
      <c r="P463" s="28"/>
      <c r="Q463" s="60"/>
      <c r="R463" s="157" t="str">
        <f t="shared" ca="1" si="23"/>
        <v>Vencida</v>
      </c>
      <c r="S463" s="157">
        <f t="shared" ca="1" si="24"/>
        <v>57</v>
      </c>
      <c r="T463" s="157"/>
    </row>
    <row r="464" spans="1:20">
      <c r="A464" s="84"/>
      <c r="B464" s="88" t="e">
        <f>VLOOKUP(A464,EMPRESAS!$A$1:$B$342,2,0)</f>
        <v>#N/A</v>
      </c>
      <c r="C464" s="88" t="e">
        <f>VLOOKUP(A464,EMPRESAS!$A$1:$C$342,3,0)</f>
        <v>#N/A</v>
      </c>
      <c r="D464" s="96" t="s">
        <v>1576</v>
      </c>
      <c r="E464" s="127">
        <v>10321906</v>
      </c>
      <c r="F464" s="128" t="s">
        <v>1158</v>
      </c>
      <c r="G464" s="131">
        <v>33</v>
      </c>
      <c r="H464" s="122" t="s">
        <v>1105</v>
      </c>
      <c r="I464" s="220" t="e">
        <f>VLOOKUP(A464,EMPRESAS!$A$1:$I$342,9,0)</f>
        <v>#N/A</v>
      </c>
      <c r="J464" s="175">
        <v>14</v>
      </c>
      <c r="K464" s="176" t="str">
        <f>VLOOKUP(J464,AUXILIAR_TIPO_ASEGURADORA!$C$2:$D$19,2,0)</f>
        <v>SBS SEGUROS DE COLOMBIA S.A.</v>
      </c>
      <c r="L464" s="115">
        <v>1000199</v>
      </c>
      <c r="M464" s="224">
        <v>44593</v>
      </c>
      <c r="N464" s="115">
        <v>1000199</v>
      </c>
      <c r="O464" s="224">
        <v>44593</v>
      </c>
      <c r="P464" s="28"/>
      <c r="Q464" s="60"/>
      <c r="R464" s="157" t="str">
        <f t="shared" ca="1" si="23"/>
        <v>Vencida</v>
      </c>
      <c r="S464" s="157">
        <f t="shared" ca="1" si="24"/>
        <v>57</v>
      </c>
      <c r="T464" s="157"/>
    </row>
    <row r="465" spans="1:20">
      <c r="A465" s="84"/>
      <c r="B465" s="88" t="e">
        <f>VLOOKUP(A465,EMPRESAS!$A$1:$B$342,2,0)</f>
        <v>#N/A</v>
      </c>
      <c r="C465" s="88" t="e">
        <f>VLOOKUP(A465,EMPRESAS!$A$1:$C$342,3,0)</f>
        <v>#N/A</v>
      </c>
      <c r="D465" s="96" t="s">
        <v>1577</v>
      </c>
      <c r="E465" s="127">
        <v>10321904</v>
      </c>
      <c r="F465" s="128" t="s">
        <v>1158</v>
      </c>
      <c r="G465" s="131">
        <v>40</v>
      </c>
      <c r="H465" s="122" t="s">
        <v>1105</v>
      </c>
      <c r="I465" s="220" t="e">
        <f>VLOOKUP(A465,EMPRESAS!$A$1:$I$342,9,0)</f>
        <v>#N/A</v>
      </c>
      <c r="J465" s="175">
        <v>14</v>
      </c>
      <c r="K465" s="176" t="str">
        <f>VLOOKUP(J465,AUXILIAR_TIPO_ASEGURADORA!$C$2:$D$19,2,0)</f>
        <v>SBS SEGUROS DE COLOMBIA S.A.</v>
      </c>
      <c r="L465" s="115">
        <v>1000199</v>
      </c>
      <c r="M465" s="224">
        <v>44593</v>
      </c>
      <c r="N465" s="115">
        <v>1000199</v>
      </c>
      <c r="O465" s="224">
        <v>44593</v>
      </c>
      <c r="P465" s="28"/>
      <c r="Q465" s="60"/>
      <c r="R465" s="157" t="str">
        <f t="shared" ca="1" si="23"/>
        <v>Vencida</v>
      </c>
      <c r="S465" s="157">
        <f t="shared" ca="1" si="24"/>
        <v>57</v>
      </c>
      <c r="T465" s="157"/>
    </row>
    <row r="466" spans="1:20">
      <c r="A466" s="84"/>
      <c r="B466" s="88" t="e">
        <f>VLOOKUP(A466,EMPRESAS!$A$1:$B$342,2,0)</f>
        <v>#N/A</v>
      </c>
      <c r="C466" s="88" t="e">
        <f>VLOOKUP(A466,EMPRESAS!$A$1:$C$342,3,0)</f>
        <v>#N/A</v>
      </c>
      <c r="D466" s="96" t="s">
        <v>1578</v>
      </c>
      <c r="E466" s="127">
        <v>10321903</v>
      </c>
      <c r="F466" s="128" t="s">
        <v>1158</v>
      </c>
      <c r="G466" s="131">
        <v>54</v>
      </c>
      <c r="H466" s="122" t="s">
        <v>1105</v>
      </c>
      <c r="I466" s="220" t="e">
        <f>VLOOKUP(A466,EMPRESAS!$A$1:$I$342,9,0)</f>
        <v>#N/A</v>
      </c>
      <c r="J466" s="175">
        <v>14</v>
      </c>
      <c r="K466" s="176" t="str">
        <f>VLOOKUP(J466,AUXILIAR_TIPO_ASEGURADORA!$C$2:$D$19,2,0)</f>
        <v>SBS SEGUROS DE COLOMBIA S.A.</v>
      </c>
      <c r="L466" s="115">
        <v>1000199</v>
      </c>
      <c r="M466" s="224">
        <v>44593</v>
      </c>
      <c r="N466" s="115">
        <v>1000199</v>
      </c>
      <c r="O466" s="224">
        <v>44593</v>
      </c>
      <c r="P466" s="28"/>
      <c r="Q466" s="60"/>
      <c r="R466" s="157" t="str">
        <f t="shared" ca="1" si="23"/>
        <v>Vencida</v>
      </c>
      <c r="S466" s="157">
        <f t="shared" ca="1" si="24"/>
        <v>57</v>
      </c>
      <c r="T466" s="157"/>
    </row>
    <row r="467" spans="1:20">
      <c r="A467" s="84"/>
      <c r="B467" s="88" t="e">
        <f>VLOOKUP(A467,EMPRESAS!$A$1:$B$342,2,0)</f>
        <v>#N/A</v>
      </c>
      <c r="C467" s="88" t="e">
        <f>VLOOKUP(A467,EMPRESAS!$A$1:$C$342,3,0)</f>
        <v>#N/A</v>
      </c>
      <c r="D467" s="96" t="s">
        <v>1579</v>
      </c>
      <c r="E467" s="127">
        <v>10321998</v>
      </c>
      <c r="F467" s="128" t="s">
        <v>1158</v>
      </c>
      <c r="G467" s="131">
        <v>35</v>
      </c>
      <c r="H467" s="122" t="s">
        <v>1105</v>
      </c>
      <c r="I467" s="220" t="e">
        <f>VLOOKUP(A467,EMPRESAS!$A$1:$I$342,9,0)</f>
        <v>#N/A</v>
      </c>
      <c r="J467" s="175">
        <v>14</v>
      </c>
      <c r="K467" s="176" t="str">
        <f>VLOOKUP(J467,AUXILIAR_TIPO_ASEGURADORA!$C$2:$D$19,2,0)</f>
        <v>SBS SEGUROS DE COLOMBIA S.A.</v>
      </c>
      <c r="L467" s="115">
        <v>1000199</v>
      </c>
      <c r="M467" s="224">
        <v>44593</v>
      </c>
      <c r="N467" s="115">
        <v>1000199</v>
      </c>
      <c r="O467" s="224">
        <v>44593</v>
      </c>
      <c r="P467" s="28"/>
      <c r="Q467" s="60"/>
      <c r="R467" s="157" t="str">
        <f t="shared" ca="1" si="23"/>
        <v>Vencida</v>
      </c>
      <c r="S467" s="157">
        <f t="shared" ca="1" si="24"/>
        <v>57</v>
      </c>
      <c r="T467" s="157"/>
    </row>
    <row r="468" spans="1:20">
      <c r="A468" s="84"/>
      <c r="B468" s="88" t="e">
        <f>VLOOKUP(A468,EMPRESAS!$A$1:$B$342,2,0)</f>
        <v>#N/A</v>
      </c>
      <c r="C468" s="88" t="e">
        <f>VLOOKUP(A468,EMPRESAS!$A$1:$C$342,3,0)</f>
        <v>#N/A</v>
      </c>
      <c r="D468" s="96" t="s">
        <v>1580</v>
      </c>
      <c r="E468" s="127">
        <v>10321919</v>
      </c>
      <c r="F468" s="128" t="s">
        <v>1158</v>
      </c>
      <c r="G468" s="131">
        <v>45</v>
      </c>
      <c r="H468" s="122" t="s">
        <v>1105</v>
      </c>
      <c r="I468" s="220" t="e">
        <f>VLOOKUP(A468,EMPRESAS!$A$1:$I$342,9,0)</f>
        <v>#N/A</v>
      </c>
      <c r="J468" s="175">
        <v>14</v>
      </c>
      <c r="K468" s="176" t="str">
        <f>VLOOKUP(J468,AUXILIAR_TIPO_ASEGURADORA!$C$2:$D$19,2,0)</f>
        <v>SBS SEGUROS DE COLOMBIA S.A.</v>
      </c>
      <c r="L468" s="115">
        <v>1000199</v>
      </c>
      <c r="M468" s="224">
        <v>44593</v>
      </c>
      <c r="N468" s="115">
        <v>1000199</v>
      </c>
      <c r="O468" s="224">
        <v>44593</v>
      </c>
      <c r="P468" s="28"/>
      <c r="Q468" s="60"/>
      <c r="R468" s="157" t="str">
        <f t="shared" ca="1" si="23"/>
        <v>Vencida</v>
      </c>
      <c r="S468" s="157">
        <f t="shared" ca="1" si="24"/>
        <v>57</v>
      </c>
      <c r="T468" s="157"/>
    </row>
    <row r="469" spans="1:20">
      <c r="A469" s="84"/>
      <c r="B469" s="88" t="e">
        <f>VLOOKUP(A469,EMPRESAS!$A$1:$B$342,2,0)</f>
        <v>#N/A</v>
      </c>
      <c r="C469" s="88" t="e">
        <f>VLOOKUP(A469,EMPRESAS!$A$1:$C$342,3,0)</f>
        <v>#N/A</v>
      </c>
      <c r="D469" s="96" t="s">
        <v>1581</v>
      </c>
      <c r="E469" s="127">
        <v>10321920</v>
      </c>
      <c r="F469" s="128" t="s">
        <v>1158</v>
      </c>
      <c r="G469" s="131">
        <v>35</v>
      </c>
      <c r="H469" s="122" t="s">
        <v>1105</v>
      </c>
      <c r="I469" s="220" t="e">
        <f>VLOOKUP(A469,EMPRESAS!$A$1:$I$342,9,0)</f>
        <v>#N/A</v>
      </c>
      <c r="J469" s="175">
        <v>14</v>
      </c>
      <c r="K469" s="176" t="str">
        <f>VLOOKUP(J469,AUXILIAR_TIPO_ASEGURADORA!$C$2:$D$19,2,0)</f>
        <v>SBS SEGUROS DE COLOMBIA S.A.</v>
      </c>
      <c r="L469" s="115">
        <v>1000199</v>
      </c>
      <c r="M469" s="224">
        <v>44593</v>
      </c>
      <c r="N469" s="115">
        <v>1000199</v>
      </c>
      <c r="O469" s="224">
        <v>44593</v>
      </c>
      <c r="P469" s="28"/>
      <c r="Q469" s="60"/>
      <c r="R469" s="157" t="str">
        <f t="shared" ca="1" si="23"/>
        <v>Vencida</v>
      </c>
      <c r="S469" s="157">
        <f t="shared" ca="1" si="24"/>
        <v>57</v>
      </c>
      <c r="T469" s="157"/>
    </row>
    <row r="470" spans="1:20">
      <c r="A470" s="84"/>
      <c r="B470" s="88" t="e">
        <f>VLOOKUP(A470,EMPRESAS!$A$1:$B$342,2,0)</f>
        <v>#N/A</v>
      </c>
      <c r="C470" s="88" t="e">
        <f>VLOOKUP(A470,EMPRESAS!$A$1:$C$342,3,0)</f>
        <v>#N/A</v>
      </c>
      <c r="D470" s="96" t="s">
        <v>1582</v>
      </c>
      <c r="E470" s="127">
        <v>10321909</v>
      </c>
      <c r="F470" s="128" t="s">
        <v>1158</v>
      </c>
      <c r="G470" s="131">
        <v>35</v>
      </c>
      <c r="H470" s="122" t="s">
        <v>1105</v>
      </c>
      <c r="I470" s="220" t="e">
        <f>VLOOKUP(A470,EMPRESAS!$A$1:$I$342,9,0)</f>
        <v>#N/A</v>
      </c>
      <c r="J470" s="175">
        <v>14</v>
      </c>
      <c r="K470" s="176" t="str">
        <f>VLOOKUP(J470,AUXILIAR_TIPO_ASEGURADORA!$C$2:$D$19,2,0)</f>
        <v>SBS SEGUROS DE COLOMBIA S.A.</v>
      </c>
      <c r="L470" s="115">
        <v>1000199</v>
      </c>
      <c r="M470" s="224">
        <v>44593</v>
      </c>
      <c r="N470" s="115">
        <v>1000199</v>
      </c>
      <c r="O470" s="224">
        <v>44593</v>
      </c>
      <c r="P470" s="28"/>
      <c r="Q470" s="60"/>
      <c r="R470" s="157" t="str">
        <f t="shared" ca="1" si="23"/>
        <v>Vencida</v>
      </c>
      <c r="S470" s="157">
        <f t="shared" ca="1" si="24"/>
        <v>57</v>
      </c>
      <c r="T470" s="157"/>
    </row>
    <row r="471" spans="1:20">
      <c r="A471" s="84"/>
      <c r="B471" s="88" t="e">
        <f>VLOOKUP(A471,EMPRESAS!$A$1:$B$342,2,0)</f>
        <v>#N/A</v>
      </c>
      <c r="C471" s="88" t="e">
        <f>VLOOKUP(A471,EMPRESAS!$A$1:$C$342,3,0)</f>
        <v>#N/A</v>
      </c>
      <c r="D471" s="96" t="s">
        <v>1583</v>
      </c>
      <c r="E471" s="127">
        <v>10321911</v>
      </c>
      <c r="F471" s="128" t="s">
        <v>1158</v>
      </c>
      <c r="G471" s="131">
        <v>25</v>
      </c>
      <c r="H471" s="122" t="s">
        <v>1105</v>
      </c>
      <c r="I471" s="220" t="e">
        <f>VLOOKUP(A471,EMPRESAS!$A$1:$I$342,9,0)</f>
        <v>#N/A</v>
      </c>
      <c r="J471" s="175">
        <v>14</v>
      </c>
      <c r="K471" s="176" t="str">
        <f>VLOOKUP(J471,AUXILIAR_TIPO_ASEGURADORA!$C$2:$D$19,2,0)</f>
        <v>SBS SEGUROS DE COLOMBIA S.A.</v>
      </c>
      <c r="L471" s="115">
        <v>1000199</v>
      </c>
      <c r="M471" s="224">
        <v>44593</v>
      </c>
      <c r="N471" s="115">
        <v>1000199</v>
      </c>
      <c r="O471" s="224">
        <v>44593</v>
      </c>
      <c r="P471" s="28"/>
      <c r="Q471" s="60"/>
      <c r="R471" s="157" t="str">
        <f t="shared" ca="1" si="23"/>
        <v>Vencida</v>
      </c>
      <c r="S471" s="157">
        <f t="shared" ca="1" si="24"/>
        <v>57</v>
      </c>
      <c r="T471" s="157"/>
    </row>
    <row r="472" spans="1:20">
      <c r="A472" s="84"/>
      <c r="B472" s="88" t="e">
        <f>VLOOKUP(A472,EMPRESAS!$A$1:$B$342,2,0)</f>
        <v>#N/A</v>
      </c>
      <c r="C472" s="88" t="e">
        <f>VLOOKUP(A472,EMPRESAS!$A$1:$C$342,3,0)</f>
        <v>#N/A</v>
      </c>
      <c r="D472" s="96" t="s">
        <v>1584</v>
      </c>
      <c r="E472" s="127">
        <v>10321912</v>
      </c>
      <c r="F472" s="128" t="s">
        <v>1158</v>
      </c>
      <c r="G472" s="131">
        <v>45</v>
      </c>
      <c r="H472" s="122" t="s">
        <v>1105</v>
      </c>
      <c r="I472" s="220" t="e">
        <f>VLOOKUP(A472,EMPRESAS!$A$1:$I$342,9,0)</f>
        <v>#N/A</v>
      </c>
      <c r="J472" s="175">
        <v>14</v>
      </c>
      <c r="K472" s="176" t="str">
        <f>VLOOKUP(J472,AUXILIAR_TIPO_ASEGURADORA!$C$2:$D$19,2,0)</f>
        <v>SBS SEGUROS DE COLOMBIA S.A.</v>
      </c>
      <c r="L472" s="115">
        <v>1000199</v>
      </c>
      <c r="M472" s="224">
        <v>44593</v>
      </c>
      <c r="N472" s="115">
        <v>1000199</v>
      </c>
      <c r="O472" s="224">
        <v>44593</v>
      </c>
      <c r="P472" s="28"/>
      <c r="Q472" s="60"/>
      <c r="R472" s="157" t="str">
        <f t="shared" ca="1" si="23"/>
        <v>Vencida</v>
      </c>
      <c r="S472" s="157">
        <f t="shared" ca="1" si="24"/>
        <v>57</v>
      </c>
      <c r="T472" s="157"/>
    </row>
    <row r="473" spans="1:20">
      <c r="A473" s="84"/>
      <c r="B473" s="88" t="e">
        <f>VLOOKUP(A473,EMPRESAS!$A$1:$B$342,2,0)</f>
        <v>#N/A</v>
      </c>
      <c r="C473" s="88" t="e">
        <f>VLOOKUP(A473,EMPRESAS!$A$1:$C$342,3,0)</f>
        <v>#N/A</v>
      </c>
      <c r="D473" s="96" t="s">
        <v>1585</v>
      </c>
      <c r="E473" s="127">
        <v>10321923</v>
      </c>
      <c r="F473" s="128" t="s">
        <v>1158</v>
      </c>
      <c r="G473" s="131">
        <v>30</v>
      </c>
      <c r="H473" s="122" t="s">
        <v>1105</v>
      </c>
      <c r="I473" s="220" t="e">
        <f>VLOOKUP(A473,EMPRESAS!$A$1:$I$342,9,0)</f>
        <v>#N/A</v>
      </c>
      <c r="J473" s="175">
        <v>14</v>
      </c>
      <c r="K473" s="176" t="str">
        <f>VLOOKUP(J473,AUXILIAR_TIPO_ASEGURADORA!$C$2:$D$19,2,0)</f>
        <v>SBS SEGUROS DE COLOMBIA S.A.</v>
      </c>
      <c r="L473" s="115">
        <v>1000199</v>
      </c>
      <c r="M473" s="224">
        <v>44593</v>
      </c>
      <c r="N473" s="115">
        <v>1000199</v>
      </c>
      <c r="O473" s="224">
        <v>44593</v>
      </c>
      <c r="P473" s="28"/>
      <c r="Q473" s="60"/>
      <c r="R473" s="157" t="str">
        <f t="shared" ca="1" si="23"/>
        <v>Vencida</v>
      </c>
      <c r="S473" s="157">
        <f t="shared" ca="1" si="24"/>
        <v>57</v>
      </c>
      <c r="T473" s="157"/>
    </row>
    <row r="474" spans="1:20">
      <c r="A474" s="84"/>
      <c r="B474" s="88" t="e">
        <f>VLOOKUP(A474,EMPRESAS!$A$1:$B$342,2,0)</f>
        <v>#N/A</v>
      </c>
      <c r="C474" s="88" t="e">
        <f>VLOOKUP(A474,EMPRESAS!$A$1:$C$342,3,0)</f>
        <v>#N/A</v>
      </c>
      <c r="D474" s="96" t="s">
        <v>1586</v>
      </c>
      <c r="E474" s="127" t="s">
        <v>1587</v>
      </c>
      <c r="F474" s="128" t="s">
        <v>1158</v>
      </c>
      <c r="G474" s="131">
        <v>35</v>
      </c>
      <c r="H474" s="122" t="s">
        <v>1105</v>
      </c>
      <c r="I474" s="220" t="e">
        <f>VLOOKUP(A474,EMPRESAS!$A$1:$I$342,9,0)</f>
        <v>#N/A</v>
      </c>
      <c r="J474" s="175">
        <v>14</v>
      </c>
      <c r="K474" s="176" t="str">
        <f>VLOOKUP(J474,AUXILIAR_TIPO_ASEGURADORA!$C$2:$D$19,2,0)</f>
        <v>SBS SEGUROS DE COLOMBIA S.A.</v>
      </c>
      <c r="L474" s="115">
        <v>1000199</v>
      </c>
      <c r="M474" s="224">
        <v>44593</v>
      </c>
      <c r="N474" s="115">
        <v>1000199</v>
      </c>
      <c r="O474" s="224">
        <v>44593</v>
      </c>
      <c r="P474" s="28"/>
      <c r="Q474" s="60"/>
      <c r="R474" s="157" t="str">
        <f t="shared" ca="1" si="23"/>
        <v>Vencida</v>
      </c>
      <c r="S474" s="157">
        <f t="shared" ca="1" si="24"/>
        <v>57</v>
      </c>
      <c r="T474" s="157"/>
    </row>
    <row r="475" spans="1:20">
      <c r="A475" s="84"/>
      <c r="B475" s="88" t="e">
        <f>VLOOKUP(A475,EMPRESAS!$A$1:$B$342,2,0)</f>
        <v>#N/A</v>
      </c>
      <c r="C475" s="88" t="e">
        <f>VLOOKUP(A475,EMPRESAS!$A$1:$C$342,3,0)</f>
        <v>#N/A</v>
      </c>
      <c r="D475" s="96" t="s">
        <v>1588</v>
      </c>
      <c r="E475" s="127" t="s">
        <v>1589</v>
      </c>
      <c r="F475" s="128" t="s">
        <v>1158</v>
      </c>
      <c r="G475" s="131">
        <v>20</v>
      </c>
      <c r="H475" s="122" t="s">
        <v>1105</v>
      </c>
      <c r="I475" s="220" t="e">
        <f>VLOOKUP(A475,EMPRESAS!$A$1:$I$342,9,0)</f>
        <v>#N/A</v>
      </c>
      <c r="J475" s="175">
        <v>14</v>
      </c>
      <c r="K475" s="176" t="str">
        <f>VLOOKUP(J475,AUXILIAR_TIPO_ASEGURADORA!$C$2:$D$19,2,0)</f>
        <v>SBS SEGUROS DE COLOMBIA S.A.</v>
      </c>
      <c r="L475" s="115">
        <v>1000199</v>
      </c>
      <c r="M475" s="224">
        <v>44593</v>
      </c>
      <c r="N475" s="115">
        <v>1000199</v>
      </c>
      <c r="O475" s="224">
        <v>44593</v>
      </c>
      <c r="P475" s="28"/>
      <c r="Q475" s="60"/>
      <c r="R475" s="157" t="str">
        <f t="shared" ca="1" si="23"/>
        <v>Vencida</v>
      </c>
      <c r="S475" s="157">
        <f t="shared" ca="1" si="24"/>
        <v>57</v>
      </c>
      <c r="T475" s="157"/>
    </row>
    <row r="476" spans="1:20">
      <c r="A476" s="84" t="s">
        <v>112</v>
      </c>
      <c r="B476" s="88" t="str">
        <f>VLOOKUP(A476,EMPRESAS!$A$1:$B$342,2,0)</f>
        <v>COOPERATIVA MULTIACTIVA DE TRANSPORTE TERRESTRE FLUVIAL Y AGROPECUARIO DEL DEPARTAMENTO DE SUCRE "COOTRAFLUVSUC"</v>
      </c>
      <c r="C476" s="88" t="str">
        <f>VLOOKUP(A476,EMPRESAS!$A$1:$C$342,3,0)</f>
        <v>Especial</v>
      </c>
      <c r="D476" s="96" t="s">
        <v>1590</v>
      </c>
      <c r="E476" s="127" t="s">
        <v>1591</v>
      </c>
      <c r="F476" s="128" t="s">
        <v>1158</v>
      </c>
      <c r="G476" s="131">
        <v>32</v>
      </c>
      <c r="H476" s="122" t="s">
        <v>1105</v>
      </c>
      <c r="I476" s="220" t="str">
        <f>VLOOKUP(A476,EMPRESAS!$A$1:$I$342,9,0)</f>
        <v>CAUCA</v>
      </c>
      <c r="J476" s="175">
        <v>14</v>
      </c>
      <c r="K476" s="176" t="str">
        <f>VLOOKUP(J476,AUXILIAR_TIPO_ASEGURADORA!$C$2:$D$19,2,0)</f>
        <v>SBS SEGUROS DE COLOMBIA S.A.</v>
      </c>
      <c r="L476" s="115">
        <v>1000199</v>
      </c>
      <c r="M476" s="224">
        <v>44593</v>
      </c>
      <c r="N476" s="115">
        <v>1000199</v>
      </c>
      <c r="O476" s="224">
        <v>44593</v>
      </c>
      <c r="P476" s="28"/>
      <c r="Q476" s="60"/>
      <c r="R476" s="157" t="str">
        <f t="shared" ca="1" si="23"/>
        <v>Vencida</v>
      </c>
      <c r="S476" s="157">
        <f t="shared" ca="1" si="24"/>
        <v>57</v>
      </c>
      <c r="T476" s="157" t="str">
        <f t="shared" ca="1" si="25"/>
        <v xml:space="preserve"> </v>
      </c>
    </row>
    <row r="477" spans="1:20">
      <c r="A477" s="84" t="s">
        <v>112</v>
      </c>
      <c r="B477" s="88" t="str">
        <f>VLOOKUP(A477,EMPRESAS!$A$1:$B$342,2,0)</f>
        <v>COOPERATIVA MULTIACTIVA DE TRANSPORTE TERRESTRE FLUVIAL Y AGROPECUARIO DEL DEPARTAMENTO DE SUCRE "COOTRAFLUVSUC"</v>
      </c>
      <c r="C477" s="88" t="str">
        <f>VLOOKUP(A477,EMPRESAS!$A$1:$C$342,3,0)</f>
        <v>Especial</v>
      </c>
      <c r="D477" s="96" t="s">
        <v>1592</v>
      </c>
      <c r="E477" s="127" t="s">
        <v>1593</v>
      </c>
      <c r="F477" s="128" t="s">
        <v>1158</v>
      </c>
      <c r="G477" s="131">
        <v>18</v>
      </c>
      <c r="H477" s="122" t="s">
        <v>1105</v>
      </c>
      <c r="I477" s="220" t="str">
        <f>VLOOKUP(A477,EMPRESAS!$A$1:$I$342,9,0)</f>
        <v>CAUCA</v>
      </c>
      <c r="J477" s="175">
        <v>14</v>
      </c>
      <c r="K477" s="176" t="str">
        <f>VLOOKUP(J477,AUXILIAR_TIPO_ASEGURADORA!$C$2:$D$19,2,0)</f>
        <v>SBS SEGUROS DE COLOMBIA S.A.</v>
      </c>
      <c r="L477" s="115">
        <v>1000199</v>
      </c>
      <c r="M477" s="224">
        <v>44593</v>
      </c>
      <c r="N477" s="115">
        <v>1000199</v>
      </c>
      <c r="O477" s="224">
        <v>44593</v>
      </c>
      <c r="P477" s="28"/>
      <c r="Q477" s="60"/>
      <c r="R477" s="157" t="str">
        <f t="shared" ca="1" si="23"/>
        <v>Vencida</v>
      </c>
      <c r="S477" s="157">
        <f t="shared" ca="1" si="24"/>
        <v>57</v>
      </c>
      <c r="T477" s="157" t="str">
        <f t="shared" ca="1" si="25"/>
        <v xml:space="preserve"> </v>
      </c>
    </row>
    <row r="478" spans="1:20">
      <c r="A478" s="84" t="s">
        <v>112</v>
      </c>
      <c r="B478" s="88" t="str">
        <f>VLOOKUP(A478,EMPRESAS!$A$1:$B$342,2,0)</f>
        <v>COOPERATIVA MULTIACTIVA DE TRANSPORTE TERRESTRE FLUVIAL Y AGROPECUARIO DEL DEPARTAMENTO DE SUCRE "COOTRAFLUVSUC"</v>
      </c>
      <c r="C478" s="88" t="str">
        <f>VLOOKUP(A478,EMPRESAS!$A$1:$C$342,3,0)</f>
        <v>Especial</v>
      </c>
      <c r="D478" s="96" t="s">
        <v>1594</v>
      </c>
      <c r="E478" s="127" t="s">
        <v>1595</v>
      </c>
      <c r="F478" s="128" t="s">
        <v>1158</v>
      </c>
      <c r="G478" s="131">
        <v>15</v>
      </c>
      <c r="H478" s="122" t="s">
        <v>1105</v>
      </c>
      <c r="I478" s="220" t="str">
        <f>VLOOKUP(A478,EMPRESAS!$A$1:$I$342,9,0)</f>
        <v>CAUCA</v>
      </c>
      <c r="J478" s="175">
        <v>14</v>
      </c>
      <c r="K478" s="176" t="str">
        <f>VLOOKUP(J478,AUXILIAR_TIPO_ASEGURADORA!$C$2:$D$19,2,0)</f>
        <v>SBS SEGUROS DE COLOMBIA S.A.</v>
      </c>
      <c r="L478" s="115">
        <v>1000199</v>
      </c>
      <c r="M478" s="224">
        <v>44593</v>
      </c>
      <c r="N478" s="115">
        <v>1000199</v>
      </c>
      <c r="O478" s="224">
        <v>44593</v>
      </c>
      <c r="P478" s="28"/>
      <c r="Q478" s="60"/>
      <c r="R478" s="157" t="str">
        <f t="shared" ca="1" si="23"/>
        <v>Vencida</v>
      </c>
      <c r="S478" s="157">
        <f t="shared" ca="1" si="24"/>
        <v>57</v>
      </c>
      <c r="T478" s="157" t="str">
        <f t="shared" ca="1" si="25"/>
        <v xml:space="preserve"> </v>
      </c>
    </row>
    <row r="479" spans="1:20">
      <c r="A479" s="84" t="s">
        <v>112</v>
      </c>
      <c r="B479" s="88" t="str">
        <f>VLOOKUP(A479,EMPRESAS!$A$1:$B$342,2,0)</f>
        <v>COOPERATIVA MULTIACTIVA DE TRANSPORTE TERRESTRE FLUVIAL Y AGROPECUARIO DEL DEPARTAMENTO DE SUCRE "COOTRAFLUVSUC"</v>
      </c>
      <c r="C479" s="88" t="str">
        <f>VLOOKUP(A479,EMPRESAS!$A$1:$C$342,3,0)</f>
        <v>Especial</v>
      </c>
      <c r="D479" s="96" t="s">
        <v>1181</v>
      </c>
      <c r="E479" s="127" t="s">
        <v>1596</v>
      </c>
      <c r="F479" s="128" t="s">
        <v>1158</v>
      </c>
      <c r="G479" s="131">
        <v>25</v>
      </c>
      <c r="H479" s="122" t="s">
        <v>1105</v>
      </c>
      <c r="I479" s="220" t="str">
        <f>VLOOKUP(A479,EMPRESAS!$A$1:$I$342,9,0)</f>
        <v>CAUCA</v>
      </c>
      <c r="J479" s="175">
        <v>14</v>
      </c>
      <c r="K479" s="176" t="str">
        <f>VLOOKUP(J479,AUXILIAR_TIPO_ASEGURADORA!$C$2:$D$19,2,0)</f>
        <v>SBS SEGUROS DE COLOMBIA S.A.</v>
      </c>
      <c r="L479" s="115">
        <v>1000199</v>
      </c>
      <c r="M479" s="224">
        <v>44593</v>
      </c>
      <c r="N479" s="115">
        <v>1000199</v>
      </c>
      <c r="O479" s="224">
        <v>44593</v>
      </c>
      <c r="P479" s="28"/>
      <c r="Q479" s="60"/>
      <c r="R479" s="157" t="str">
        <f t="shared" ca="1" si="23"/>
        <v>Vencida</v>
      </c>
      <c r="S479" s="157">
        <f t="shared" ca="1" si="24"/>
        <v>57</v>
      </c>
      <c r="T479" s="157" t="str">
        <f t="shared" ca="1" si="25"/>
        <v xml:space="preserve"> </v>
      </c>
    </row>
    <row r="480" spans="1:20">
      <c r="A480" s="84" t="s">
        <v>112</v>
      </c>
      <c r="B480" s="88" t="str">
        <f>VLOOKUP(A480,EMPRESAS!$A$1:$B$342,2,0)</f>
        <v>COOPERATIVA MULTIACTIVA DE TRANSPORTE TERRESTRE FLUVIAL Y AGROPECUARIO DEL DEPARTAMENTO DE SUCRE "COOTRAFLUVSUC"</v>
      </c>
      <c r="C480" s="88" t="str">
        <f>VLOOKUP(A480,EMPRESAS!$A$1:$C$342,3,0)</f>
        <v>Especial</v>
      </c>
      <c r="D480" s="96" t="s">
        <v>1597</v>
      </c>
      <c r="E480" s="127" t="s">
        <v>1598</v>
      </c>
      <c r="F480" s="128" t="s">
        <v>1158</v>
      </c>
      <c r="G480" s="131">
        <v>20</v>
      </c>
      <c r="H480" s="122" t="s">
        <v>1105</v>
      </c>
      <c r="I480" s="220" t="str">
        <f>VLOOKUP(A480,EMPRESAS!$A$1:$I$342,9,0)</f>
        <v>CAUCA</v>
      </c>
      <c r="J480" s="175">
        <v>14</v>
      </c>
      <c r="K480" s="176" t="str">
        <f>VLOOKUP(J480,AUXILIAR_TIPO_ASEGURADORA!$C$2:$D$19,2,0)</f>
        <v>SBS SEGUROS DE COLOMBIA S.A.</v>
      </c>
      <c r="L480" s="115">
        <v>1000199</v>
      </c>
      <c r="M480" s="224">
        <v>44593</v>
      </c>
      <c r="N480" s="115">
        <v>1000199</v>
      </c>
      <c r="O480" s="224">
        <v>44593</v>
      </c>
      <c r="P480" s="28"/>
      <c r="Q480" s="60"/>
      <c r="R480" s="157" t="str">
        <f t="shared" ca="1" si="23"/>
        <v>Vencida</v>
      </c>
      <c r="S480" s="157">
        <f t="shared" ca="1" si="24"/>
        <v>57</v>
      </c>
      <c r="T480" s="157" t="str">
        <f t="shared" ca="1" si="25"/>
        <v xml:space="preserve"> </v>
      </c>
    </row>
    <row r="481" spans="1:20">
      <c r="A481" s="84" t="s">
        <v>112</v>
      </c>
      <c r="B481" s="88" t="str">
        <f>VLOOKUP(A481,EMPRESAS!$A$1:$B$342,2,0)</f>
        <v>COOPERATIVA MULTIACTIVA DE TRANSPORTE TERRESTRE FLUVIAL Y AGROPECUARIO DEL DEPARTAMENTO DE SUCRE "COOTRAFLUVSUC"</v>
      </c>
      <c r="C481" s="88" t="str">
        <f>VLOOKUP(A481,EMPRESAS!$A$1:$C$342,3,0)</f>
        <v>Especial</v>
      </c>
      <c r="D481" s="96" t="s">
        <v>1599</v>
      </c>
      <c r="E481" s="127" t="s">
        <v>1600</v>
      </c>
      <c r="F481" s="128" t="s">
        <v>1158</v>
      </c>
      <c r="G481" s="131">
        <v>40</v>
      </c>
      <c r="H481" s="122" t="s">
        <v>1105</v>
      </c>
      <c r="I481" s="220" t="str">
        <f>VLOOKUP(A481,EMPRESAS!$A$1:$I$342,9,0)</f>
        <v>CAUCA</v>
      </c>
      <c r="J481" s="175">
        <v>14</v>
      </c>
      <c r="K481" s="176" t="str">
        <f>VLOOKUP(J481,AUXILIAR_TIPO_ASEGURADORA!$C$2:$D$19,2,0)</f>
        <v>SBS SEGUROS DE COLOMBIA S.A.</v>
      </c>
      <c r="L481" s="115">
        <v>1000199</v>
      </c>
      <c r="M481" s="224">
        <v>44593</v>
      </c>
      <c r="N481" s="115">
        <v>1000199</v>
      </c>
      <c r="O481" s="224">
        <v>44593</v>
      </c>
      <c r="P481" s="28"/>
      <c r="Q481" s="60"/>
      <c r="R481" s="157" t="str">
        <f t="shared" ca="1" si="23"/>
        <v>Vencida</v>
      </c>
      <c r="S481" s="157">
        <f t="shared" ca="1" si="24"/>
        <v>57</v>
      </c>
      <c r="T481" s="157" t="str">
        <f t="shared" ca="1" si="25"/>
        <v xml:space="preserve"> </v>
      </c>
    </row>
    <row r="482" spans="1:20">
      <c r="A482" s="84" t="s">
        <v>112</v>
      </c>
      <c r="B482" s="88" t="str">
        <f>VLOOKUP(A482,EMPRESAS!$A$1:$B$342,2,0)</f>
        <v>COOPERATIVA MULTIACTIVA DE TRANSPORTE TERRESTRE FLUVIAL Y AGROPECUARIO DEL DEPARTAMENTO DE SUCRE "COOTRAFLUVSUC"</v>
      </c>
      <c r="C482" s="88" t="str">
        <f>VLOOKUP(A482,EMPRESAS!$A$1:$C$342,3,0)</f>
        <v>Especial</v>
      </c>
      <c r="D482" s="96" t="s">
        <v>1601</v>
      </c>
      <c r="E482" s="127" t="s">
        <v>1602</v>
      </c>
      <c r="F482" s="128" t="s">
        <v>1158</v>
      </c>
      <c r="G482" s="131">
        <v>20</v>
      </c>
      <c r="H482" s="122" t="s">
        <v>1105</v>
      </c>
      <c r="I482" s="220" t="str">
        <f>VLOOKUP(A482,EMPRESAS!$A$1:$I$342,9,0)</f>
        <v>CAUCA</v>
      </c>
      <c r="J482" s="175">
        <v>14</v>
      </c>
      <c r="K482" s="176" t="str">
        <f>VLOOKUP(J482,AUXILIAR_TIPO_ASEGURADORA!$C$2:$D$19,2,0)</f>
        <v>SBS SEGUROS DE COLOMBIA S.A.</v>
      </c>
      <c r="L482" s="115">
        <v>1000199</v>
      </c>
      <c r="M482" s="224">
        <v>44593</v>
      </c>
      <c r="N482" s="115">
        <v>1000199</v>
      </c>
      <c r="O482" s="224">
        <v>44593</v>
      </c>
      <c r="P482" s="28"/>
      <c r="Q482" s="60"/>
      <c r="R482" s="157" t="str">
        <f t="shared" ca="1" si="23"/>
        <v>Vencida</v>
      </c>
      <c r="S482" s="157">
        <f t="shared" ca="1" si="24"/>
        <v>57</v>
      </c>
      <c r="T482" s="157" t="str">
        <f t="shared" ca="1" si="25"/>
        <v xml:space="preserve"> </v>
      </c>
    </row>
    <row r="483" spans="1:20">
      <c r="A483" s="84" t="s">
        <v>112</v>
      </c>
      <c r="B483" s="88" t="str">
        <f>VLOOKUP(A483,EMPRESAS!$A$1:$B$342,2,0)</f>
        <v>COOPERATIVA MULTIACTIVA DE TRANSPORTE TERRESTRE FLUVIAL Y AGROPECUARIO DEL DEPARTAMENTO DE SUCRE "COOTRAFLUVSUC"</v>
      </c>
      <c r="C483" s="88" t="str">
        <f>VLOOKUP(A483,EMPRESAS!$A$1:$C$342,3,0)</f>
        <v>Especial</v>
      </c>
      <c r="D483" s="96" t="s">
        <v>1603</v>
      </c>
      <c r="E483" s="127">
        <v>10720703</v>
      </c>
      <c r="F483" s="128" t="s">
        <v>1158</v>
      </c>
      <c r="G483" s="131">
        <v>30</v>
      </c>
      <c r="H483" s="122" t="s">
        <v>1105</v>
      </c>
      <c r="I483" s="220" t="str">
        <f>VLOOKUP(A483,EMPRESAS!$A$1:$I$342,9,0)</f>
        <v>CAUCA</v>
      </c>
      <c r="J483" s="175">
        <v>14</v>
      </c>
      <c r="K483" s="176" t="str">
        <f>VLOOKUP(J483,AUXILIAR_TIPO_ASEGURADORA!$C$2:$D$19,2,0)</f>
        <v>SBS SEGUROS DE COLOMBIA S.A.</v>
      </c>
      <c r="L483" s="115">
        <v>1000199</v>
      </c>
      <c r="M483" s="224">
        <v>44593</v>
      </c>
      <c r="N483" s="115">
        <v>1000199</v>
      </c>
      <c r="O483" s="224">
        <v>44593</v>
      </c>
      <c r="P483" s="28"/>
      <c r="Q483" s="60"/>
      <c r="R483" s="157" t="str">
        <f t="shared" ca="1" si="23"/>
        <v>Vencida</v>
      </c>
      <c r="S483" s="157">
        <f t="shared" ca="1" si="24"/>
        <v>57</v>
      </c>
      <c r="T483" s="157" t="str">
        <f t="shared" ca="1" si="25"/>
        <v xml:space="preserve"> </v>
      </c>
    </row>
    <row r="484" spans="1:20">
      <c r="A484" s="84" t="s">
        <v>112</v>
      </c>
      <c r="B484" s="88" t="str">
        <f>VLOOKUP(A484,EMPRESAS!$A$1:$B$342,2,0)</f>
        <v>COOPERATIVA MULTIACTIVA DE TRANSPORTE TERRESTRE FLUVIAL Y AGROPECUARIO DEL DEPARTAMENTO DE SUCRE "COOTRAFLUVSUC"</v>
      </c>
      <c r="C484" s="88" t="str">
        <f>VLOOKUP(A484,EMPRESAS!$A$1:$C$342,3,0)</f>
        <v>Especial</v>
      </c>
      <c r="D484" s="96" t="s">
        <v>1604</v>
      </c>
      <c r="E484" s="127" t="s">
        <v>1605</v>
      </c>
      <c r="F484" s="128" t="s">
        <v>1158</v>
      </c>
      <c r="G484" s="131">
        <v>20</v>
      </c>
      <c r="H484" s="122" t="s">
        <v>1105</v>
      </c>
      <c r="I484" s="220" t="str">
        <f>VLOOKUP(A484,EMPRESAS!$A$1:$I$342,9,0)</f>
        <v>CAUCA</v>
      </c>
      <c r="J484" s="175">
        <v>14</v>
      </c>
      <c r="K484" s="176" t="str">
        <f>VLOOKUP(J484,AUXILIAR_TIPO_ASEGURADORA!$C$2:$D$19,2,0)</f>
        <v>SBS SEGUROS DE COLOMBIA S.A.</v>
      </c>
      <c r="L484" s="115">
        <v>1000199</v>
      </c>
      <c r="M484" s="224">
        <v>44593</v>
      </c>
      <c r="N484" s="115">
        <v>1000199</v>
      </c>
      <c r="O484" s="224">
        <v>44593</v>
      </c>
      <c r="P484" s="28"/>
      <c r="Q484" s="60"/>
      <c r="R484" s="157" t="str">
        <f t="shared" ca="1" si="23"/>
        <v>Vencida</v>
      </c>
      <c r="S484" s="157">
        <f t="shared" ca="1" si="24"/>
        <v>57</v>
      </c>
      <c r="T484" s="157" t="str">
        <f t="shared" ca="1" si="25"/>
        <v xml:space="preserve"> </v>
      </c>
    </row>
    <row r="485" spans="1:20" ht="15.6" thickTop="1" thickBot="1">
      <c r="A485" s="70">
        <v>8410001783</v>
      </c>
      <c r="B485" s="88" t="str">
        <f>VLOOKUP(A485,EMPRESAS!$A$1:$B$342,2,0)</f>
        <v>COOPERATIVA  DE TRANSPORTADORES FLUVIALES Y MARITIMOS "COOTRANSFLUMAR"</v>
      </c>
      <c r="C485" s="88" t="str">
        <f>VLOOKUP(A485,EMPRESAS!$A$1:$C$342,3,0)</f>
        <v>Pasajeros</v>
      </c>
      <c r="D485" s="78" t="s">
        <v>1606</v>
      </c>
      <c r="E485" s="123">
        <v>20320341</v>
      </c>
      <c r="F485" s="252" t="s">
        <v>1102</v>
      </c>
      <c r="G485" s="253">
        <v>23</v>
      </c>
      <c r="H485" s="254" t="s">
        <v>1607</v>
      </c>
      <c r="I485" s="220" t="str">
        <f>VLOOKUP(A485,EMPRESAS!$A$1:$I$342,9,0)</f>
        <v>ATRATO</v>
      </c>
      <c r="J485" s="248"/>
      <c r="K485" s="176" t="e">
        <f>VLOOKUP(J485,AUXILIAR_TIPO_ASEGURADORA!$C$2:$D$19,2,0)</f>
        <v>#N/A</v>
      </c>
      <c r="L485" s="593" t="s">
        <v>1608</v>
      </c>
      <c r="M485" s="594"/>
      <c r="N485" s="594"/>
      <c r="O485" s="595"/>
      <c r="P485" s="28"/>
      <c r="Q485" s="60"/>
      <c r="R485" s="157" t="str">
        <f t="shared" ca="1" si="23"/>
        <v>Vencida</v>
      </c>
      <c r="S485" s="157">
        <f t="shared" ca="1" si="24"/>
        <v>44650</v>
      </c>
      <c r="T485" s="157" t="str">
        <f t="shared" ca="1" si="25"/>
        <v xml:space="preserve"> </v>
      </c>
    </row>
    <row r="486" spans="1:20" ht="15.6" thickTop="1" thickBot="1">
      <c r="A486" s="84">
        <v>8410001783</v>
      </c>
      <c r="B486" s="88" t="str">
        <f>VLOOKUP(A486,EMPRESAS!$A$1:$B$342,2,0)</f>
        <v>COOPERATIVA  DE TRANSPORTADORES FLUVIALES Y MARITIMOS "COOTRANSFLUMAR"</v>
      </c>
      <c r="C486" s="88" t="str">
        <f>VLOOKUP(A486,EMPRESAS!$A$1:$C$342,3,0)</f>
        <v>Pasajeros</v>
      </c>
      <c r="D486" s="78" t="s">
        <v>1609</v>
      </c>
      <c r="E486" s="123">
        <v>20321156</v>
      </c>
      <c r="F486" s="252" t="s">
        <v>1102</v>
      </c>
      <c r="G486" s="253">
        <v>20</v>
      </c>
      <c r="H486" s="254" t="s">
        <v>1607</v>
      </c>
      <c r="I486" s="220" t="str">
        <f>VLOOKUP(A486,EMPRESAS!$A$1:$I$342,9,0)</f>
        <v>ATRATO</v>
      </c>
      <c r="J486" s="248"/>
      <c r="K486" s="176" t="e">
        <f>VLOOKUP(J486,AUXILIAR_TIPO_ASEGURADORA!$C$2:$D$19,2,0)</f>
        <v>#N/A</v>
      </c>
      <c r="L486" s="596"/>
      <c r="M486" s="597"/>
      <c r="N486" s="597"/>
      <c r="O486" s="598"/>
      <c r="P486" s="28"/>
      <c r="Q486" s="60"/>
      <c r="R486" s="157" t="str">
        <f t="shared" ca="1" si="23"/>
        <v>Vencida</v>
      </c>
      <c r="S486" s="157">
        <f t="shared" ca="1" si="24"/>
        <v>44650</v>
      </c>
      <c r="T486" s="157" t="str">
        <f t="shared" ca="1" si="25"/>
        <v xml:space="preserve"> </v>
      </c>
    </row>
    <row r="487" spans="1:20" ht="15.6" thickTop="1" thickBot="1">
      <c r="A487" s="84">
        <v>8410001783</v>
      </c>
      <c r="B487" s="88" t="str">
        <f>VLOOKUP(A487,EMPRESAS!$A$1:$B$342,2,0)</f>
        <v>COOPERATIVA  DE TRANSPORTADORES FLUVIALES Y MARITIMOS "COOTRANSFLUMAR"</v>
      </c>
      <c r="C487" s="88" t="str">
        <f>VLOOKUP(A487,EMPRESAS!$A$1:$C$342,3,0)</f>
        <v>Pasajeros</v>
      </c>
      <c r="D487" s="78" t="s">
        <v>1610</v>
      </c>
      <c r="E487" s="123">
        <v>20321044</v>
      </c>
      <c r="F487" s="252" t="s">
        <v>1102</v>
      </c>
      <c r="G487" s="253">
        <v>20</v>
      </c>
      <c r="H487" s="254" t="s">
        <v>1607</v>
      </c>
      <c r="I487" s="220" t="str">
        <f>VLOOKUP(A487,EMPRESAS!$A$1:$I$342,9,0)</f>
        <v>ATRATO</v>
      </c>
      <c r="J487" s="248"/>
      <c r="K487" s="176" t="e">
        <f>VLOOKUP(J487,AUXILIAR_TIPO_ASEGURADORA!$C$2:$D$19,2,0)</f>
        <v>#N/A</v>
      </c>
      <c r="L487" s="596"/>
      <c r="M487" s="597"/>
      <c r="N487" s="597"/>
      <c r="O487" s="598"/>
      <c r="P487" s="28"/>
      <c r="Q487" s="60"/>
      <c r="R487" s="157" t="str">
        <f t="shared" ca="1" si="23"/>
        <v>Vencida</v>
      </c>
      <c r="S487" s="157">
        <f t="shared" ca="1" si="24"/>
        <v>44650</v>
      </c>
      <c r="T487" s="157" t="str">
        <f t="shared" ca="1" si="25"/>
        <v xml:space="preserve"> </v>
      </c>
    </row>
    <row r="488" spans="1:20" ht="15.6" thickTop="1" thickBot="1">
      <c r="A488" s="84">
        <v>8410001783</v>
      </c>
      <c r="B488" s="88" t="str">
        <f>VLOOKUP(A488,EMPRESAS!$A$1:$B$342,2,0)</f>
        <v>COOPERATIVA  DE TRANSPORTADORES FLUVIALES Y MARITIMOS "COOTRANSFLUMAR"</v>
      </c>
      <c r="C488" s="88" t="str">
        <f>VLOOKUP(A488,EMPRESAS!$A$1:$C$342,3,0)</f>
        <v>Pasajeros</v>
      </c>
      <c r="D488" s="78" t="s">
        <v>1611</v>
      </c>
      <c r="E488" s="123">
        <v>20120417</v>
      </c>
      <c r="F488" s="252" t="s">
        <v>1102</v>
      </c>
      <c r="G488" s="253">
        <v>33</v>
      </c>
      <c r="H488" s="254" t="s">
        <v>1607</v>
      </c>
      <c r="I488" s="220" t="str">
        <f>VLOOKUP(A488,EMPRESAS!$A$1:$I$342,9,0)</f>
        <v>ATRATO</v>
      </c>
      <c r="J488" s="248"/>
      <c r="K488" s="176" t="e">
        <f>VLOOKUP(J488,AUXILIAR_TIPO_ASEGURADORA!$C$2:$D$19,2,0)</f>
        <v>#N/A</v>
      </c>
      <c r="L488" s="596"/>
      <c r="M488" s="597"/>
      <c r="N488" s="597"/>
      <c r="O488" s="598"/>
      <c r="P488" s="28"/>
      <c r="Q488" s="60"/>
      <c r="R488" s="157" t="str">
        <f t="shared" ca="1" si="23"/>
        <v>Vencida</v>
      </c>
      <c r="S488" s="157">
        <f t="shared" ca="1" si="24"/>
        <v>44650</v>
      </c>
      <c r="T488" s="157" t="str">
        <f t="shared" ca="1" si="25"/>
        <v xml:space="preserve"> </v>
      </c>
    </row>
    <row r="489" spans="1:20" ht="15.6" thickTop="1" thickBot="1">
      <c r="A489" s="84">
        <v>8410001783</v>
      </c>
      <c r="B489" s="88" t="str">
        <f>VLOOKUP(A489,EMPRESAS!$A$1:$B$342,2,0)</f>
        <v>COOPERATIVA  DE TRANSPORTADORES FLUVIALES Y MARITIMOS "COOTRANSFLUMAR"</v>
      </c>
      <c r="C489" s="88" t="str">
        <f>VLOOKUP(A489,EMPRESAS!$A$1:$C$342,3,0)</f>
        <v>Pasajeros</v>
      </c>
      <c r="D489" s="78" t="s">
        <v>1612</v>
      </c>
      <c r="E489" s="123">
        <v>20320148</v>
      </c>
      <c r="F489" s="252" t="s">
        <v>1102</v>
      </c>
      <c r="G489" s="253">
        <v>18</v>
      </c>
      <c r="H489" s="254" t="s">
        <v>1607</v>
      </c>
      <c r="I489" s="220" t="str">
        <f>VLOOKUP(A489,EMPRESAS!$A$1:$I$342,9,0)</f>
        <v>ATRATO</v>
      </c>
      <c r="J489" s="248"/>
      <c r="K489" s="176" t="e">
        <f>VLOOKUP(J489,AUXILIAR_TIPO_ASEGURADORA!$C$2:$D$19,2,0)</f>
        <v>#N/A</v>
      </c>
      <c r="L489" s="596"/>
      <c r="M489" s="597"/>
      <c r="N489" s="597"/>
      <c r="O489" s="598"/>
      <c r="P489" s="28"/>
      <c r="Q489" s="60"/>
      <c r="R489" s="157" t="str">
        <f t="shared" ca="1" si="23"/>
        <v>Vencida</v>
      </c>
      <c r="S489" s="157">
        <f t="shared" ca="1" si="24"/>
        <v>44650</v>
      </c>
      <c r="T489" s="157" t="str">
        <f t="shared" ca="1" si="25"/>
        <v xml:space="preserve"> </v>
      </c>
    </row>
    <row r="490" spans="1:20" ht="15.6" thickTop="1" thickBot="1">
      <c r="A490" s="84">
        <v>8410001783</v>
      </c>
      <c r="B490" s="88" t="str">
        <f>VLOOKUP(A490,EMPRESAS!$A$1:$B$342,2,0)</f>
        <v>COOPERATIVA  DE TRANSPORTADORES FLUVIALES Y MARITIMOS "COOTRANSFLUMAR"</v>
      </c>
      <c r="C490" s="88" t="str">
        <f>VLOOKUP(A490,EMPRESAS!$A$1:$C$342,3,0)</f>
        <v>Pasajeros</v>
      </c>
      <c r="D490" s="78" t="s">
        <v>1613</v>
      </c>
      <c r="E490" s="123">
        <v>20320168</v>
      </c>
      <c r="F490" s="252" t="s">
        <v>1102</v>
      </c>
      <c r="G490" s="253">
        <v>23</v>
      </c>
      <c r="H490" s="254" t="s">
        <v>1607</v>
      </c>
      <c r="I490" s="220" t="str">
        <f>VLOOKUP(A490,EMPRESAS!$A$1:$I$342,9,0)</f>
        <v>ATRATO</v>
      </c>
      <c r="J490" s="248"/>
      <c r="K490" s="176" t="e">
        <f>VLOOKUP(J490,AUXILIAR_TIPO_ASEGURADORA!$C$2:$D$19,2,0)</f>
        <v>#N/A</v>
      </c>
      <c r="L490" s="596"/>
      <c r="M490" s="597"/>
      <c r="N490" s="597"/>
      <c r="O490" s="598"/>
      <c r="P490" s="8"/>
      <c r="Q490" s="56"/>
      <c r="R490" s="157" t="str">
        <f t="shared" ca="1" si="23"/>
        <v>Vencida</v>
      </c>
      <c r="S490" s="157">
        <f t="shared" ca="1" si="24"/>
        <v>44650</v>
      </c>
      <c r="T490" s="157" t="str">
        <f t="shared" ca="1" si="25"/>
        <v xml:space="preserve"> </v>
      </c>
    </row>
    <row r="491" spans="1:20" ht="15.6" thickTop="1" thickBot="1">
      <c r="A491" s="84">
        <v>8410001783</v>
      </c>
      <c r="B491" s="88" t="str">
        <f>VLOOKUP(A491,EMPRESAS!$A$1:$B$342,2,0)</f>
        <v>COOPERATIVA  DE TRANSPORTADORES FLUVIALES Y MARITIMOS "COOTRANSFLUMAR"</v>
      </c>
      <c r="C491" s="88" t="str">
        <f>VLOOKUP(A491,EMPRESAS!$A$1:$C$342,3,0)</f>
        <v>Pasajeros</v>
      </c>
      <c r="D491" s="78" t="s">
        <v>1614</v>
      </c>
      <c r="E491" s="123">
        <v>20320027</v>
      </c>
      <c r="F491" s="252" t="s">
        <v>1102</v>
      </c>
      <c r="G491" s="253">
        <v>20</v>
      </c>
      <c r="H491" s="254" t="s">
        <v>1607</v>
      </c>
      <c r="I491" s="220" t="str">
        <f>VLOOKUP(A491,EMPRESAS!$A$1:$I$342,9,0)</f>
        <v>ATRATO</v>
      </c>
      <c r="J491" s="248"/>
      <c r="K491" s="176" t="e">
        <f>VLOOKUP(J491,AUXILIAR_TIPO_ASEGURADORA!$C$2:$D$19,2,0)</f>
        <v>#N/A</v>
      </c>
      <c r="L491" s="596"/>
      <c r="M491" s="597"/>
      <c r="N491" s="597"/>
      <c r="O491" s="598"/>
      <c r="P491" s="8"/>
      <c r="Q491" s="56"/>
      <c r="R491" s="157" t="str">
        <f t="shared" ca="1" si="23"/>
        <v>Vencida</v>
      </c>
      <c r="S491" s="157">
        <f t="shared" ca="1" si="24"/>
        <v>44650</v>
      </c>
      <c r="T491" s="157" t="str">
        <f t="shared" ca="1" si="25"/>
        <v xml:space="preserve"> </v>
      </c>
    </row>
    <row r="492" spans="1:20" ht="15.6" thickTop="1" thickBot="1">
      <c r="A492" s="84">
        <v>8410001783</v>
      </c>
      <c r="B492" s="88" t="str">
        <f>VLOOKUP(A492,EMPRESAS!$A$1:$B$342,2,0)</f>
        <v>COOPERATIVA  DE TRANSPORTADORES FLUVIALES Y MARITIMOS "COOTRANSFLUMAR"</v>
      </c>
      <c r="C492" s="88" t="str">
        <f>VLOOKUP(A492,EMPRESAS!$A$1:$C$342,3,0)</f>
        <v>Pasajeros</v>
      </c>
      <c r="D492" s="78" t="s">
        <v>1615</v>
      </c>
      <c r="E492" s="123">
        <v>20320872</v>
      </c>
      <c r="F492" s="252" t="s">
        <v>1102</v>
      </c>
      <c r="G492" s="253">
        <v>21</v>
      </c>
      <c r="H492" s="254" t="s">
        <v>1607</v>
      </c>
      <c r="I492" s="220" t="str">
        <f>VLOOKUP(A492,EMPRESAS!$A$1:$I$342,9,0)</f>
        <v>ATRATO</v>
      </c>
      <c r="J492" s="248"/>
      <c r="K492" s="176" t="e">
        <f>VLOOKUP(J492,AUXILIAR_TIPO_ASEGURADORA!$C$2:$D$19,2,0)</f>
        <v>#N/A</v>
      </c>
      <c r="L492" s="596"/>
      <c r="M492" s="597"/>
      <c r="N492" s="597"/>
      <c r="O492" s="598"/>
      <c r="P492" s="8"/>
      <c r="Q492" s="56"/>
      <c r="R492" s="157" t="str">
        <f t="shared" ca="1" si="23"/>
        <v>Vencida</v>
      </c>
      <c r="S492" s="157">
        <f t="shared" ca="1" si="24"/>
        <v>44650</v>
      </c>
      <c r="T492" s="157" t="str">
        <f t="shared" ca="1" si="25"/>
        <v xml:space="preserve"> </v>
      </c>
    </row>
    <row r="493" spans="1:20" ht="15.6" thickTop="1" thickBot="1">
      <c r="A493" s="84">
        <v>8410001783</v>
      </c>
      <c r="B493" s="88" t="str">
        <f>VLOOKUP(A493,EMPRESAS!$A$1:$B$342,2,0)</f>
        <v>COOPERATIVA  DE TRANSPORTADORES FLUVIALES Y MARITIMOS "COOTRANSFLUMAR"</v>
      </c>
      <c r="C493" s="88" t="str">
        <f>VLOOKUP(A493,EMPRESAS!$A$1:$C$342,3,0)</f>
        <v>Pasajeros</v>
      </c>
      <c r="D493" s="78" t="s">
        <v>1616</v>
      </c>
      <c r="E493" s="123">
        <v>20320226</v>
      </c>
      <c r="F493" s="252" t="s">
        <v>1102</v>
      </c>
      <c r="G493" s="253">
        <v>20</v>
      </c>
      <c r="H493" s="254" t="s">
        <v>1607</v>
      </c>
      <c r="I493" s="220" t="str">
        <f>VLOOKUP(A493,EMPRESAS!$A$1:$I$342,9,0)</f>
        <v>ATRATO</v>
      </c>
      <c r="J493" s="248"/>
      <c r="K493" s="176" t="e">
        <f>VLOOKUP(J493,AUXILIAR_TIPO_ASEGURADORA!$C$2:$D$19,2,0)</f>
        <v>#N/A</v>
      </c>
      <c r="L493" s="596"/>
      <c r="M493" s="597"/>
      <c r="N493" s="597"/>
      <c r="O493" s="598"/>
      <c r="P493" s="8"/>
      <c r="Q493" s="56"/>
      <c r="R493" s="157" t="str">
        <f t="shared" ca="1" si="23"/>
        <v>Vencida</v>
      </c>
      <c r="S493" s="157">
        <f t="shared" ca="1" si="24"/>
        <v>44650</v>
      </c>
      <c r="T493" s="157" t="str">
        <f t="shared" ca="1" si="25"/>
        <v xml:space="preserve"> </v>
      </c>
    </row>
    <row r="494" spans="1:20" ht="15.6" thickTop="1" thickBot="1">
      <c r="A494" s="84">
        <v>8410001783</v>
      </c>
      <c r="B494" s="88" t="str">
        <f>VLOOKUP(A494,EMPRESAS!$A$1:$B$342,2,0)</f>
        <v>COOPERATIVA  DE TRANSPORTADORES FLUVIALES Y MARITIMOS "COOTRANSFLUMAR"</v>
      </c>
      <c r="C494" s="88" t="str">
        <f>VLOOKUP(A494,EMPRESAS!$A$1:$C$342,3,0)</f>
        <v>Pasajeros</v>
      </c>
      <c r="D494" s="78" t="s">
        <v>1617</v>
      </c>
      <c r="E494" s="123">
        <v>20320194</v>
      </c>
      <c r="F494" s="252" t="s">
        <v>1102</v>
      </c>
      <c r="G494" s="253">
        <v>22</v>
      </c>
      <c r="H494" s="254" t="s">
        <v>1607</v>
      </c>
      <c r="I494" s="220" t="str">
        <f>VLOOKUP(A494,EMPRESAS!$A$1:$I$342,9,0)</f>
        <v>ATRATO</v>
      </c>
      <c r="J494" s="248"/>
      <c r="K494" s="176" t="e">
        <f>VLOOKUP(J494,AUXILIAR_TIPO_ASEGURADORA!$C$2:$D$19,2,0)</f>
        <v>#N/A</v>
      </c>
      <c r="L494" s="596"/>
      <c r="M494" s="597"/>
      <c r="N494" s="597"/>
      <c r="O494" s="598"/>
      <c r="P494" s="8"/>
      <c r="Q494" s="56"/>
      <c r="R494" s="157" t="str">
        <f t="shared" ca="1" si="23"/>
        <v>Vencida</v>
      </c>
      <c r="S494" s="157">
        <f t="shared" ca="1" si="24"/>
        <v>44650</v>
      </c>
      <c r="T494" s="157" t="str">
        <f t="shared" ca="1" si="25"/>
        <v xml:space="preserve"> </v>
      </c>
    </row>
    <row r="495" spans="1:20" ht="15.6" thickTop="1" thickBot="1">
      <c r="A495" s="84">
        <v>8410001783</v>
      </c>
      <c r="B495" s="88" t="str">
        <f>VLOOKUP(A495,EMPRESAS!$A$1:$B$342,2,0)</f>
        <v>COOPERATIVA  DE TRANSPORTADORES FLUVIALES Y MARITIMOS "COOTRANSFLUMAR"</v>
      </c>
      <c r="C495" s="88" t="str">
        <f>VLOOKUP(A495,EMPRESAS!$A$1:$C$342,3,0)</f>
        <v>Pasajeros</v>
      </c>
      <c r="D495" s="78" t="s">
        <v>1618</v>
      </c>
      <c r="E495" s="123">
        <v>20320026</v>
      </c>
      <c r="F495" s="252" t="s">
        <v>1102</v>
      </c>
      <c r="G495" s="253">
        <v>23</v>
      </c>
      <c r="H495" s="254" t="s">
        <v>1607</v>
      </c>
      <c r="I495" s="220" t="str">
        <f>VLOOKUP(A495,EMPRESAS!$A$1:$I$342,9,0)</f>
        <v>ATRATO</v>
      </c>
      <c r="J495" s="248"/>
      <c r="K495" s="176" t="e">
        <f>VLOOKUP(J495,AUXILIAR_TIPO_ASEGURADORA!$C$2:$D$19,2,0)</f>
        <v>#N/A</v>
      </c>
      <c r="L495" s="596"/>
      <c r="M495" s="597"/>
      <c r="N495" s="597"/>
      <c r="O495" s="598"/>
      <c r="P495" s="8"/>
      <c r="Q495" s="56"/>
      <c r="R495" s="157" t="str">
        <f t="shared" ca="1" si="23"/>
        <v>Vencida</v>
      </c>
      <c r="S495" s="157">
        <f t="shared" ca="1" si="24"/>
        <v>44650</v>
      </c>
      <c r="T495" s="157" t="str">
        <f t="shared" ca="1" si="25"/>
        <v xml:space="preserve"> </v>
      </c>
    </row>
    <row r="496" spans="1:20" ht="15.6" thickTop="1" thickBot="1">
      <c r="A496" s="84">
        <v>8410001783</v>
      </c>
      <c r="B496" s="88" t="str">
        <f>VLOOKUP(A496,EMPRESAS!$A$1:$B$342,2,0)</f>
        <v>COOPERATIVA  DE TRANSPORTADORES FLUVIALES Y MARITIMOS "COOTRANSFLUMAR"</v>
      </c>
      <c r="C496" s="88" t="str">
        <f>VLOOKUP(A496,EMPRESAS!$A$1:$C$342,3,0)</f>
        <v>Pasajeros</v>
      </c>
      <c r="D496" s="78" t="s">
        <v>1619</v>
      </c>
      <c r="E496" s="123">
        <v>20320293</v>
      </c>
      <c r="F496" s="252" t="s">
        <v>1102</v>
      </c>
      <c r="G496" s="253">
        <v>22</v>
      </c>
      <c r="H496" s="254" t="s">
        <v>1607</v>
      </c>
      <c r="I496" s="220" t="str">
        <f>VLOOKUP(A496,EMPRESAS!$A$1:$I$342,9,0)</f>
        <v>ATRATO</v>
      </c>
      <c r="J496" s="248"/>
      <c r="K496" s="176" t="e">
        <f>VLOOKUP(J496,AUXILIAR_TIPO_ASEGURADORA!$C$2:$D$19,2,0)</f>
        <v>#N/A</v>
      </c>
      <c r="L496" s="596"/>
      <c r="M496" s="597"/>
      <c r="N496" s="597"/>
      <c r="O496" s="598"/>
      <c r="P496" s="8"/>
      <c r="Q496" s="56"/>
      <c r="R496" s="157" t="str">
        <f t="shared" ca="1" si="23"/>
        <v>Vencida</v>
      </c>
      <c r="S496" s="157">
        <f t="shared" ca="1" si="24"/>
        <v>44650</v>
      </c>
      <c r="T496" s="157" t="str">
        <f t="shared" ca="1" si="25"/>
        <v xml:space="preserve"> </v>
      </c>
    </row>
    <row r="497" spans="1:20" ht="15.6" thickTop="1" thickBot="1">
      <c r="A497" s="84">
        <v>8410001783</v>
      </c>
      <c r="B497" s="88" t="str">
        <f>VLOOKUP(A497,EMPRESAS!$A$1:$B$342,2,0)</f>
        <v>COOPERATIVA  DE TRANSPORTADORES FLUVIALES Y MARITIMOS "COOTRANSFLUMAR"</v>
      </c>
      <c r="C497" s="88" t="str">
        <f>VLOOKUP(A497,EMPRESAS!$A$1:$C$342,3,0)</f>
        <v>Pasajeros</v>
      </c>
      <c r="D497" s="78" t="s">
        <v>1620</v>
      </c>
      <c r="E497" s="123">
        <v>20320030</v>
      </c>
      <c r="F497" s="252" t="s">
        <v>1102</v>
      </c>
      <c r="G497" s="253">
        <v>20</v>
      </c>
      <c r="H497" s="254" t="s">
        <v>1607</v>
      </c>
      <c r="I497" s="220" t="str">
        <f>VLOOKUP(A497,EMPRESAS!$A$1:$I$342,9,0)</f>
        <v>ATRATO</v>
      </c>
      <c r="J497" s="248"/>
      <c r="K497" s="176" t="e">
        <f>VLOOKUP(J497,AUXILIAR_TIPO_ASEGURADORA!$C$2:$D$19,2,0)</f>
        <v>#N/A</v>
      </c>
      <c r="L497" s="596"/>
      <c r="M497" s="597"/>
      <c r="N497" s="597"/>
      <c r="O497" s="598"/>
      <c r="P497" s="8"/>
      <c r="Q497" s="56"/>
      <c r="R497" s="157" t="str">
        <f t="shared" ca="1" si="23"/>
        <v>Vencida</v>
      </c>
      <c r="S497" s="157">
        <f t="shared" ca="1" si="24"/>
        <v>44650</v>
      </c>
      <c r="T497" s="157" t="str">
        <f t="shared" ca="1" si="25"/>
        <v xml:space="preserve"> </v>
      </c>
    </row>
    <row r="498" spans="1:20" ht="15.6" thickTop="1" thickBot="1">
      <c r="A498" s="84">
        <v>8410001783</v>
      </c>
      <c r="B498" s="88" t="str">
        <f>VLOOKUP(A498,EMPRESAS!$A$1:$B$342,2,0)</f>
        <v>COOPERATIVA  DE TRANSPORTADORES FLUVIALES Y MARITIMOS "COOTRANSFLUMAR"</v>
      </c>
      <c r="C498" s="88" t="str">
        <f>VLOOKUP(A498,EMPRESAS!$A$1:$C$342,3,0)</f>
        <v>Pasajeros</v>
      </c>
      <c r="D498" s="78" t="s">
        <v>1621</v>
      </c>
      <c r="E498" s="123">
        <v>20320062</v>
      </c>
      <c r="F498" s="252" t="s">
        <v>1102</v>
      </c>
      <c r="G498" s="253">
        <v>23</v>
      </c>
      <c r="H498" s="254" t="s">
        <v>1607</v>
      </c>
      <c r="I498" s="220" t="str">
        <f>VLOOKUP(A498,EMPRESAS!$A$1:$I$342,9,0)</f>
        <v>ATRATO</v>
      </c>
      <c r="J498" s="248"/>
      <c r="K498" s="176" t="e">
        <f>VLOOKUP(J498,AUXILIAR_TIPO_ASEGURADORA!$C$2:$D$19,2,0)</f>
        <v>#N/A</v>
      </c>
      <c r="L498" s="596"/>
      <c r="M498" s="597"/>
      <c r="N498" s="597"/>
      <c r="O498" s="598"/>
      <c r="P498" s="8"/>
      <c r="Q498" s="56"/>
      <c r="R498" s="157" t="str">
        <f t="shared" ca="1" si="23"/>
        <v>Vencida</v>
      </c>
      <c r="S498" s="157">
        <f t="shared" ca="1" si="24"/>
        <v>44650</v>
      </c>
      <c r="T498" s="157" t="str">
        <f t="shared" ca="1" si="25"/>
        <v xml:space="preserve"> </v>
      </c>
    </row>
    <row r="499" spans="1:20" ht="15.6" thickTop="1" thickBot="1">
      <c r="A499" s="84">
        <v>8410001783</v>
      </c>
      <c r="B499" s="88" t="str">
        <f>VLOOKUP(A499,EMPRESAS!$A$1:$B$342,2,0)</f>
        <v>COOPERATIVA  DE TRANSPORTADORES FLUVIALES Y MARITIMOS "COOTRANSFLUMAR"</v>
      </c>
      <c r="C499" s="88" t="str">
        <f>VLOOKUP(A499,EMPRESAS!$A$1:$C$342,3,0)</f>
        <v>Pasajeros</v>
      </c>
      <c r="D499" s="78" t="s">
        <v>1622</v>
      </c>
      <c r="E499" s="123">
        <v>20320910</v>
      </c>
      <c r="F499" s="252" t="s">
        <v>1102</v>
      </c>
      <c r="G499" s="253">
        <v>23</v>
      </c>
      <c r="H499" s="254" t="s">
        <v>1607</v>
      </c>
      <c r="I499" s="220" t="str">
        <f>VLOOKUP(A499,EMPRESAS!$A$1:$I$342,9,0)</f>
        <v>ATRATO</v>
      </c>
      <c r="J499" s="248"/>
      <c r="K499" s="176" t="e">
        <f>VLOOKUP(J499,AUXILIAR_TIPO_ASEGURADORA!$C$2:$D$19,2,0)</f>
        <v>#N/A</v>
      </c>
      <c r="L499" s="596"/>
      <c r="M499" s="597"/>
      <c r="N499" s="597"/>
      <c r="O499" s="598"/>
      <c r="P499" s="8"/>
      <c r="Q499" s="56"/>
      <c r="R499" s="157" t="str">
        <f t="shared" ca="1" si="23"/>
        <v>Vencida</v>
      </c>
      <c r="S499" s="157">
        <f t="shared" ca="1" si="24"/>
        <v>44650</v>
      </c>
      <c r="T499" s="157" t="str">
        <f t="shared" ca="1" si="25"/>
        <v xml:space="preserve"> </v>
      </c>
    </row>
    <row r="500" spans="1:20" ht="15.6" thickTop="1" thickBot="1">
      <c r="A500" s="84">
        <v>8410001783</v>
      </c>
      <c r="B500" s="88" t="str">
        <f>VLOOKUP(A500,EMPRESAS!$A$1:$B$342,2,0)</f>
        <v>COOPERATIVA  DE TRANSPORTADORES FLUVIALES Y MARITIMOS "COOTRANSFLUMAR"</v>
      </c>
      <c r="C500" s="88" t="str">
        <f>VLOOKUP(A500,EMPRESAS!$A$1:$C$342,3,0)</f>
        <v>Pasajeros</v>
      </c>
      <c r="D500" s="78" t="s">
        <v>1623</v>
      </c>
      <c r="E500" s="123">
        <v>20320156</v>
      </c>
      <c r="F500" s="252" t="s">
        <v>1102</v>
      </c>
      <c r="G500" s="253">
        <v>20</v>
      </c>
      <c r="H500" s="254" t="s">
        <v>1607</v>
      </c>
      <c r="I500" s="220" t="str">
        <f>VLOOKUP(A500,EMPRESAS!$A$1:$I$342,9,0)</f>
        <v>ATRATO</v>
      </c>
      <c r="J500" s="248"/>
      <c r="K500" s="176" t="e">
        <f>VLOOKUP(J500,AUXILIAR_TIPO_ASEGURADORA!$C$2:$D$19,2,0)</f>
        <v>#N/A</v>
      </c>
      <c r="L500" s="596"/>
      <c r="M500" s="597"/>
      <c r="N500" s="597"/>
      <c r="O500" s="598"/>
      <c r="P500" s="8"/>
      <c r="Q500" s="56"/>
      <c r="R500" s="157" t="str">
        <f t="shared" ca="1" si="23"/>
        <v>Vencida</v>
      </c>
      <c r="S500" s="157">
        <f t="shared" ca="1" si="24"/>
        <v>44650</v>
      </c>
      <c r="T500" s="157" t="str">
        <f t="shared" ca="1" si="25"/>
        <v xml:space="preserve"> </v>
      </c>
    </row>
    <row r="501" spans="1:20" ht="15.6" thickTop="1" thickBot="1">
      <c r="A501" s="84">
        <v>8410001783</v>
      </c>
      <c r="B501" s="88" t="str">
        <f>VLOOKUP(A501,EMPRESAS!$A$1:$B$342,2,0)</f>
        <v>COOPERATIVA  DE TRANSPORTADORES FLUVIALES Y MARITIMOS "COOTRANSFLUMAR"</v>
      </c>
      <c r="C501" s="88" t="str">
        <f>VLOOKUP(A501,EMPRESAS!$A$1:$C$342,3,0)</f>
        <v>Pasajeros</v>
      </c>
      <c r="D501" s="78" t="s">
        <v>1624</v>
      </c>
      <c r="E501" s="123">
        <v>20320904</v>
      </c>
      <c r="F501" s="252" t="s">
        <v>1102</v>
      </c>
      <c r="G501" s="253">
        <v>18</v>
      </c>
      <c r="H501" s="254" t="s">
        <v>1607</v>
      </c>
      <c r="I501" s="220" t="str">
        <f>VLOOKUP(A501,EMPRESAS!$A$1:$I$342,9,0)</f>
        <v>ATRATO</v>
      </c>
      <c r="J501" s="248"/>
      <c r="K501" s="176" t="e">
        <f>VLOOKUP(J501,AUXILIAR_TIPO_ASEGURADORA!$C$2:$D$19,2,0)</f>
        <v>#N/A</v>
      </c>
      <c r="L501" s="596"/>
      <c r="M501" s="597"/>
      <c r="N501" s="597"/>
      <c r="O501" s="598"/>
      <c r="P501" s="8"/>
      <c r="Q501" s="56"/>
      <c r="R501" s="157" t="str">
        <f t="shared" ca="1" si="23"/>
        <v>Vencida</v>
      </c>
      <c r="S501" s="157">
        <f t="shared" ca="1" si="24"/>
        <v>44650</v>
      </c>
      <c r="T501" s="157" t="str">
        <f t="shared" ca="1" si="25"/>
        <v xml:space="preserve"> </v>
      </c>
    </row>
    <row r="502" spans="1:20" ht="15.6" thickTop="1" thickBot="1">
      <c r="A502" s="84">
        <v>8410001783</v>
      </c>
      <c r="B502" s="88" t="str">
        <f>VLOOKUP(A502,EMPRESAS!$A$1:$B$342,2,0)</f>
        <v>COOPERATIVA  DE TRANSPORTADORES FLUVIALES Y MARITIMOS "COOTRANSFLUMAR"</v>
      </c>
      <c r="C502" s="88" t="str">
        <f>VLOOKUP(A502,EMPRESAS!$A$1:$C$342,3,0)</f>
        <v>Pasajeros</v>
      </c>
      <c r="D502" s="78" t="s">
        <v>1625</v>
      </c>
      <c r="E502" s="123">
        <v>20320013</v>
      </c>
      <c r="F502" s="252" t="s">
        <v>1102</v>
      </c>
      <c r="G502" s="253">
        <v>23</v>
      </c>
      <c r="H502" s="254" t="s">
        <v>1607</v>
      </c>
      <c r="I502" s="220" t="str">
        <f>VLOOKUP(A502,EMPRESAS!$A$1:$I$342,9,0)</f>
        <v>ATRATO</v>
      </c>
      <c r="J502" s="248"/>
      <c r="K502" s="176" t="e">
        <f>VLOOKUP(J502,AUXILIAR_TIPO_ASEGURADORA!$C$2:$D$19,2,0)</f>
        <v>#N/A</v>
      </c>
      <c r="L502" s="596"/>
      <c r="M502" s="597"/>
      <c r="N502" s="597"/>
      <c r="O502" s="598"/>
      <c r="P502" s="8"/>
      <c r="Q502" s="56"/>
      <c r="R502" s="157" t="str">
        <f t="shared" ca="1" si="23"/>
        <v>Vencida</v>
      </c>
      <c r="S502" s="157">
        <f t="shared" ca="1" si="24"/>
        <v>44650</v>
      </c>
      <c r="T502" s="157" t="str">
        <f t="shared" ca="1" si="25"/>
        <v xml:space="preserve"> </v>
      </c>
    </row>
    <row r="503" spans="1:20" ht="15.6" thickTop="1" thickBot="1">
      <c r="A503" s="84">
        <v>8410001783</v>
      </c>
      <c r="B503" s="88" t="str">
        <f>VLOOKUP(A503,EMPRESAS!$A$1:$B$342,2,0)</f>
        <v>COOPERATIVA  DE TRANSPORTADORES FLUVIALES Y MARITIMOS "COOTRANSFLUMAR"</v>
      </c>
      <c r="C503" s="88" t="str">
        <f>VLOOKUP(A503,EMPRESAS!$A$1:$C$342,3,0)</f>
        <v>Pasajeros</v>
      </c>
      <c r="D503" s="78" t="s">
        <v>1626</v>
      </c>
      <c r="E503" s="123">
        <v>20320375</v>
      </c>
      <c r="F503" s="252" t="s">
        <v>1102</v>
      </c>
      <c r="G503" s="253">
        <v>23</v>
      </c>
      <c r="H503" s="254" t="s">
        <v>1607</v>
      </c>
      <c r="I503" s="220" t="str">
        <f>VLOOKUP(A503,EMPRESAS!$A$1:$I$342,9,0)</f>
        <v>ATRATO</v>
      </c>
      <c r="J503" s="248"/>
      <c r="K503" s="176" t="e">
        <f>VLOOKUP(J503,AUXILIAR_TIPO_ASEGURADORA!$C$2:$D$19,2,0)</f>
        <v>#N/A</v>
      </c>
      <c r="L503" s="596"/>
      <c r="M503" s="597"/>
      <c r="N503" s="597"/>
      <c r="O503" s="598"/>
      <c r="P503" s="28"/>
      <c r="Q503" s="60"/>
      <c r="R503" s="157" t="str">
        <f t="shared" ca="1" si="23"/>
        <v>Vencida</v>
      </c>
      <c r="S503" s="157">
        <f t="shared" ca="1" si="24"/>
        <v>44650</v>
      </c>
      <c r="T503" s="157" t="str">
        <f t="shared" ca="1" si="25"/>
        <v xml:space="preserve"> </v>
      </c>
    </row>
    <row r="504" spans="1:20" ht="15.6" thickTop="1" thickBot="1">
      <c r="A504" s="84">
        <v>8410001783</v>
      </c>
      <c r="B504" s="88" t="str">
        <f>VLOOKUP(A504,EMPRESAS!$A$1:$B$342,2,0)</f>
        <v>COOPERATIVA  DE TRANSPORTADORES FLUVIALES Y MARITIMOS "COOTRANSFLUMAR"</v>
      </c>
      <c r="C504" s="88" t="str">
        <f>VLOOKUP(A504,EMPRESAS!$A$1:$C$342,3,0)</f>
        <v>Pasajeros</v>
      </c>
      <c r="D504" s="78" t="s">
        <v>1627</v>
      </c>
      <c r="E504" s="123">
        <v>20320853</v>
      </c>
      <c r="F504" s="252" t="s">
        <v>1102</v>
      </c>
      <c r="G504" s="253">
        <v>21</v>
      </c>
      <c r="H504" s="254" t="s">
        <v>1607</v>
      </c>
      <c r="I504" s="220" t="str">
        <f>VLOOKUP(A504,EMPRESAS!$A$1:$I$342,9,0)</f>
        <v>ATRATO</v>
      </c>
      <c r="J504" s="248"/>
      <c r="K504" s="176" t="e">
        <f>VLOOKUP(J504,AUXILIAR_TIPO_ASEGURADORA!$C$2:$D$19,2,0)</f>
        <v>#N/A</v>
      </c>
      <c r="L504" s="596"/>
      <c r="M504" s="597"/>
      <c r="N504" s="597"/>
      <c r="O504" s="598"/>
      <c r="P504" s="28"/>
      <c r="Q504" s="60"/>
      <c r="R504" s="157" t="str">
        <f t="shared" ca="1" si="23"/>
        <v>Vencida</v>
      </c>
      <c r="S504" s="157">
        <f t="shared" ca="1" si="24"/>
        <v>44650</v>
      </c>
      <c r="T504" s="157" t="str">
        <f t="shared" ca="1" si="25"/>
        <v xml:space="preserve"> </v>
      </c>
    </row>
    <row r="505" spans="1:20" ht="15.6" thickTop="1" thickBot="1">
      <c r="A505" s="84">
        <v>8410001783</v>
      </c>
      <c r="B505" s="88" t="str">
        <f>VLOOKUP(A505,EMPRESAS!$A$1:$B$342,2,0)</f>
        <v>COOPERATIVA  DE TRANSPORTADORES FLUVIALES Y MARITIMOS "COOTRANSFLUMAR"</v>
      </c>
      <c r="C505" s="88" t="str">
        <f>VLOOKUP(A505,EMPRESAS!$A$1:$C$342,3,0)</f>
        <v>Pasajeros</v>
      </c>
      <c r="D505" s="78" t="s">
        <v>1628</v>
      </c>
      <c r="E505" s="123">
        <v>20320029</v>
      </c>
      <c r="F505" s="252" t="s">
        <v>1102</v>
      </c>
      <c r="G505" s="253">
        <v>24</v>
      </c>
      <c r="H505" s="254" t="s">
        <v>1607</v>
      </c>
      <c r="I505" s="220" t="str">
        <f>VLOOKUP(A505,EMPRESAS!$A$1:$I$342,9,0)</f>
        <v>ATRATO</v>
      </c>
      <c r="J505" s="248"/>
      <c r="K505" s="176" t="e">
        <f>VLOOKUP(J505,AUXILIAR_TIPO_ASEGURADORA!$C$2:$D$19,2,0)</f>
        <v>#N/A</v>
      </c>
      <c r="L505" s="596"/>
      <c r="M505" s="597"/>
      <c r="N505" s="597"/>
      <c r="O505" s="598"/>
      <c r="P505" s="28"/>
      <c r="Q505" s="60"/>
      <c r="R505" s="157" t="str">
        <f t="shared" ca="1" si="23"/>
        <v>Vencida</v>
      </c>
      <c r="S505" s="157">
        <f t="shared" ca="1" si="24"/>
        <v>44650</v>
      </c>
      <c r="T505" s="157" t="str">
        <f t="shared" ca="1" si="25"/>
        <v xml:space="preserve"> </v>
      </c>
    </row>
    <row r="506" spans="1:20" ht="15.6" thickTop="1" thickBot="1">
      <c r="A506" s="84">
        <v>8410001783</v>
      </c>
      <c r="B506" s="88" t="str">
        <f>VLOOKUP(A506,EMPRESAS!$A$1:$B$342,2,0)</f>
        <v>COOPERATIVA  DE TRANSPORTADORES FLUVIALES Y MARITIMOS "COOTRANSFLUMAR"</v>
      </c>
      <c r="C506" s="88" t="str">
        <f>VLOOKUP(A506,EMPRESAS!$A$1:$C$342,3,0)</f>
        <v>Pasajeros</v>
      </c>
      <c r="D506" s="78" t="s">
        <v>1629</v>
      </c>
      <c r="E506" s="123">
        <v>20320249</v>
      </c>
      <c r="F506" s="252" t="s">
        <v>1102</v>
      </c>
      <c r="G506" s="253">
        <v>23</v>
      </c>
      <c r="H506" s="254" t="s">
        <v>1607</v>
      </c>
      <c r="I506" s="220" t="str">
        <f>VLOOKUP(A506,EMPRESAS!$A$1:$I$342,9,0)</f>
        <v>ATRATO</v>
      </c>
      <c r="J506" s="248"/>
      <c r="K506" s="176" t="e">
        <f>VLOOKUP(J506,AUXILIAR_TIPO_ASEGURADORA!$C$2:$D$19,2,0)</f>
        <v>#N/A</v>
      </c>
      <c r="L506" s="596"/>
      <c r="M506" s="597"/>
      <c r="N506" s="597"/>
      <c r="O506" s="598"/>
      <c r="P506" s="28"/>
      <c r="Q506" s="60"/>
      <c r="R506" s="157" t="str">
        <f t="shared" ca="1" si="23"/>
        <v>Vencida</v>
      </c>
      <c r="S506" s="157">
        <f t="shared" ca="1" si="24"/>
        <v>44650</v>
      </c>
      <c r="T506" s="157" t="str">
        <f t="shared" ca="1" si="25"/>
        <v xml:space="preserve"> </v>
      </c>
    </row>
    <row r="507" spans="1:20" ht="15.6" thickTop="1" thickBot="1">
      <c r="A507" s="84">
        <v>8410001783</v>
      </c>
      <c r="B507" s="88" t="str">
        <f>VLOOKUP(A507,EMPRESAS!$A$1:$B$342,2,0)</f>
        <v>COOPERATIVA  DE TRANSPORTADORES FLUVIALES Y MARITIMOS "COOTRANSFLUMAR"</v>
      </c>
      <c r="C507" s="88" t="str">
        <f>VLOOKUP(A507,EMPRESAS!$A$1:$C$342,3,0)</f>
        <v>Pasajeros</v>
      </c>
      <c r="D507" s="78" t="s">
        <v>1630</v>
      </c>
      <c r="E507" s="123">
        <v>20320055</v>
      </c>
      <c r="F507" s="252" t="s">
        <v>1102</v>
      </c>
      <c r="G507" s="253">
        <v>18</v>
      </c>
      <c r="H507" s="254" t="s">
        <v>1607</v>
      </c>
      <c r="I507" s="220" t="str">
        <f>VLOOKUP(A507,EMPRESAS!$A$1:$I$342,9,0)</f>
        <v>ATRATO</v>
      </c>
      <c r="J507" s="248"/>
      <c r="K507" s="176" t="e">
        <f>VLOOKUP(J507,AUXILIAR_TIPO_ASEGURADORA!$C$2:$D$19,2,0)</f>
        <v>#N/A</v>
      </c>
      <c r="L507" s="596"/>
      <c r="M507" s="597"/>
      <c r="N507" s="597"/>
      <c r="O507" s="598"/>
      <c r="P507" s="28"/>
      <c r="Q507" s="60"/>
      <c r="R507" s="157" t="str">
        <f t="shared" ca="1" si="23"/>
        <v>Vencida</v>
      </c>
      <c r="S507" s="157">
        <f t="shared" ca="1" si="24"/>
        <v>44650</v>
      </c>
      <c r="T507" s="157" t="str">
        <f t="shared" ca="1" si="25"/>
        <v xml:space="preserve"> </v>
      </c>
    </row>
    <row r="508" spans="1:20" ht="15.6" thickTop="1" thickBot="1">
      <c r="A508" s="84">
        <v>8410001783</v>
      </c>
      <c r="B508" s="88" t="str">
        <f>VLOOKUP(A508,EMPRESAS!$A$1:$B$342,2,0)</f>
        <v>COOPERATIVA  DE TRANSPORTADORES FLUVIALES Y MARITIMOS "COOTRANSFLUMAR"</v>
      </c>
      <c r="C508" s="88" t="str">
        <f>VLOOKUP(A508,EMPRESAS!$A$1:$C$342,3,0)</f>
        <v>Pasajeros</v>
      </c>
      <c r="D508" s="78" t="s">
        <v>1631</v>
      </c>
      <c r="E508" s="123">
        <v>20121750</v>
      </c>
      <c r="F508" s="252" t="s">
        <v>1102</v>
      </c>
      <c r="G508" s="253">
        <v>20</v>
      </c>
      <c r="H508" s="254" t="s">
        <v>1607</v>
      </c>
      <c r="I508" s="220" t="str">
        <f>VLOOKUP(A508,EMPRESAS!$A$1:$I$342,9,0)</f>
        <v>ATRATO</v>
      </c>
      <c r="J508" s="248"/>
      <c r="K508" s="176" t="e">
        <f>VLOOKUP(J508,AUXILIAR_TIPO_ASEGURADORA!$C$2:$D$19,2,0)</f>
        <v>#N/A</v>
      </c>
      <c r="L508" s="596"/>
      <c r="M508" s="597"/>
      <c r="N508" s="597"/>
      <c r="O508" s="598"/>
      <c r="P508" s="28"/>
      <c r="Q508" s="60"/>
      <c r="R508" s="157" t="str">
        <f t="shared" ca="1" si="23"/>
        <v>Vencida</v>
      </c>
      <c r="S508" s="157">
        <f t="shared" ca="1" si="24"/>
        <v>44650</v>
      </c>
      <c r="T508" s="157" t="str">
        <f t="shared" ca="1" si="25"/>
        <v xml:space="preserve"> </v>
      </c>
    </row>
    <row r="509" spans="1:20" ht="15.6" thickTop="1" thickBot="1">
      <c r="A509" s="84">
        <v>8410001783</v>
      </c>
      <c r="B509" s="88" t="str">
        <f>VLOOKUP(A509,EMPRESAS!$A$1:$B$342,2,0)</f>
        <v>COOPERATIVA  DE TRANSPORTADORES FLUVIALES Y MARITIMOS "COOTRANSFLUMAR"</v>
      </c>
      <c r="C509" s="88" t="str">
        <f>VLOOKUP(A509,EMPRESAS!$A$1:$C$342,3,0)</f>
        <v>Pasajeros</v>
      </c>
      <c r="D509" s="78" t="s">
        <v>1632</v>
      </c>
      <c r="E509" s="123">
        <v>20320668</v>
      </c>
      <c r="F509" s="252" t="s">
        <v>1102</v>
      </c>
      <c r="G509" s="253">
        <v>23</v>
      </c>
      <c r="H509" s="254" t="s">
        <v>1607</v>
      </c>
      <c r="I509" s="220" t="str">
        <f>VLOOKUP(A509,EMPRESAS!$A$1:$I$342,9,0)</f>
        <v>ATRATO</v>
      </c>
      <c r="J509" s="248"/>
      <c r="K509" s="176" t="e">
        <f>VLOOKUP(J509,AUXILIAR_TIPO_ASEGURADORA!$C$2:$D$19,2,0)</f>
        <v>#N/A</v>
      </c>
      <c r="L509" s="596"/>
      <c r="M509" s="597"/>
      <c r="N509" s="597"/>
      <c r="O509" s="598"/>
      <c r="P509" s="28"/>
      <c r="Q509" s="60"/>
      <c r="R509" s="157" t="str">
        <f t="shared" ca="1" si="23"/>
        <v>Vencida</v>
      </c>
      <c r="S509" s="157">
        <f t="shared" ca="1" si="24"/>
        <v>44650</v>
      </c>
      <c r="T509" s="157" t="str">
        <f t="shared" ca="1" si="25"/>
        <v xml:space="preserve"> </v>
      </c>
    </row>
    <row r="510" spans="1:20" ht="15.6" thickTop="1" thickBot="1">
      <c r="A510" s="84">
        <v>8410001783</v>
      </c>
      <c r="B510" s="88" t="str">
        <f>VLOOKUP(A510,EMPRESAS!$A$1:$B$342,2,0)</f>
        <v>COOPERATIVA  DE TRANSPORTADORES FLUVIALES Y MARITIMOS "COOTRANSFLUMAR"</v>
      </c>
      <c r="C510" s="88" t="str">
        <f>VLOOKUP(A510,EMPRESAS!$A$1:$C$342,3,0)</f>
        <v>Pasajeros</v>
      </c>
      <c r="D510" s="78" t="s">
        <v>1633</v>
      </c>
      <c r="E510" s="123">
        <v>20320003</v>
      </c>
      <c r="F510" s="252" t="s">
        <v>1102</v>
      </c>
      <c r="G510" s="253">
        <v>18</v>
      </c>
      <c r="H510" s="254" t="s">
        <v>1607</v>
      </c>
      <c r="I510" s="220" t="str">
        <f>VLOOKUP(A510,EMPRESAS!$A$1:$I$342,9,0)</f>
        <v>ATRATO</v>
      </c>
      <c r="J510" s="248"/>
      <c r="K510" s="176" t="e">
        <f>VLOOKUP(J510,AUXILIAR_TIPO_ASEGURADORA!$C$2:$D$19,2,0)</f>
        <v>#N/A</v>
      </c>
      <c r="L510" s="596"/>
      <c r="M510" s="597"/>
      <c r="N510" s="597"/>
      <c r="O510" s="598"/>
      <c r="P510" s="28"/>
      <c r="Q510" s="60"/>
      <c r="R510" s="157" t="str">
        <f t="shared" ca="1" si="23"/>
        <v>Vencida</v>
      </c>
      <c r="S510" s="157">
        <f t="shared" ca="1" si="24"/>
        <v>44650</v>
      </c>
      <c r="T510" s="157" t="str">
        <f t="shared" ca="1" si="25"/>
        <v xml:space="preserve"> </v>
      </c>
    </row>
    <row r="511" spans="1:20" ht="15.6" thickTop="1" thickBot="1">
      <c r="A511" s="84">
        <v>8410001783</v>
      </c>
      <c r="B511" s="88" t="str">
        <f>VLOOKUP(A511,EMPRESAS!$A$1:$B$342,2,0)</f>
        <v>COOPERATIVA  DE TRANSPORTADORES FLUVIALES Y MARITIMOS "COOTRANSFLUMAR"</v>
      </c>
      <c r="C511" s="88" t="str">
        <f>VLOOKUP(A511,EMPRESAS!$A$1:$C$342,3,0)</f>
        <v>Pasajeros</v>
      </c>
      <c r="D511" s="78" t="s">
        <v>1634</v>
      </c>
      <c r="E511" s="123">
        <v>20320054</v>
      </c>
      <c r="F511" s="252" t="s">
        <v>1102</v>
      </c>
      <c r="G511" s="253">
        <v>23</v>
      </c>
      <c r="H511" s="254" t="s">
        <v>1607</v>
      </c>
      <c r="I511" s="220" t="str">
        <f>VLOOKUP(A511,EMPRESAS!$A$1:$I$342,9,0)</f>
        <v>ATRATO</v>
      </c>
      <c r="J511" s="248"/>
      <c r="K511" s="176" t="e">
        <f>VLOOKUP(J511,AUXILIAR_TIPO_ASEGURADORA!$C$2:$D$19,2,0)</f>
        <v>#N/A</v>
      </c>
      <c r="L511" s="596"/>
      <c r="M511" s="597"/>
      <c r="N511" s="597"/>
      <c r="O511" s="598"/>
      <c r="P511" s="28"/>
      <c r="Q511" s="60"/>
      <c r="R511" s="157" t="str">
        <f t="shared" ca="1" si="23"/>
        <v>Vencida</v>
      </c>
      <c r="S511" s="157">
        <f t="shared" ca="1" si="24"/>
        <v>44650</v>
      </c>
      <c r="T511" s="157" t="str">
        <f t="shared" ca="1" si="25"/>
        <v xml:space="preserve"> </v>
      </c>
    </row>
    <row r="512" spans="1:20" ht="15.6" thickTop="1" thickBot="1">
      <c r="A512" s="84">
        <v>8410001783</v>
      </c>
      <c r="B512" s="88" t="str">
        <f>VLOOKUP(A512,EMPRESAS!$A$1:$B$342,2,0)</f>
        <v>COOPERATIVA  DE TRANSPORTADORES FLUVIALES Y MARITIMOS "COOTRANSFLUMAR"</v>
      </c>
      <c r="C512" s="88" t="str">
        <f>VLOOKUP(A512,EMPRESAS!$A$1:$C$342,3,0)</f>
        <v>Pasajeros</v>
      </c>
      <c r="D512" s="78" t="s">
        <v>1635</v>
      </c>
      <c r="E512" s="123">
        <v>20320005</v>
      </c>
      <c r="F512" s="252" t="s">
        <v>1102</v>
      </c>
      <c r="G512" s="253">
        <v>18</v>
      </c>
      <c r="H512" s="254" t="s">
        <v>1607</v>
      </c>
      <c r="I512" s="220" t="str">
        <f>VLOOKUP(A512,EMPRESAS!$A$1:$I$342,9,0)</f>
        <v>ATRATO</v>
      </c>
      <c r="J512" s="248"/>
      <c r="K512" s="176" t="e">
        <f>VLOOKUP(J512,AUXILIAR_TIPO_ASEGURADORA!$C$2:$D$19,2,0)</f>
        <v>#N/A</v>
      </c>
      <c r="L512" s="596"/>
      <c r="M512" s="597"/>
      <c r="N512" s="597"/>
      <c r="O512" s="598"/>
      <c r="P512" s="28"/>
      <c r="Q512" s="60"/>
      <c r="R512" s="157" t="str">
        <f t="shared" ca="1" si="23"/>
        <v>Vencida</v>
      </c>
      <c r="S512" s="157">
        <f t="shared" ca="1" si="24"/>
        <v>44650</v>
      </c>
      <c r="T512" s="157" t="str">
        <f t="shared" ca="1" si="25"/>
        <v xml:space="preserve"> </v>
      </c>
    </row>
    <row r="513" spans="1:20" ht="15.6" thickTop="1" thickBot="1">
      <c r="A513" s="84">
        <v>8410001783</v>
      </c>
      <c r="B513" s="88" t="str">
        <f>VLOOKUP(A513,EMPRESAS!$A$1:$B$342,2,0)</f>
        <v>COOPERATIVA  DE TRANSPORTADORES FLUVIALES Y MARITIMOS "COOTRANSFLUMAR"</v>
      </c>
      <c r="C513" s="88" t="str">
        <f>VLOOKUP(A513,EMPRESAS!$A$1:$C$342,3,0)</f>
        <v>Pasajeros</v>
      </c>
      <c r="D513" s="78" t="s">
        <v>1636</v>
      </c>
      <c r="E513" s="123">
        <v>20320002</v>
      </c>
      <c r="F513" s="252" t="s">
        <v>1102</v>
      </c>
      <c r="G513" s="253">
        <v>18</v>
      </c>
      <c r="H513" s="254" t="s">
        <v>1607</v>
      </c>
      <c r="I513" s="220" t="str">
        <f>VLOOKUP(A513,EMPRESAS!$A$1:$I$342,9,0)</f>
        <v>ATRATO</v>
      </c>
      <c r="J513" s="248"/>
      <c r="K513" s="176" t="e">
        <f>VLOOKUP(J513,AUXILIAR_TIPO_ASEGURADORA!$C$2:$D$19,2,0)</f>
        <v>#N/A</v>
      </c>
      <c r="L513" s="596"/>
      <c r="M513" s="597"/>
      <c r="N513" s="597"/>
      <c r="O513" s="598"/>
      <c r="P513" s="28"/>
      <c r="Q513" s="60"/>
      <c r="R513" s="157" t="str">
        <f t="shared" ca="1" si="23"/>
        <v>Vencida</v>
      </c>
      <c r="S513" s="157">
        <f t="shared" ca="1" si="24"/>
        <v>44650</v>
      </c>
      <c r="T513" s="157" t="str">
        <f t="shared" ca="1" si="25"/>
        <v xml:space="preserve"> </v>
      </c>
    </row>
    <row r="514" spans="1:20" ht="15.6" thickTop="1" thickBot="1">
      <c r="A514" s="84">
        <v>8410001783</v>
      </c>
      <c r="B514" s="88" t="str">
        <f>VLOOKUP(A514,EMPRESAS!$A$1:$B$342,2,0)</f>
        <v>COOPERATIVA  DE TRANSPORTADORES FLUVIALES Y MARITIMOS "COOTRANSFLUMAR"</v>
      </c>
      <c r="C514" s="88" t="str">
        <f>VLOOKUP(A514,EMPRESAS!$A$1:$C$342,3,0)</f>
        <v>Pasajeros</v>
      </c>
      <c r="D514" s="78" t="s">
        <v>1637</v>
      </c>
      <c r="E514" s="123">
        <v>20320298</v>
      </c>
      <c r="F514" s="252" t="s">
        <v>1102</v>
      </c>
      <c r="G514" s="253">
        <v>20</v>
      </c>
      <c r="H514" s="254" t="s">
        <v>1607</v>
      </c>
      <c r="I514" s="220" t="str">
        <f>VLOOKUP(A514,EMPRESAS!$A$1:$I$342,9,0)</f>
        <v>ATRATO</v>
      </c>
      <c r="J514" s="248"/>
      <c r="K514" s="176" t="e">
        <f>VLOOKUP(J514,AUXILIAR_TIPO_ASEGURADORA!$C$2:$D$19,2,0)</f>
        <v>#N/A</v>
      </c>
      <c r="L514" s="596"/>
      <c r="M514" s="597"/>
      <c r="N514" s="597"/>
      <c r="O514" s="598"/>
      <c r="P514" s="28"/>
      <c r="Q514" s="60"/>
      <c r="R514" s="157" t="str">
        <f t="shared" ca="1" si="23"/>
        <v>Vencida</v>
      </c>
      <c r="S514" s="157">
        <f t="shared" ca="1" si="24"/>
        <v>44650</v>
      </c>
      <c r="T514" s="157" t="str">
        <f t="shared" ca="1" si="25"/>
        <v xml:space="preserve"> </v>
      </c>
    </row>
    <row r="515" spans="1:20" ht="15.6" thickTop="1" thickBot="1">
      <c r="A515" s="84">
        <v>8410001783</v>
      </c>
      <c r="B515" s="88" t="str">
        <f>VLOOKUP(A515,EMPRESAS!$A$1:$B$342,2,0)</f>
        <v>COOPERATIVA  DE TRANSPORTADORES FLUVIALES Y MARITIMOS "COOTRANSFLUMAR"</v>
      </c>
      <c r="C515" s="88" t="str">
        <f>VLOOKUP(A515,EMPRESAS!$A$1:$C$342,3,0)</f>
        <v>Pasajeros</v>
      </c>
      <c r="D515" s="78" t="s">
        <v>1638</v>
      </c>
      <c r="E515" s="123">
        <v>20320512</v>
      </c>
      <c r="F515" s="252" t="s">
        <v>1102</v>
      </c>
      <c r="G515" s="253">
        <v>22</v>
      </c>
      <c r="H515" s="254" t="s">
        <v>1607</v>
      </c>
      <c r="I515" s="220" t="str">
        <f>VLOOKUP(A515,EMPRESAS!$A$1:$I$342,9,0)</f>
        <v>ATRATO</v>
      </c>
      <c r="J515" s="248"/>
      <c r="K515" s="176" t="e">
        <f>VLOOKUP(J515,AUXILIAR_TIPO_ASEGURADORA!$C$2:$D$19,2,0)</f>
        <v>#N/A</v>
      </c>
      <c r="L515" s="596"/>
      <c r="M515" s="597"/>
      <c r="N515" s="597"/>
      <c r="O515" s="598"/>
      <c r="P515" s="28"/>
      <c r="Q515" s="60"/>
      <c r="R515" s="157" t="str">
        <f t="shared" ca="1" si="23"/>
        <v>Vencida</v>
      </c>
      <c r="S515" s="157">
        <f t="shared" ca="1" si="24"/>
        <v>44650</v>
      </c>
      <c r="T515" s="157" t="str">
        <f t="shared" ca="1" si="25"/>
        <v xml:space="preserve"> </v>
      </c>
    </row>
    <row r="516" spans="1:20" ht="15.6" thickTop="1" thickBot="1">
      <c r="A516" s="84">
        <v>8410001783</v>
      </c>
      <c r="B516" s="88" t="str">
        <f>VLOOKUP(A516,EMPRESAS!$A$1:$B$342,2,0)</f>
        <v>COOPERATIVA  DE TRANSPORTADORES FLUVIALES Y MARITIMOS "COOTRANSFLUMAR"</v>
      </c>
      <c r="C516" s="88" t="str">
        <f>VLOOKUP(A516,EMPRESAS!$A$1:$C$342,3,0)</f>
        <v>Pasajeros</v>
      </c>
      <c r="D516" s="78" t="s">
        <v>1639</v>
      </c>
      <c r="E516" s="123">
        <v>20320004</v>
      </c>
      <c r="F516" s="252" t="s">
        <v>1102</v>
      </c>
      <c r="G516" s="253">
        <v>33</v>
      </c>
      <c r="H516" s="254" t="s">
        <v>1607</v>
      </c>
      <c r="I516" s="220" t="str">
        <f>VLOOKUP(A516,EMPRESAS!$A$1:$I$342,9,0)</f>
        <v>ATRATO</v>
      </c>
      <c r="J516" s="248"/>
      <c r="K516" s="176" t="e">
        <f>VLOOKUP(J516,AUXILIAR_TIPO_ASEGURADORA!$C$2:$D$19,2,0)</f>
        <v>#N/A</v>
      </c>
      <c r="L516" s="596"/>
      <c r="M516" s="597"/>
      <c r="N516" s="597"/>
      <c r="O516" s="598"/>
      <c r="P516" s="28"/>
      <c r="Q516" s="60"/>
      <c r="R516" s="157" t="str">
        <f t="shared" ca="1" si="23"/>
        <v>Vencida</v>
      </c>
      <c r="S516" s="157">
        <f t="shared" ca="1" si="24"/>
        <v>44650</v>
      </c>
      <c r="T516" s="157" t="str">
        <f t="shared" ca="1" si="25"/>
        <v xml:space="preserve"> </v>
      </c>
    </row>
    <row r="517" spans="1:20" ht="15.6" thickTop="1" thickBot="1">
      <c r="A517" s="84">
        <v>8410001783</v>
      </c>
      <c r="B517" s="88" t="str">
        <f>VLOOKUP(A517,EMPRESAS!$A$1:$B$342,2,0)</f>
        <v>COOPERATIVA  DE TRANSPORTADORES FLUVIALES Y MARITIMOS "COOTRANSFLUMAR"</v>
      </c>
      <c r="C517" s="88" t="str">
        <f>VLOOKUP(A517,EMPRESAS!$A$1:$C$342,3,0)</f>
        <v>Pasajeros</v>
      </c>
      <c r="D517" s="78" t="s">
        <v>1640</v>
      </c>
      <c r="E517" s="123">
        <v>20220401</v>
      </c>
      <c r="F517" s="252" t="s">
        <v>1102</v>
      </c>
      <c r="G517" s="253">
        <v>22</v>
      </c>
      <c r="H517" s="254" t="s">
        <v>1607</v>
      </c>
      <c r="I517" s="220" t="str">
        <f>VLOOKUP(A517,EMPRESAS!$A$1:$I$342,9,0)</f>
        <v>ATRATO</v>
      </c>
      <c r="J517" s="248"/>
      <c r="K517" s="176" t="e">
        <f>VLOOKUP(J517,AUXILIAR_TIPO_ASEGURADORA!$C$2:$D$19,2,0)</f>
        <v>#N/A</v>
      </c>
      <c r="L517" s="596"/>
      <c r="M517" s="597"/>
      <c r="N517" s="597"/>
      <c r="O517" s="598"/>
      <c r="P517" s="28"/>
      <c r="Q517" s="60"/>
      <c r="R517" s="157" t="str">
        <f t="shared" ca="1" si="23"/>
        <v>Vencida</v>
      </c>
      <c r="S517" s="157">
        <f t="shared" ca="1" si="24"/>
        <v>44650</v>
      </c>
      <c r="T517" s="157" t="str">
        <f t="shared" ca="1" si="25"/>
        <v xml:space="preserve"> </v>
      </c>
    </row>
    <row r="518" spans="1:20" ht="15.6" thickTop="1" thickBot="1">
      <c r="A518" s="84">
        <v>8410001783</v>
      </c>
      <c r="B518" s="88" t="str">
        <f>VLOOKUP(A518,EMPRESAS!$A$1:$B$342,2,0)</f>
        <v>COOPERATIVA  DE TRANSPORTADORES FLUVIALES Y MARITIMOS "COOTRANSFLUMAR"</v>
      </c>
      <c r="C518" s="88" t="str">
        <f>VLOOKUP(A518,EMPRESAS!$A$1:$C$342,3,0)</f>
        <v>Pasajeros</v>
      </c>
      <c r="D518" s="78" t="s">
        <v>1641</v>
      </c>
      <c r="E518" s="123">
        <v>20322036</v>
      </c>
      <c r="F518" s="252" t="s">
        <v>1102</v>
      </c>
      <c r="G518" s="253">
        <v>38</v>
      </c>
      <c r="H518" s="254" t="s">
        <v>1607</v>
      </c>
      <c r="I518" s="220" t="str">
        <f>VLOOKUP(A518,EMPRESAS!$A$1:$I$342,9,0)</f>
        <v>ATRATO</v>
      </c>
      <c r="J518" s="248"/>
      <c r="K518" s="176" t="e">
        <f>VLOOKUP(J518,AUXILIAR_TIPO_ASEGURADORA!$C$2:$D$19,2,0)</f>
        <v>#N/A</v>
      </c>
      <c r="L518" s="596"/>
      <c r="M518" s="597"/>
      <c r="N518" s="597"/>
      <c r="O518" s="598"/>
      <c r="P518" s="28"/>
      <c r="Q518" s="60"/>
      <c r="R518" s="157" t="str">
        <f t="shared" ca="1" si="23"/>
        <v>Vencida</v>
      </c>
      <c r="S518" s="157">
        <f t="shared" ca="1" si="24"/>
        <v>44650</v>
      </c>
      <c r="T518" s="157" t="str">
        <f t="shared" ca="1" si="25"/>
        <v xml:space="preserve"> </v>
      </c>
    </row>
    <row r="519" spans="1:20" ht="15.6" thickTop="1" thickBot="1">
      <c r="A519" s="84">
        <v>8410001783</v>
      </c>
      <c r="B519" s="88" t="str">
        <f>VLOOKUP(A519,EMPRESAS!$A$1:$B$342,2,0)</f>
        <v>COOPERATIVA  DE TRANSPORTADORES FLUVIALES Y MARITIMOS "COOTRANSFLUMAR"</v>
      </c>
      <c r="C519" s="88" t="str">
        <f>VLOOKUP(A519,EMPRESAS!$A$1:$C$342,3,0)</f>
        <v>Pasajeros</v>
      </c>
      <c r="D519" s="78" t="s">
        <v>1642</v>
      </c>
      <c r="E519" s="123">
        <v>20322041</v>
      </c>
      <c r="F519" s="252" t="s">
        <v>1102</v>
      </c>
      <c r="G519" s="253">
        <v>22</v>
      </c>
      <c r="H519" s="254" t="s">
        <v>1607</v>
      </c>
      <c r="I519" s="220" t="str">
        <f>VLOOKUP(A519,EMPRESAS!$A$1:$I$342,9,0)</f>
        <v>ATRATO</v>
      </c>
      <c r="J519" s="248"/>
      <c r="K519" s="176" t="e">
        <f>VLOOKUP(J519,AUXILIAR_TIPO_ASEGURADORA!$C$2:$D$19,2,0)</f>
        <v>#N/A</v>
      </c>
      <c r="L519" s="596"/>
      <c r="M519" s="597"/>
      <c r="N519" s="597"/>
      <c r="O519" s="598"/>
      <c r="P519" s="28"/>
      <c r="Q519" s="60"/>
      <c r="R519" s="157" t="str">
        <f t="shared" ca="1" si="23"/>
        <v>Vencida</v>
      </c>
      <c r="S519" s="157">
        <f t="shared" ca="1" si="24"/>
        <v>44650</v>
      </c>
      <c r="T519" s="157" t="str">
        <f t="shared" ca="1" si="25"/>
        <v xml:space="preserve"> </v>
      </c>
    </row>
    <row r="520" spans="1:20" ht="15.6" thickTop="1" thickBot="1">
      <c r="A520" s="84">
        <v>8410001783</v>
      </c>
      <c r="B520" s="88" t="str">
        <f>VLOOKUP(A520,EMPRESAS!$A$1:$B$342,2,0)</f>
        <v>COOPERATIVA  DE TRANSPORTADORES FLUVIALES Y MARITIMOS "COOTRANSFLUMAR"</v>
      </c>
      <c r="C520" s="88" t="str">
        <f>VLOOKUP(A520,EMPRESAS!$A$1:$C$342,3,0)</f>
        <v>Pasajeros</v>
      </c>
      <c r="D520" s="78" t="s">
        <v>1643</v>
      </c>
      <c r="E520" s="123">
        <v>20322034</v>
      </c>
      <c r="F520" s="252" t="s">
        <v>1102</v>
      </c>
      <c r="G520" s="253">
        <v>18</v>
      </c>
      <c r="H520" s="254" t="s">
        <v>1607</v>
      </c>
      <c r="I520" s="220" t="str">
        <f>VLOOKUP(A520,EMPRESAS!$A$1:$I$342,9,0)</f>
        <v>ATRATO</v>
      </c>
      <c r="J520" s="248"/>
      <c r="K520" s="176" t="e">
        <f>VLOOKUP(J520,AUXILIAR_TIPO_ASEGURADORA!$C$2:$D$19,2,0)</f>
        <v>#N/A</v>
      </c>
      <c r="L520" s="596"/>
      <c r="M520" s="597"/>
      <c r="N520" s="597"/>
      <c r="O520" s="598"/>
      <c r="P520" s="28"/>
      <c r="Q520" s="60"/>
      <c r="R520" s="157" t="str">
        <f t="shared" ca="1" si="23"/>
        <v>Vencida</v>
      </c>
      <c r="S520" s="157">
        <f t="shared" ca="1" si="24"/>
        <v>44650</v>
      </c>
      <c r="T520" s="157" t="str">
        <f t="shared" ca="1" si="25"/>
        <v xml:space="preserve"> </v>
      </c>
    </row>
    <row r="521" spans="1:20" ht="15.6" thickTop="1" thickBot="1">
      <c r="A521" s="84">
        <v>8410001783</v>
      </c>
      <c r="B521" s="88" t="str">
        <f>VLOOKUP(A521,EMPRESAS!$A$1:$B$342,2,0)</f>
        <v>COOPERATIVA  DE TRANSPORTADORES FLUVIALES Y MARITIMOS "COOTRANSFLUMAR"</v>
      </c>
      <c r="C521" s="88" t="str">
        <f>VLOOKUP(A521,EMPRESAS!$A$1:$C$342,3,0)</f>
        <v>Pasajeros</v>
      </c>
      <c r="D521" s="78" t="s">
        <v>1644</v>
      </c>
      <c r="E521" s="123">
        <v>20322239</v>
      </c>
      <c r="F521" s="252" t="s">
        <v>1102</v>
      </c>
      <c r="G521" s="253">
        <v>22</v>
      </c>
      <c r="H521" s="254" t="s">
        <v>1607</v>
      </c>
      <c r="I521" s="220" t="str">
        <f>VLOOKUP(A521,EMPRESAS!$A$1:$I$342,9,0)</f>
        <v>ATRATO</v>
      </c>
      <c r="J521" s="248"/>
      <c r="K521" s="176" t="e">
        <f>VLOOKUP(J521,AUXILIAR_TIPO_ASEGURADORA!$C$2:$D$19,2,0)</f>
        <v>#N/A</v>
      </c>
      <c r="L521" s="596"/>
      <c r="M521" s="597"/>
      <c r="N521" s="597"/>
      <c r="O521" s="598"/>
      <c r="P521" s="28"/>
      <c r="Q521" s="60"/>
      <c r="R521" s="157" t="str">
        <f t="shared" ca="1" si="23"/>
        <v>Vencida</v>
      </c>
      <c r="S521" s="157">
        <f t="shared" ca="1" si="24"/>
        <v>44650</v>
      </c>
      <c r="T521" s="157" t="str">
        <f t="shared" ca="1" si="25"/>
        <v xml:space="preserve"> </v>
      </c>
    </row>
    <row r="522" spans="1:20" ht="15.6" thickTop="1" thickBot="1">
      <c r="A522" s="84">
        <v>8410001783</v>
      </c>
      <c r="B522" s="88" t="str">
        <f>VLOOKUP(A522,EMPRESAS!$A$1:$B$342,2,0)</f>
        <v>COOPERATIVA  DE TRANSPORTADORES FLUVIALES Y MARITIMOS "COOTRANSFLUMAR"</v>
      </c>
      <c r="C522" s="88" t="str">
        <f>VLOOKUP(A522,EMPRESAS!$A$1:$C$342,3,0)</f>
        <v>Pasajeros</v>
      </c>
      <c r="D522" s="78" t="s">
        <v>1645</v>
      </c>
      <c r="E522" s="123">
        <v>20322238</v>
      </c>
      <c r="F522" s="252" t="s">
        <v>1102</v>
      </c>
      <c r="G522" s="253">
        <v>22</v>
      </c>
      <c r="H522" s="254" t="s">
        <v>1607</v>
      </c>
      <c r="I522" s="220" t="str">
        <f>VLOOKUP(A522,EMPRESAS!$A$1:$I$342,9,0)</f>
        <v>ATRATO</v>
      </c>
      <c r="J522" s="248"/>
      <c r="K522" s="176" t="e">
        <f>VLOOKUP(J522,AUXILIAR_TIPO_ASEGURADORA!$C$2:$D$19,2,0)</f>
        <v>#N/A</v>
      </c>
      <c r="L522" s="596"/>
      <c r="M522" s="597"/>
      <c r="N522" s="597"/>
      <c r="O522" s="598"/>
      <c r="P522" s="28"/>
      <c r="Q522" s="60"/>
      <c r="R522" s="157" t="str">
        <f t="shared" ca="1" si="23"/>
        <v>Vencida</v>
      </c>
      <c r="S522" s="157">
        <f t="shared" ca="1" si="24"/>
        <v>44650</v>
      </c>
      <c r="T522" s="157" t="str">
        <f t="shared" ca="1" si="25"/>
        <v xml:space="preserve"> </v>
      </c>
    </row>
    <row r="523" spans="1:20" ht="15.6" thickTop="1" thickBot="1">
      <c r="A523" s="84">
        <v>8410001783</v>
      </c>
      <c r="B523" s="88" t="str">
        <f>VLOOKUP(A523,EMPRESAS!$A$1:$B$342,2,0)</f>
        <v>COOPERATIVA  DE TRANSPORTADORES FLUVIALES Y MARITIMOS "COOTRANSFLUMAR"</v>
      </c>
      <c r="C523" s="88" t="str">
        <f>VLOOKUP(A523,EMPRESAS!$A$1:$C$342,3,0)</f>
        <v>Pasajeros</v>
      </c>
      <c r="D523" s="78" t="s">
        <v>1646</v>
      </c>
      <c r="E523" s="123">
        <v>20321100</v>
      </c>
      <c r="F523" s="252" t="s">
        <v>1102</v>
      </c>
      <c r="G523" s="253">
        <v>26</v>
      </c>
      <c r="H523" s="254" t="s">
        <v>1607</v>
      </c>
      <c r="I523" s="220" t="str">
        <f>VLOOKUP(A523,EMPRESAS!$A$1:$I$342,9,0)</f>
        <v>ATRATO</v>
      </c>
      <c r="J523" s="248"/>
      <c r="K523" s="176" t="e">
        <f>VLOOKUP(J523,AUXILIAR_TIPO_ASEGURADORA!$C$2:$D$19,2,0)</f>
        <v>#N/A</v>
      </c>
      <c r="L523" s="596"/>
      <c r="M523" s="597"/>
      <c r="N523" s="597"/>
      <c r="O523" s="598"/>
      <c r="P523" s="28"/>
      <c r="Q523" s="60"/>
      <c r="R523" s="157" t="str">
        <f t="shared" ca="1" si="23"/>
        <v>Vencida</v>
      </c>
      <c r="S523" s="157">
        <f t="shared" ca="1" si="24"/>
        <v>44650</v>
      </c>
      <c r="T523" s="157" t="str">
        <f t="shared" ca="1" si="25"/>
        <v xml:space="preserve"> </v>
      </c>
    </row>
    <row r="524" spans="1:20" ht="15.6" thickTop="1" thickBot="1">
      <c r="A524" s="84">
        <v>8410001783</v>
      </c>
      <c r="B524" s="88" t="str">
        <f>VLOOKUP(A524,EMPRESAS!$A$1:$B$342,2,0)</f>
        <v>COOPERATIVA  DE TRANSPORTADORES FLUVIALES Y MARITIMOS "COOTRANSFLUMAR"</v>
      </c>
      <c r="C524" s="88" t="str">
        <f>VLOOKUP(A524,EMPRESAS!$A$1:$C$342,3,0)</f>
        <v>Pasajeros</v>
      </c>
      <c r="D524" s="78" t="s">
        <v>1647</v>
      </c>
      <c r="E524" s="123">
        <v>20220185</v>
      </c>
      <c r="F524" s="252" t="s">
        <v>1102</v>
      </c>
      <c r="G524" s="253">
        <v>22</v>
      </c>
      <c r="H524" s="254" t="s">
        <v>1607</v>
      </c>
      <c r="I524" s="220" t="str">
        <f>VLOOKUP(A524,EMPRESAS!$A$1:$I$342,9,0)</f>
        <v>ATRATO</v>
      </c>
      <c r="J524" s="248"/>
      <c r="K524" s="176" t="e">
        <f>VLOOKUP(J524,AUXILIAR_TIPO_ASEGURADORA!$C$2:$D$19,2,0)</f>
        <v>#N/A</v>
      </c>
      <c r="L524" s="596"/>
      <c r="M524" s="597"/>
      <c r="N524" s="597"/>
      <c r="O524" s="598"/>
      <c r="P524" s="28"/>
      <c r="Q524" s="60"/>
      <c r="R524" s="157" t="str">
        <f t="shared" ca="1" si="23"/>
        <v>Vencida</v>
      </c>
      <c r="S524" s="157">
        <f t="shared" ca="1" si="24"/>
        <v>44650</v>
      </c>
      <c r="T524" s="157" t="str">
        <f t="shared" ca="1" si="25"/>
        <v xml:space="preserve"> </v>
      </c>
    </row>
    <row r="525" spans="1:20" ht="15.6" thickTop="1" thickBot="1">
      <c r="A525" s="84">
        <v>8410001783</v>
      </c>
      <c r="B525" s="88" t="str">
        <f>VLOOKUP(A525,EMPRESAS!$A$1:$B$342,2,0)</f>
        <v>COOPERATIVA  DE TRANSPORTADORES FLUVIALES Y MARITIMOS "COOTRANSFLUMAR"</v>
      </c>
      <c r="C525" s="88" t="str">
        <f>VLOOKUP(A525,EMPRESAS!$A$1:$C$342,3,0)</f>
        <v>Pasajeros</v>
      </c>
      <c r="D525" s="78" t="s">
        <v>1648</v>
      </c>
      <c r="E525" s="123">
        <v>20322259</v>
      </c>
      <c r="F525" s="252" t="s">
        <v>1102</v>
      </c>
      <c r="G525" s="253">
        <v>21</v>
      </c>
      <c r="H525" s="254" t="s">
        <v>1607</v>
      </c>
      <c r="I525" s="220" t="str">
        <f>VLOOKUP(A525,EMPRESAS!$A$1:$I$342,9,0)</f>
        <v>ATRATO</v>
      </c>
      <c r="J525" s="248"/>
      <c r="K525" s="176" t="e">
        <f>VLOOKUP(J525,AUXILIAR_TIPO_ASEGURADORA!$C$2:$D$19,2,0)</f>
        <v>#N/A</v>
      </c>
      <c r="L525" s="596"/>
      <c r="M525" s="597"/>
      <c r="N525" s="597"/>
      <c r="O525" s="598"/>
      <c r="P525" s="28"/>
      <c r="Q525" s="60"/>
      <c r="R525" s="157" t="str">
        <f t="shared" ca="1" si="23"/>
        <v>Vencida</v>
      </c>
      <c r="S525" s="157">
        <f t="shared" ca="1" si="24"/>
        <v>44650</v>
      </c>
      <c r="T525" s="157" t="str">
        <f t="shared" ca="1" si="25"/>
        <v xml:space="preserve"> </v>
      </c>
    </row>
    <row r="526" spans="1:20" ht="15.6" thickTop="1" thickBot="1">
      <c r="A526" s="84">
        <v>8410001783</v>
      </c>
      <c r="B526" s="88" t="str">
        <f>VLOOKUP(A526,EMPRESAS!$A$1:$B$342,2,0)</f>
        <v>COOPERATIVA  DE TRANSPORTADORES FLUVIALES Y MARITIMOS "COOTRANSFLUMAR"</v>
      </c>
      <c r="C526" s="88" t="str">
        <f>VLOOKUP(A526,EMPRESAS!$A$1:$C$342,3,0)</f>
        <v>Pasajeros</v>
      </c>
      <c r="D526" s="78" t="s">
        <v>1649</v>
      </c>
      <c r="E526" s="123">
        <v>20320973</v>
      </c>
      <c r="F526" s="252" t="s">
        <v>1102</v>
      </c>
      <c r="G526" s="253">
        <v>22</v>
      </c>
      <c r="H526" s="254" t="s">
        <v>1607</v>
      </c>
      <c r="I526" s="220" t="str">
        <f>VLOOKUP(A526,EMPRESAS!$A$1:$I$342,9,0)</f>
        <v>ATRATO</v>
      </c>
      <c r="J526" s="248"/>
      <c r="K526" s="176" t="e">
        <f>VLOOKUP(J526,AUXILIAR_TIPO_ASEGURADORA!$C$2:$D$19,2,0)</f>
        <v>#N/A</v>
      </c>
      <c r="L526" s="596"/>
      <c r="M526" s="597"/>
      <c r="N526" s="597"/>
      <c r="O526" s="598"/>
      <c r="P526" s="28"/>
      <c r="Q526" s="60"/>
      <c r="R526" s="157" t="str">
        <f t="shared" ca="1" si="23"/>
        <v>Vencida</v>
      </c>
      <c r="S526" s="157">
        <f t="shared" ca="1" si="24"/>
        <v>44650</v>
      </c>
      <c r="T526" s="157" t="str">
        <f t="shared" ca="1" si="25"/>
        <v xml:space="preserve"> </v>
      </c>
    </row>
    <row r="527" spans="1:20" ht="15.6" thickTop="1" thickBot="1">
      <c r="A527" s="84">
        <v>8410001783</v>
      </c>
      <c r="B527" s="88" t="str">
        <f>VLOOKUP(A527,EMPRESAS!$A$1:$B$342,2,0)</f>
        <v>COOPERATIVA  DE TRANSPORTADORES FLUVIALES Y MARITIMOS "COOTRANSFLUMAR"</v>
      </c>
      <c r="C527" s="88" t="str">
        <f>VLOOKUP(A527,EMPRESAS!$A$1:$C$342,3,0)</f>
        <v>Pasajeros</v>
      </c>
      <c r="D527" s="78" t="s">
        <v>1650</v>
      </c>
      <c r="E527" s="123">
        <v>20321223</v>
      </c>
      <c r="F527" s="252" t="s">
        <v>1102</v>
      </c>
      <c r="G527" s="253">
        <v>23</v>
      </c>
      <c r="H527" s="254" t="s">
        <v>1607</v>
      </c>
      <c r="I527" s="220" t="str">
        <f>VLOOKUP(A527,EMPRESAS!$A$1:$I$342,9,0)</f>
        <v>ATRATO</v>
      </c>
      <c r="J527" s="248"/>
      <c r="K527" s="176" t="e">
        <f>VLOOKUP(J527,AUXILIAR_TIPO_ASEGURADORA!$C$2:$D$19,2,0)</f>
        <v>#N/A</v>
      </c>
      <c r="L527" s="596"/>
      <c r="M527" s="597"/>
      <c r="N527" s="597"/>
      <c r="O527" s="598"/>
      <c r="P527" s="28"/>
      <c r="Q527" s="60"/>
      <c r="R527" s="157" t="str">
        <f t="shared" ca="1" si="23"/>
        <v>Vencida</v>
      </c>
      <c r="S527" s="157">
        <f t="shared" ca="1" si="24"/>
        <v>44650</v>
      </c>
      <c r="T527" s="157" t="str">
        <f t="shared" ca="1" si="25"/>
        <v xml:space="preserve"> </v>
      </c>
    </row>
    <row r="528" spans="1:20" ht="15.6" thickTop="1" thickBot="1">
      <c r="A528" s="84">
        <v>8410001783</v>
      </c>
      <c r="B528" s="88" t="str">
        <f>VLOOKUP(A528,EMPRESAS!$A$1:$B$342,2,0)</f>
        <v>COOPERATIVA  DE TRANSPORTADORES FLUVIALES Y MARITIMOS "COOTRANSFLUMAR"</v>
      </c>
      <c r="C528" s="88" t="str">
        <f>VLOOKUP(A528,EMPRESAS!$A$1:$C$342,3,0)</f>
        <v>Pasajeros</v>
      </c>
      <c r="D528" s="78" t="s">
        <v>1651</v>
      </c>
      <c r="E528" s="123">
        <v>20320827</v>
      </c>
      <c r="F528" s="252" t="s">
        <v>1102</v>
      </c>
      <c r="G528" s="253">
        <v>23</v>
      </c>
      <c r="H528" s="254" t="s">
        <v>1607</v>
      </c>
      <c r="I528" s="220" t="str">
        <f>VLOOKUP(A528,EMPRESAS!$A$1:$I$342,9,0)</f>
        <v>ATRATO</v>
      </c>
      <c r="J528" s="248"/>
      <c r="K528" s="176" t="e">
        <f>VLOOKUP(J528,AUXILIAR_TIPO_ASEGURADORA!$C$2:$D$19,2,0)</f>
        <v>#N/A</v>
      </c>
      <c r="L528" s="596"/>
      <c r="M528" s="597"/>
      <c r="N528" s="597"/>
      <c r="O528" s="598"/>
      <c r="P528" s="28"/>
      <c r="Q528" s="60"/>
      <c r="R528" s="157" t="str">
        <f t="shared" ca="1" si="23"/>
        <v>Vencida</v>
      </c>
      <c r="S528" s="157">
        <f t="shared" ca="1" si="24"/>
        <v>44650</v>
      </c>
      <c r="T528" s="157" t="str">
        <f t="shared" ca="1" si="25"/>
        <v xml:space="preserve"> </v>
      </c>
    </row>
    <row r="529" spans="1:22" ht="15.6" thickTop="1" thickBot="1">
      <c r="A529" s="84">
        <v>8410001783</v>
      </c>
      <c r="B529" s="88" t="str">
        <f>VLOOKUP(A529,EMPRESAS!$A$1:$B$342,2,0)</f>
        <v>COOPERATIVA  DE TRANSPORTADORES FLUVIALES Y MARITIMOS "COOTRANSFLUMAR"</v>
      </c>
      <c r="C529" s="88" t="str">
        <f>VLOOKUP(A529,EMPRESAS!$A$1:$C$342,3,0)</f>
        <v>Pasajeros</v>
      </c>
      <c r="D529" s="78" t="s">
        <v>1652</v>
      </c>
      <c r="E529" s="123">
        <v>20320031</v>
      </c>
      <c r="F529" s="252" t="s">
        <v>1102</v>
      </c>
      <c r="G529" s="253">
        <v>23</v>
      </c>
      <c r="H529" s="254" t="s">
        <v>1607</v>
      </c>
      <c r="I529" s="220" t="str">
        <f>VLOOKUP(A529,EMPRESAS!$A$1:$I$342,9,0)</f>
        <v>ATRATO</v>
      </c>
      <c r="J529" s="248"/>
      <c r="K529" s="176" t="e">
        <f>VLOOKUP(J529,AUXILIAR_TIPO_ASEGURADORA!$C$2:$D$19,2,0)</f>
        <v>#N/A</v>
      </c>
      <c r="L529" s="596"/>
      <c r="M529" s="597"/>
      <c r="N529" s="597"/>
      <c r="O529" s="598"/>
      <c r="P529" s="28"/>
      <c r="Q529" s="60"/>
      <c r="R529" s="157" t="str">
        <f t="shared" ca="1" si="23"/>
        <v>Vencida</v>
      </c>
      <c r="S529" s="157">
        <f t="shared" ca="1" si="24"/>
        <v>44650</v>
      </c>
      <c r="T529" s="157" t="str">
        <f t="shared" ca="1" si="25"/>
        <v xml:space="preserve"> </v>
      </c>
    </row>
    <row r="530" spans="1:22" ht="15.6" thickTop="1" thickBot="1">
      <c r="A530" s="84">
        <v>8410001783</v>
      </c>
      <c r="B530" s="88" t="str">
        <f>VLOOKUP(A530,EMPRESAS!$A$1:$B$342,2,0)</f>
        <v>COOPERATIVA  DE TRANSPORTADORES FLUVIALES Y MARITIMOS "COOTRANSFLUMAR"</v>
      </c>
      <c r="C530" s="88" t="str">
        <f>VLOOKUP(A530,EMPRESAS!$A$1:$C$342,3,0)</f>
        <v>Pasajeros</v>
      </c>
      <c r="D530" s="78" t="s">
        <v>1653</v>
      </c>
      <c r="E530" s="123">
        <v>20320163</v>
      </c>
      <c r="F530" s="252" t="s">
        <v>1102</v>
      </c>
      <c r="G530" s="253">
        <v>23</v>
      </c>
      <c r="H530" s="254" t="s">
        <v>1607</v>
      </c>
      <c r="I530" s="220" t="str">
        <f>VLOOKUP(A530,EMPRESAS!$A$1:$I$342,9,0)</f>
        <v>ATRATO</v>
      </c>
      <c r="J530" s="248"/>
      <c r="K530" s="176" t="e">
        <f>VLOOKUP(J530,AUXILIAR_TIPO_ASEGURADORA!$C$2:$D$19,2,0)</f>
        <v>#N/A</v>
      </c>
      <c r="L530" s="596"/>
      <c r="M530" s="597"/>
      <c r="N530" s="597"/>
      <c r="O530" s="598"/>
      <c r="P530" s="28"/>
      <c r="Q530" s="60"/>
      <c r="R530" s="157" t="str">
        <f t="shared" ca="1" si="23"/>
        <v>Vencida</v>
      </c>
      <c r="S530" s="157">
        <f t="shared" ca="1" si="24"/>
        <v>44650</v>
      </c>
      <c r="T530" s="157" t="str">
        <f t="shared" ca="1" si="25"/>
        <v xml:space="preserve"> </v>
      </c>
    </row>
    <row r="531" spans="1:22" ht="15.6" thickTop="1" thickBot="1">
      <c r="A531" s="84">
        <v>8410001783</v>
      </c>
      <c r="B531" s="88" t="str">
        <f>VLOOKUP(A531,EMPRESAS!$A$1:$B$342,2,0)</f>
        <v>COOPERATIVA  DE TRANSPORTADORES FLUVIALES Y MARITIMOS "COOTRANSFLUMAR"</v>
      </c>
      <c r="C531" s="88" t="str">
        <f>VLOOKUP(A531,EMPRESAS!$A$1:$C$342,3,0)</f>
        <v>Pasajeros</v>
      </c>
      <c r="D531" s="78" t="s">
        <v>1654</v>
      </c>
      <c r="E531" s="123">
        <v>20320028</v>
      </c>
      <c r="F531" s="252" t="s">
        <v>1102</v>
      </c>
      <c r="G531" s="253">
        <v>23</v>
      </c>
      <c r="H531" s="254" t="s">
        <v>1607</v>
      </c>
      <c r="I531" s="220" t="str">
        <f>VLOOKUP(A531,EMPRESAS!$A$1:$I$342,9,0)</f>
        <v>ATRATO</v>
      </c>
      <c r="J531" s="248"/>
      <c r="K531" s="176" t="e">
        <f>VLOOKUP(J531,AUXILIAR_TIPO_ASEGURADORA!$C$2:$D$19,2,0)</f>
        <v>#N/A</v>
      </c>
      <c r="L531" s="596"/>
      <c r="M531" s="597"/>
      <c r="N531" s="597"/>
      <c r="O531" s="598"/>
      <c r="P531" s="28"/>
      <c r="Q531" s="60"/>
      <c r="R531" s="157" t="str">
        <f t="shared" ca="1" si="23"/>
        <v>Vencida</v>
      </c>
      <c r="S531" s="157">
        <f t="shared" ca="1" si="24"/>
        <v>44650</v>
      </c>
      <c r="T531" s="157" t="str">
        <f t="shared" ca="1" si="25"/>
        <v xml:space="preserve"> </v>
      </c>
    </row>
    <row r="532" spans="1:22" ht="15.6" thickTop="1" thickBot="1">
      <c r="A532" s="84">
        <v>8410001783</v>
      </c>
      <c r="B532" s="88" t="str">
        <f>VLOOKUP(A532,EMPRESAS!$A$1:$B$342,2,0)</f>
        <v>COOPERATIVA  DE TRANSPORTADORES FLUVIALES Y MARITIMOS "COOTRANSFLUMAR"</v>
      </c>
      <c r="C532" s="88" t="str">
        <f>VLOOKUP(A532,EMPRESAS!$A$1:$C$342,3,0)</f>
        <v>Pasajeros</v>
      </c>
      <c r="D532" s="78" t="s">
        <v>1655</v>
      </c>
      <c r="E532" s="123">
        <v>20320282</v>
      </c>
      <c r="F532" s="252" t="s">
        <v>1102</v>
      </c>
      <c r="G532" s="253">
        <v>26</v>
      </c>
      <c r="H532" s="254" t="s">
        <v>1607</v>
      </c>
      <c r="I532" s="220" t="str">
        <f>VLOOKUP(A532,EMPRESAS!$A$1:$I$342,9,0)</f>
        <v>ATRATO</v>
      </c>
      <c r="J532" s="248"/>
      <c r="K532" s="176" t="e">
        <f>VLOOKUP(J532,AUXILIAR_TIPO_ASEGURADORA!$C$2:$D$19,2,0)</f>
        <v>#N/A</v>
      </c>
      <c r="L532" s="596"/>
      <c r="M532" s="597"/>
      <c r="N532" s="597"/>
      <c r="O532" s="598"/>
      <c r="P532" s="28"/>
      <c r="Q532" s="60"/>
      <c r="R532" s="157" t="str">
        <f t="shared" ca="1" si="23"/>
        <v>Vencida</v>
      </c>
      <c r="S532" s="157">
        <f t="shared" ca="1" si="24"/>
        <v>44650</v>
      </c>
      <c r="T532" s="157" t="str">
        <f t="shared" ca="1" si="25"/>
        <v xml:space="preserve"> </v>
      </c>
    </row>
    <row r="533" spans="1:22" ht="15.6" thickTop="1" thickBot="1">
      <c r="A533" s="84">
        <v>8410001783</v>
      </c>
      <c r="B533" s="88" t="str">
        <f>VLOOKUP(A533,EMPRESAS!$A$1:$B$342,2,0)</f>
        <v>COOPERATIVA  DE TRANSPORTADORES FLUVIALES Y MARITIMOS "COOTRANSFLUMAR"</v>
      </c>
      <c r="C533" s="88" t="str">
        <f>VLOOKUP(A533,EMPRESAS!$A$1:$C$342,3,0)</f>
        <v>Pasajeros</v>
      </c>
      <c r="D533" s="78" t="s">
        <v>1656</v>
      </c>
      <c r="E533" s="123">
        <v>20320557</v>
      </c>
      <c r="F533" s="252" t="s">
        <v>1102</v>
      </c>
      <c r="G533" s="253">
        <v>22</v>
      </c>
      <c r="H533" s="254" t="s">
        <v>1607</v>
      </c>
      <c r="I533" s="220" t="str">
        <f>VLOOKUP(A533,EMPRESAS!$A$1:$I$342,9,0)</f>
        <v>ATRATO</v>
      </c>
      <c r="J533" s="248"/>
      <c r="K533" s="176" t="e">
        <f>VLOOKUP(J533,AUXILIAR_TIPO_ASEGURADORA!$C$2:$D$19,2,0)</f>
        <v>#N/A</v>
      </c>
      <c r="L533" s="596"/>
      <c r="M533" s="597"/>
      <c r="N533" s="597"/>
      <c r="O533" s="598"/>
      <c r="P533" s="28"/>
      <c r="Q533" s="60"/>
      <c r="R533" s="157" t="str">
        <f t="shared" ca="1" si="23"/>
        <v>Vencida</v>
      </c>
      <c r="S533" s="157">
        <f t="shared" ca="1" si="24"/>
        <v>44650</v>
      </c>
      <c r="T533" s="157" t="str">
        <f t="shared" ca="1" si="25"/>
        <v xml:space="preserve"> </v>
      </c>
    </row>
    <row r="534" spans="1:22" ht="15.6" thickTop="1" thickBot="1">
      <c r="A534" s="84">
        <v>8410001783</v>
      </c>
      <c r="B534" s="88" t="str">
        <f>VLOOKUP(A534,EMPRESAS!$A$1:$B$342,2,0)</f>
        <v>COOPERATIVA  DE TRANSPORTADORES FLUVIALES Y MARITIMOS "COOTRANSFLUMAR"</v>
      </c>
      <c r="C534" s="88" t="str">
        <f>VLOOKUP(A534,EMPRESAS!$A$1:$C$342,3,0)</f>
        <v>Pasajeros</v>
      </c>
      <c r="D534" s="78" t="s">
        <v>1657</v>
      </c>
      <c r="E534" s="123">
        <v>20321244</v>
      </c>
      <c r="F534" s="252" t="s">
        <v>1102</v>
      </c>
      <c r="G534" s="253">
        <v>33</v>
      </c>
      <c r="H534" s="254" t="s">
        <v>1607</v>
      </c>
      <c r="I534" s="220" t="str">
        <f>VLOOKUP(A534,EMPRESAS!$A$1:$I$342,9,0)</f>
        <v>ATRATO</v>
      </c>
      <c r="J534" s="248"/>
      <c r="K534" s="176" t="e">
        <f>VLOOKUP(J534,AUXILIAR_TIPO_ASEGURADORA!$C$2:$D$19,2,0)</f>
        <v>#N/A</v>
      </c>
      <c r="L534" s="599"/>
      <c r="M534" s="600"/>
      <c r="N534" s="600"/>
      <c r="O534" s="601"/>
      <c r="P534"/>
      <c r="R534" s="157" t="str">
        <f t="shared" ca="1" si="23"/>
        <v>Vencida</v>
      </c>
      <c r="S534" s="157">
        <f t="shared" ca="1" si="24"/>
        <v>44650</v>
      </c>
      <c r="T534" s="157" t="str">
        <f t="shared" ca="1" si="25"/>
        <v xml:space="preserve"> </v>
      </c>
      <c r="U534" s="225"/>
      <c r="V534" s="226"/>
    </row>
    <row r="535" spans="1:22" ht="15.6" thickTop="1" thickBot="1">
      <c r="A535" s="70">
        <v>8380002521</v>
      </c>
      <c r="B535" s="88" t="str">
        <f>VLOOKUP(A535,EMPRESAS!$A$1:$B$342,2,0)</f>
        <v>LINEAS AMAZONAS S.A.S ANTES LINEAS AMAZONAS II E.U.</v>
      </c>
      <c r="C535" s="88" t="str">
        <f>VLOOKUP(A535,EMPRESAS!$A$1:$C$342,3,0)</f>
        <v>Turismo</v>
      </c>
      <c r="D535" s="89" t="s">
        <v>1658</v>
      </c>
      <c r="E535" s="122">
        <v>4052415</v>
      </c>
      <c r="F535" s="130" t="s">
        <v>1102</v>
      </c>
      <c r="G535" s="131">
        <v>31</v>
      </c>
      <c r="H535" s="122" t="s">
        <v>1035</v>
      </c>
      <c r="I535" s="220" t="str">
        <f>VLOOKUP(A535,EMPRESAS!$A$1:$I$342,9,0)</f>
        <v>AMAZONAS</v>
      </c>
      <c r="J535" s="115">
        <v>1</v>
      </c>
      <c r="K535" s="176" t="str">
        <f>VLOOKUP(J535,AUXILIAR_TIPO_ASEGURADORA!$C$2:$D$19,2,0)</f>
        <v>PREVISORA</v>
      </c>
      <c r="L535" s="177">
        <v>1003097</v>
      </c>
      <c r="M535" s="148">
        <v>43658</v>
      </c>
      <c r="N535" s="177">
        <v>3000971</v>
      </c>
      <c r="O535" s="148">
        <v>43658</v>
      </c>
      <c r="P535"/>
      <c r="R535" s="157" t="str">
        <f t="shared" ref="R535:R540" ca="1" si="26">IF(O535&lt;$W$1,"Vencida","Vigente")</f>
        <v>Vencida</v>
      </c>
      <c r="S535" s="157">
        <f t="shared" ref="S535:S540" ca="1" si="27">$W$1-O535</f>
        <v>992</v>
      </c>
      <c r="T535" s="157" t="str">
        <f t="shared" ref="T535:T620" ca="1" si="28">IF(S535=-$Y$1,"Proximo a Vencer"," ")</f>
        <v xml:space="preserve"> </v>
      </c>
      <c r="U535" s="225"/>
      <c r="V535" s="226"/>
    </row>
    <row r="536" spans="1:22" ht="15.6" thickTop="1" thickBot="1">
      <c r="A536" s="51">
        <v>8380002521</v>
      </c>
      <c r="B536" s="88" t="str">
        <f>VLOOKUP(A536,EMPRESAS!$A$1:$B$342,2,0)</f>
        <v>LINEAS AMAZONAS S.A.S ANTES LINEAS AMAZONAS II E.U.</v>
      </c>
      <c r="C536" s="88" t="str">
        <f>VLOOKUP(A536,EMPRESAS!$A$1:$C$342,3,0)</f>
        <v>Turismo</v>
      </c>
      <c r="D536" s="89" t="s">
        <v>1659</v>
      </c>
      <c r="E536" s="122">
        <v>4052388</v>
      </c>
      <c r="F536" s="130" t="s">
        <v>1102</v>
      </c>
      <c r="G536" s="131">
        <v>47</v>
      </c>
      <c r="H536" s="122" t="s">
        <v>1035</v>
      </c>
      <c r="I536" s="220" t="str">
        <f>VLOOKUP(A536,EMPRESAS!$A$1:$I$342,9,0)</f>
        <v>AMAZONAS</v>
      </c>
      <c r="J536" s="115">
        <v>1</v>
      </c>
      <c r="K536" s="176" t="str">
        <f>VLOOKUP(J536,AUXILIAR_TIPO_ASEGURADORA!$C$2:$D$19,2,0)</f>
        <v>PREVISORA</v>
      </c>
      <c r="L536" s="177">
        <v>1003097</v>
      </c>
      <c r="M536" s="148">
        <v>43658</v>
      </c>
      <c r="N536" s="177">
        <v>3000971</v>
      </c>
      <c r="O536" s="148">
        <v>43658</v>
      </c>
      <c r="P536"/>
      <c r="R536" s="157" t="str">
        <f t="shared" ca="1" si="26"/>
        <v>Vencida</v>
      </c>
      <c r="S536" s="157">
        <f t="shared" ca="1" si="27"/>
        <v>992</v>
      </c>
      <c r="T536" s="157" t="str">
        <f t="shared" ca="1" si="28"/>
        <v xml:space="preserve"> </v>
      </c>
      <c r="U536" s="225"/>
      <c r="V536" s="226"/>
    </row>
    <row r="537" spans="1:22" ht="15.6" thickTop="1" thickBot="1">
      <c r="A537" s="51">
        <v>8380002521</v>
      </c>
      <c r="B537" s="88" t="str">
        <f>VLOOKUP(A537,EMPRESAS!$A$1:$B$342,2,0)</f>
        <v>LINEAS AMAZONAS S.A.S ANTES LINEAS AMAZONAS II E.U.</v>
      </c>
      <c r="C537" s="88" t="str">
        <f>VLOOKUP(A537,EMPRESAS!$A$1:$C$342,3,0)</f>
        <v>Turismo</v>
      </c>
      <c r="D537" s="89" t="s">
        <v>1660</v>
      </c>
      <c r="E537" s="122">
        <v>40521005</v>
      </c>
      <c r="F537" s="130" t="s">
        <v>1102</v>
      </c>
      <c r="G537" s="131">
        <v>42</v>
      </c>
      <c r="H537" s="122" t="s">
        <v>1035</v>
      </c>
      <c r="I537" s="220" t="str">
        <f>VLOOKUP(A537,EMPRESAS!$A$1:$I$342,9,0)</f>
        <v>AMAZONAS</v>
      </c>
      <c r="J537" s="115">
        <v>1</v>
      </c>
      <c r="K537" s="176" t="str">
        <f>VLOOKUP(J537,AUXILIAR_TIPO_ASEGURADORA!$C$2:$D$19,2,0)</f>
        <v>PREVISORA</v>
      </c>
      <c r="L537" s="177">
        <v>1003097</v>
      </c>
      <c r="M537" s="148">
        <v>43658</v>
      </c>
      <c r="N537" s="177">
        <v>3000971</v>
      </c>
      <c r="O537" s="148">
        <v>43658</v>
      </c>
      <c r="P537"/>
      <c r="R537" s="157" t="str">
        <f t="shared" ca="1" si="26"/>
        <v>Vencida</v>
      </c>
      <c r="S537" s="157">
        <f t="shared" ca="1" si="27"/>
        <v>992</v>
      </c>
      <c r="T537" s="157" t="str">
        <f t="shared" ca="1" si="28"/>
        <v xml:space="preserve"> </v>
      </c>
      <c r="U537" s="225"/>
      <c r="V537" s="226"/>
    </row>
    <row r="538" spans="1:22" ht="15.6" thickTop="1" thickBot="1">
      <c r="A538" s="51">
        <v>8380002521</v>
      </c>
      <c r="B538" s="88" t="str">
        <f>VLOOKUP(A538,EMPRESAS!$A$1:$B$342,2,0)</f>
        <v>LINEAS AMAZONAS S.A.S ANTES LINEAS AMAZONAS II E.U.</v>
      </c>
      <c r="C538" s="88" t="str">
        <f>VLOOKUP(A538,EMPRESAS!$A$1:$C$342,3,0)</f>
        <v>Turismo</v>
      </c>
      <c r="D538" s="89" t="s">
        <v>1661</v>
      </c>
      <c r="E538" s="122">
        <v>40521150</v>
      </c>
      <c r="F538" s="130" t="s">
        <v>1102</v>
      </c>
      <c r="G538" s="131">
        <v>60</v>
      </c>
      <c r="H538" s="122" t="s">
        <v>1035</v>
      </c>
      <c r="I538" s="220" t="str">
        <f>VLOOKUP(A538,EMPRESAS!$A$1:$I$342,9,0)</f>
        <v>AMAZONAS</v>
      </c>
      <c r="J538" s="115">
        <v>1</v>
      </c>
      <c r="K538" s="176" t="str">
        <f>VLOOKUP(J538,AUXILIAR_TIPO_ASEGURADORA!$C$2:$D$19,2,0)</f>
        <v>PREVISORA</v>
      </c>
      <c r="L538" s="177">
        <v>1003097</v>
      </c>
      <c r="M538" s="148">
        <v>43658</v>
      </c>
      <c r="N538" s="177">
        <v>3000971</v>
      </c>
      <c r="O538" s="148">
        <v>43658</v>
      </c>
      <c r="P538"/>
      <c r="R538" s="157" t="str">
        <f t="shared" ca="1" si="26"/>
        <v>Vencida</v>
      </c>
      <c r="S538" s="157">
        <f t="shared" ca="1" si="27"/>
        <v>992</v>
      </c>
      <c r="T538" s="157" t="str">
        <f t="shared" ca="1" si="28"/>
        <v xml:space="preserve"> </v>
      </c>
      <c r="U538" s="225"/>
      <c r="V538" s="226"/>
    </row>
    <row r="539" spans="1:22" ht="15.6" thickTop="1" thickBot="1">
      <c r="A539" s="51">
        <v>8380002521</v>
      </c>
      <c r="B539" s="88" t="str">
        <f>VLOOKUP(A539,EMPRESAS!$A$1:$B$342,2,0)</f>
        <v>LINEAS AMAZONAS S.A.S ANTES LINEAS AMAZONAS II E.U.</v>
      </c>
      <c r="C539" s="88" t="str">
        <f>VLOOKUP(A539,EMPRESAS!$A$1:$C$342,3,0)</f>
        <v>Turismo</v>
      </c>
      <c r="D539" s="89" t="s">
        <v>1662</v>
      </c>
      <c r="E539" s="122">
        <v>40521004</v>
      </c>
      <c r="F539" s="130" t="s">
        <v>1102</v>
      </c>
      <c r="G539" s="131">
        <v>10</v>
      </c>
      <c r="H539" s="122" t="s">
        <v>1035</v>
      </c>
      <c r="I539" s="220" t="str">
        <f>VLOOKUP(A539,EMPRESAS!$A$1:$I$342,9,0)</f>
        <v>AMAZONAS</v>
      </c>
      <c r="J539" s="115">
        <v>1</v>
      </c>
      <c r="K539" s="176" t="str">
        <f>VLOOKUP(J539,AUXILIAR_TIPO_ASEGURADORA!$C$2:$D$19,2,0)</f>
        <v>PREVISORA</v>
      </c>
      <c r="L539" s="177">
        <v>1003097</v>
      </c>
      <c r="M539" s="148">
        <v>43658</v>
      </c>
      <c r="N539" s="177">
        <v>3000971</v>
      </c>
      <c r="O539" s="148">
        <v>43658</v>
      </c>
      <c r="P539"/>
      <c r="R539" s="157" t="str">
        <f t="shared" ca="1" si="26"/>
        <v>Vencida</v>
      </c>
      <c r="S539" s="157">
        <f t="shared" ca="1" si="27"/>
        <v>992</v>
      </c>
      <c r="T539" s="157" t="str">
        <f t="shared" ca="1" si="28"/>
        <v xml:space="preserve"> </v>
      </c>
      <c r="U539" s="225"/>
      <c r="V539" s="226"/>
    </row>
    <row r="540" spans="1:22" ht="15.6" thickTop="1" thickBot="1">
      <c r="A540" s="51">
        <v>8380002521</v>
      </c>
      <c r="B540" s="88" t="str">
        <f>VLOOKUP(A540,EMPRESAS!$A$1:$B$342,2,0)</f>
        <v>LINEAS AMAZONAS S.A.S ANTES LINEAS AMAZONAS II E.U.</v>
      </c>
      <c r="C540" s="88" t="str">
        <f>VLOOKUP(A540,EMPRESAS!$A$1:$C$342,3,0)</f>
        <v>Turismo</v>
      </c>
      <c r="D540" s="89" t="s">
        <v>1663</v>
      </c>
      <c r="E540" s="123">
        <v>40521301</v>
      </c>
      <c r="F540" s="124" t="s">
        <v>1102</v>
      </c>
      <c r="G540" s="125">
        <v>63</v>
      </c>
      <c r="H540" s="122" t="s">
        <v>1035</v>
      </c>
      <c r="I540" s="220" t="str">
        <f>VLOOKUP(A540,EMPRESAS!$A$1:$I$342,9,0)</f>
        <v>AMAZONAS</v>
      </c>
      <c r="J540" s="115">
        <v>1</v>
      </c>
      <c r="K540" s="176" t="str">
        <f>VLOOKUP(J540,AUXILIAR_TIPO_ASEGURADORA!$C$2:$D$19,2,0)</f>
        <v>PREVISORA</v>
      </c>
      <c r="L540" s="177">
        <v>1003097</v>
      </c>
      <c r="M540" s="148">
        <v>43658</v>
      </c>
      <c r="N540" s="177">
        <v>3000971</v>
      </c>
      <c r="O540" s="148">
        <v>43658</v>
      </c>
      <c r="P540"/>
      <c r="R540" s="157" t="str">
        <f t="shared" ca="1" si="26"/>
        <v>Vencida</v>
      </c>
      <c r="S540" s="157">
        <f t="shared" ca="1" si="27"/>
        <v>992</v>
      </c>
      <c r="T540" s="157" t="str">
        <f t="shared" ca="1" si="28"/>
        <v xml:space="preserve"> </v>
      </c>
      <c r="U540" s="225"/>
      <c r="V540" s="226"/>
    </row>
    <row r="541" spans="1:22" ht="15.6" thickTop="1" thickBot="1">
      <c r="A541" s="70">
        <v>8280019145</v>
      </c>
      <c r="B541" s="88" t="str">
        <f>VLOOKUP(A541,EMPRESAS!$A$1:$B$342,2,0)</f>
        <v>ASOCIACION ASOTAXI DEL CAGUAN</v>
      </c>
      <c r="C541" s="88" t="str">
        <f>VLOOKUP(A541,EMPRESAS!$A$1:$C$342,3,0)</f>
        <v>Pasajeros</v>
      </c>
      <c r="D541" s="95" t="s">
        <v>1664</v>
      </c>
      <c r="E541" s="122">
        <v>40420011</v>
      </c>
      <c r="F541" s="130" t="s">
        <v>1102</v>
      </c>
      <c r="G541" s="131">
        <v>18</v>
      </c>
      <c r="H541" s="122" t="s">
        <v>1105</v>
      </c>
      <c r="I541" s="220" t="str">
        <f>VLOOKUP(A541,EMPRESAS!$A$1:$I$342,9,0)</f>
        <v>CAGUAN</v>
      </c>
      <c r="J541" s="115">
        <v>1</v>
      </c>
      <c r="K541" s="176" t="str">
        <f>VLOOKUP(J541,AUXILIAR_TIPO_ASEGURADORA!$C$2:$D$19,2,0)</f>
        <v>PREVISORA</v>
      </c>
      <c r="L541" s="106">
        <v>1003409</v>
      </c>
      <c r="M541" s="148">
        <v>43853</v>
      </c>
      <c r="N541" s="106">
        <v>1002879</v>
      </c>
      <c r="O541" s="148">
        <v>43853</v>
      </c>
      <c r="P541" s="28"/>
      <c r="Q541" s="60"/>
      <c r="R541" s="157" t="str">
        <f t="shared" ref="R541:R584" ca="1" si="29">IF(O541&lt;$W$1,"Vencida","Vigente")</f>
        <v>Vencida</v>
      </c>
      <c r="S541" s="157">
        <f t="shared" ref="S541:S584" ca="1" si="30">$W$1-O541</f>
        <v>797</v>
      </c>
      <c r="T541" s="157" t="str">
        <f t="shared" ca="1" si="28"/>
        <v xml:space="preserve"> </v>
      </c>
    </row>
    <row r="542" spans="1:22" ht="15.6" thickTop="1" thickBot="1">
      <c r="A542" s="84">
        <v>8280019145</v>
      </c>
      <c r="B542" s="88" t="str">
        <f>VLOOKUP(A542,EMPRESAS!$A$1:$B$342,2,0)</f>
        <v>ASOCIACION ASOTAXI DEL CAGUAN</v>
      </c>
      <c r="C542" s="88" t="str">
        <f>VLOOKUP(A542,EMPRESAS!$A$1:$C$342,3,0)</f>
        <v>Pasajeros</v>
      </c>
      <c r="D542" s="95" t="s">
        <v>1665</v>
      </c>
      <c r="E542" s="122">
        <v>40420021</v>
      </c>
      <c r="F542" s="130" t="s">
        <v>1102</v>
      </c>
      <c r="G542" s="131">
        <v>18</v>
      </c>
      <c r="H542" s="122" t="s">
        <v>1105</v>
      </c>
      <c r="I542" s="220" t="str">
        <f>VLOOKUP(A542,EMPRESAS!$A$1:$I$342,9,0)</f>
        <v>CAGUAN</v>
      </c>
      <c r="J542" s="115">
        <v>1</v>
      </c>
      <c r="K542" s="176" t="str">
        <f>VLOOKUP(J542,AUXILIAR_TIPO_ASEGURADORA!$C$2:$D$19,2,0)</f>
        <v>PREVISORA</v>
      </c>
      <c r="L542" s="106">
        <v>1003409</v>
      </c>
      <c r="M542" s="148">
        <v>43853</v>
      </c>
      <c r="N542" s="106">
        <v>1002879</v>
      </c>
      <c r="O542" s="148">
        <v>43853</v>
      </c>
      <c r="P542" s="28"/>
      <c r="Q542" s="60"/>
      <c r="R542" s="157" t="str">
        <f t="shared" ca="1" si="29"/>
        <v>Vencida</v>
      </c>
      <c r="S542" s="157">
        <f t="shared" ca="1" si="30"/>
        <v>797</v>
      </c>
      <c r="T542" s="157"/>
    </row>
    <row r="543" spans="1:22" ht="15.6" thickTop="1" thickBot="1">
      <c r="A543" s="84">
        <v>8280019145</v>
      </c>
      <c r="B543" s="88" t="str">
        <f>VLOOKUP(A543,EMPRESAS!$A$1:$B$342,2,0)</f>
        <v>ASOCIACION ASOTAXI DEL CAGUAN</v>
      </c>
      <c r="C543" s="88" t="str">
        <f>VLOOKUP(A543,EMPRESAS!$A$1:$C$342,3,0)</f>
        <v>Pasajeros</v>
      </c>
      <c r="D543" s="95" t="s">
        <v>1666</v>
      </c>
      <c r="E543" s="122">
        <v>40420399</v>
      </c>
      <c r="F543" s="130" t="s">
        <v>1102</v>
      </c>
      <c r="G543" s="131">
        <v>18</v>
      </c>
      <c r="H543" s="122" t="s">
        <v>1105</v>
      </c>
      <c r="I543" s="220" t="str">
        <f>VLOOKUP(A543,EMPRESAS!$A$1:$I$342,9,0)</f>
        <v>CAGUAN</v>
      </c>
      <c r="J543" s="115">
        <v>1</v>
      </c>
      <c r="K543" s="176" t="str">
        <f>VLOOKUP(J543,AUXILIAR_TIPO_ASEGURADORA!$C$2:$D$19,2,0)</f>
        <v>PREVISORA</v>
      </c>
      <c r="L543" s="106">
        <v>1003409</v>
      </c>
      <c r="M543" s="148">
        <v>43853</v>
      </c>
      <c r="N543" s="106">
        <v>1002879</v>
      </c>
      <c r="O543" s="148">
        <v>43853</v>
      </c>
      <c r="P543" s="28"/>
      <c r="Q543" s="60"/>
      <c r="R543" s="157" t="str">
        <f t="shared" ca="1" si="29"/>
        <v>Vencida</v>
      </c>
      <c r="S543" s="157">
        <f t="shared" ca="1" si="30"/>
        <v>797</v>
      </c>
      <c r="T543" s="157"/>
    </row>
    <row r="544" spans="1:22" ht="15.6" thickTop="1" thickBot="1">
      <c r="A544" s="84">
        <v>8280019145</v>
      </c>
      <c r="B544" s="88" t="str">
        <f>VLOOKUP(A544,EMPRESAS!$A$1:$B$342,2,0)</f>
        <v>ASOCIACION ASOTAXI DEL CAGUAN</v>
      </c>
      <c r="C544" s="88" t="str">
        <f>VLOOKUP(A544,EMPRESAS!$A$1:$C$342,3,0)</f>
        <v>Pasajeros</v>
      </c>
      <c r="D544" s="95" t="s">
        <v>1667</v>
      </c>
      <c r="E544" s="122">
        <v>40420560</v>
      </c>
      <c r="F544" s="130" t="s">
        <v>1102</v>
      </c>
      <c r="G544" s="131">
        <v>18</v>
      </c>
      <c r="H544" s="122" t="s">
        <v>1105</v>
      </c>
      <c r="I544" s="220" t="str">
        <f>VLOOKUP(A544,EMPRESAS!$A$1:$I$342,9,0)</f>
        <v>CAGUAN</v>
      </c>
      <c r="J544" s="115">
        <v>1</v>
      </c>
      <c r="K544" s="176" t="str">
        <f>VLOOKUP(J544,AUXILIAR_TIPO_ASEGURADORA!$C$2:$D$19,2,0)</f>
        <v>PREVISORA</v>
      </c>
      <c r="L544" s="106">
        <v>1003409</v>
      </c>
      <c r="M544" s="148">
        <v>43853</v>
      </c>
      <c r="N544" s="106">
        <v>1002879</v>
      </c>
      <c r="O544" s="148">
        <v>43853</v>
      </c>
      <c r="P544" s="28"/>
      <c r="Q544" s="60"/>
      <c r="R544" s="157" t="str">
        <f t="shared" ca="1" si="29"/>
        <v>Vencida</v>
      </c>
      <c r="S544" s="157">
        <f t="shared" ca="1" si="30"/>
        <v>797</v>
      </c>
      <c r="T544" s="157"/>
    </row>
    <row r="545" spans="1:20" ht="15.6" thickTop="1" thickBot="1">
      <c r="A545" s="84">
        <v>8280019145</v>
      </c>
      <c r="B545" s="88" t="str">
        <f>VLOOKUP(A545,EMPRESAS!$A$1:$B$342,2,0)</f>
        <v>ASOCIACION ASOTAXI DEL CAGUAN</v>
      </c>
      <c r="C545" s="88" t="str">
        <f>VLOOKUP(A545,EMPRESAS!$A$1:$C$342,3,0)</f>
        <v>Pasajeros</v>
      </c>
      <c r="D545" s="95" t="s">
        <v>1668</v>
      </c>
      <c r="E545" s="122">
        <v>40420405</v>
      </c>
      <c r="F545" s="130" t="s">
        <v>1102</v>
      </c>
      <c r="G545" s="131">
        <v>18</v>
      </c>
      <c r="H545" s="122" t="s">
        <v>1105</v>
      </c>
      <c r="I545" s="220" t="str">
        <f>VLOOKUP(A545,EMPRESAS!$A$1:$I$342,9,0)</f>
        <v>CAGUAN</v>
      </c>
      <c r="J545" s="115">
        <v>1</v>
      </c>
      <c r="K545" s="176" t="str">
        <f>VLOOKUP(J545,AUXILIAR_TIPO_ASEGURADORA!$C$2:$D$19,2,0)</f>
        <v>PREVISORA</v>
      </c>
      <c r="L545" s="106">
        <v>1003409</v>
      </c>
      <c r="M545" s="148">
        <v>43853</v>
      </c>
      <c r="N545" s="106">
        <v>1002879</v>
      </c>
      <c r="O545" s="148">
        <v>43853</v>
      </c>
      <c r="P545" s="28"/>
      <c r="Q545" s="60"/>
      <c r="R545" s="157" t="str">
        <f t="shared" ca="1" si="29"/>
        <v>Vencida</v>
      </c>
      <c r="S545" s="157">
        <f t="shared" ca="1" si="30"/>
        <v>797</v>
      </c>
      <c r="T545" s="157"/>
    </row>
    <row r="546" spans="1:20" ht="15.6" thickTop="1" thickBot="1">
      <c r="A546" s="84">
        <v>8280019145</v>
      </c>
      <c r="B546" s="88" t="str">
        <f>VLOOKUP(A546,EMPRESAS!$A$1:$B$342,2,0)</f>
        <v>ASOCIACION ASOTAXI DEL CAGUAN</v>
      </c>
      <c r="C546" s="88" t="str">
        <f>VLOOKUP(A546,EMPRESAS!$A$1:$C$342,3,0)</f>
        <v>Pasajeros</v>
      </c>
      <c r="D546" s="95" t="s">
        <v>1669</v>
      </c>
      <c r="E546" s="122">
        <v>40420126</v>
      </c>
      <c r="F546" s="130" t="s">
        <v>1102</v>
      </c>
      <c r="G546" s="131">
        <v>18</v>
      </c>
      <c r="H546" s="122" t="s">
        <v>1105</v>
      </c>
      <c r="I546" s="220" t="str">
        <f>VLOOKUP(A546,EMPRESAS!$A$1:$I$342,9,0)</f>
        <v>CAGUAN</v>
      </c>
      <c r="J546" s="115">
        <v>1</v>
      </c>
      <c r="K546" s="176" t="str">
        <f>VLOOKUP(J546,AUXILIAR_TIPO_ASEGURADORA!$C$2:$D$19,2,0)</f>
        <v>PREVISORA</v>
      </c>
      <c r="L546" s="106">
        <v>1003409</v>
      </c>
      <c r="M546" s="148">
        <v>43853</v>
      </c>
      <c r="N546" s="106">
        <v>1002879</v>
      </c>
      <c r="O546" s="148">
        <v>43853</v>
      </c>
      <c r="P546" s="28"/>
      <c r="Q546" s="60"/>
      <c r="R546" s="157" t="str">
        <f t="shared" ca="1" si="29"/>
        <v>Vencida</v>
      </c>
      <c r="S546" s="157">
        <f t="shared" ca="1" si="30"/>
        <v>797</v>
      </c>
      <c r="T546" s="157"/>
    </row>
    <row r="547" spans="1:20" ht="15.6" thickTop="1" thickBot="1">
      <c r="A547" s="84">
        <v>8280019145</v>
      </c>
      <c r="B547" s="88" t="str">
        <f>VLOOKUP(A547,EMPRESAS!$A$1:$B$342,2,0)</f>
        <v>ASOCIACION ASOTAXI DEL CAGUAN</v>
      </c>
      <c r="C547" s="88" t="str">
        <f>VLOOKUP(A547,EMPRESAS!$A$1:$C$342,3,0)</f>
        <v>Pasajeros</v>
      </c>
      <c r="D547" s="95" t="s">
        <v>1670</v>
      </c>
      <c r="E547" s="122">
        <v>40420088</v>
      </c>
      <c r="F547" s="130" t="s">
        <v>993</v>
      </c>
      <c r="G547" s="131">
        <v>18</v>
      </c>
      <c r="H547" s="122" t="s">
        <v>1105</v>
      </c>
      <c r="I547" s="220" t="str">
        <f>VLOOKUP(A547,EMPRESAS!$A$1:$I$342,9,0)</f>
        <v>CAGUAN</v>
      </c>
      <c r="J547" s="115">
        <v>1</v>
      </c>
      <c r="K547" s="176" t="str">
        <f>VLOOKUP(J547,AUXILIAR_TIPO_ASEGURADORA!$C$2:$D$19,2,0)</f>
        <v>PREVISORA</v>
      </c>
      <c r="L547" s="106">
        <v>1003409</v>
      </c>
      <c r="M547" s="148">
        <v>43853</v>
      </c>
      <c r="N547" s="106">
        <v>1002879</v>
      </c>
      <c r="O547" s="148">
        <v>43853</v>
      </c>
      <c r="P547" s="28"/>
      <c r="Q547" s="60"/>
      <c r="R547" s="157" t="str">
        <f t="shared" ca="1" si="29"/>
        <v>Vencida</v>
      </c>
      <c r="S547" s="157">
        <f t="shared" ca="1" si="30"/>
        <v>797</v>
      </c>
      <c r="T547" s="157"/>
    </row>
    <row r="548" spans="1:20" ht="15.6" thickTop="1" thickBot="1">
      <c r="A548" s="84">
        <v>8280019145</v>
      </c>
      <c r="B548" s="88" t="str">
        <f>VLOOKUP(A548,EMPRESAS!$A$1:$B$342,2,0)</f>
        <v>ASOCIACION ASOTAXI DEL CAGUAN</v>
      </c>
      <c r="C548" s="88" t="str">
        <f>VLOOKUP(A548,EMPRESAS!$A$1:$C$342,3,0)</f>
        <v>Pasajeros</v>
      </c>
      <c r="D548" s="95" t="s">
        <v>1671</v>
      </c>
      <c r="E548" s="122">
        <v>40420136</v>
      </c>
      <c r="F548" s="130" t="s">
        <v>1102</v>
      </c>
      <c r="G548" s="131">
        <v>22</v>
      </c>
      <c r="H548" s="122" t="s">
        <v>1105</v>
      </c>
      <c r="I548" s="220" t="str">
        <f>VLOOKUP(A548,EMPRESAS!$A$1:$I$342,9,0)</f>
        <v>CAGUAN</v>
      </c>
      <c r="J548" s="115">
        <v>1</v>
      </c>
      <c r="K548" s="176" t="str">
        <f>VLOOKUP(J548,AUXILIAR_TIPO_ASEGURADORA!$C$2:$D$19,2,0)</f>
        <v>PREVISORA</v>
      </c>
      <c r="L548" s="106">
        <v>1003409</v>
      </c>
      <c r="M548" s="148">
        <v>43853</v>
      </c>
      <c r="N548" s="106">
        <v>1002879</v>
      </c>
      <c r="O548" s="148">
        <v>43853</v>
      </c>
      <c r="P548" s="28"/>
      <c r="Q548" s="60"/>
      <c r="R548" s="157" t="str">
        <f t="shared" ca="1" si="29"/>
        <v>Vencida</v>
      </c>
      <c r="S548" s="157">
        <f t="shared" ca="1" si="30"/>
        <v>797</v>
      </c>
      <c r="T548" s="157"/>
    </row>
    <row r="549" spans="1:20" ht="15.6" thickTop="1" thickBot="1">
      <c r="A549" s="84">
        <v>8280019145</v>
      </c>
      <c r="B549" s="88" t="str">
        <f>VLOOKUP(A549,EMPRESAS!$A$1:$B$342,2,0)</f>
        <v>ASOCIACION ASOTAXI DEL CAGUAN</v>
      </c>
      <c r="C549" s="88" t="str">
        <f>VLOOKUP(A549,EMPRESAS!$A$1:$C$342,3,0)</f>
        <v>Pasajeros</v>
      </c>
      <c r="D549" s="95" t="s">
        <v>1672</v>
      </c>
      <c r="E549" s="122">
        <v>40420869</v>
      </c>
      <c r="F549" s="130" t="s">
        <v>1673</v>
      </c>
      <c r="G549" s="131">
        <v>26</v>
      </c>
      <c r="H549" s="122" t="s">
        <v>1105</v>
      </c>
      <c r="I549" s="220" t="str">
        <f>VLOOKUP(A549,EMPRESAS!$A$1:$I$342,9,0)</f>
        <v>CAGUAN</v>
      </c>
      <c r="J549" s="115">
        <v>1</v>
      </c>
      <c r="K549" s="176" t="str">
        <f>VLOOKUP(J549,AUXILIAR_TIPO_ASEGURADORA!$C$2:$D$19,2,0)</f>
        <v>PREVISORA</v>
      </c>
      <c r="L549" s="177">
        <v>1004745</v>
      </c>
      <c r="M549" s="148">
        <v>44156</v>
      </c>
      <c r="N549" s="177">
        <v>1004746</v>
      </c>
      <c r="O549" s="148">
        <v>44156</v>
      </c>
      <c r="P549" s="28"/>
      <c r="Q549" s="60"/>
      <c r="R549" s="157" t="str">
        <f t="shared" ca="1" si="29"/>
        <v>Vencida</v>
      </c>
      <c r="S549" s="157">
        <f t="shared" ca="1" si="30"/>
        <v>494</v>
      </c>
      <c r="T549" s="157"/>
    </row>
    <row r="550" spans="1:20" ht="15.6" thickTop="1" thickBot="1">
      <c r="A550" s="84">
        <v>8280019145</v>
      </c>
      <c r="B550" s="88" t="str">
        <f>VLOOKUP(A550,EMPRESAS!$A$1:$B$342,2,0)</f>
        <v>ASOCIACION ASOTAXI DEL CAGUAN</v>
      </c>
      <c r="C550" s="88" t="str">
        <f>VLOOKUP(A550,EMPRESAS!$A$1:$C$342,3,0)</f>
        <v>Pasajeros</v>
      </c>
      <c r="D550" s="95" t="s">
        <v>1114</v>
      </c>
      <c r="E550" s="122">
        <v>40420852</v>
      </c>
      <c r="F550" s="130" t="s">
        <v>1127</v>
      </c>
      <c r="G550" s="131">
        <v>22</v>
      </c>
      <c r="H550" s="122" t="s">
        <v>1105</v>
      </c>
      <c r="I550" s="220" t="str">
        <f>VLOOKUP(A550,EMPRESAS!$A$1:$I$342,9,0)</f>
        <v>CAGUAN</v>
      </c>
      <c r="J550" s="115">
        <v>1</v>
      </c>
      <c r="K550" s="176" t="str">
        <f>VLOOKUP(J550,AUXILIAR_TIPO_ASEGURADORA!$C$2:$D$19,2,0)</f>
        <v>PREVISORA</v>
      </c>
      <c r="L550" s="177">
        <v>1004671</v>
      </c>
      <c r="M550" s="148">
        <v>44084</v>
      </c>
      <c r="N550" s="177">
        <v>1104670</v>
      </c>
      <c r="O550" s="148">
        <v>44084</v>
      </c>
      <c r="P550" s="28"/>
      <c r="Q550" s="60"/>
      <c r="R550" s="157" t="str">
        <f t="shared" ca="1" si="29"/>
        <v>Vencida</v>
      </c>
      <c r="S550" s="157">
        <f t="shared" ca="1" si="30"/>
        <v>566</v>
      </c>
      <c r="T550" s="157"/>
    </row>
    <row r="551" spans="1:20" ht="15.6" thickTop="1" thickBot="1">
      <c r="A551" s="84">
        <v>8280019145</v>
      </c>
      <c r="B551" s="88" t="str">
        <f>VLOOKUP(A551,EMPRESAS!$A$1:$B$342,2,0)</f>
        <v>ASOCIACION ASOTAXI DEL CAGUAN</v>
      </c>
      <c r="C551" s="88" t="str">
        <f>VLOOKUP(A551,EMPRESAS!$A$1:$C$342,3,0)</f>
        <v>Pasajeros</v>
      </c>
      <c r="D551" s="95" t="s">
        <v>1674</v>
      </c>
      <c r="E551" s="122">
        <v>40420170</v>
      </c>
      <c r="F551" s="130" t="s">
        <v>1102</v>
      </c>
      <c r="G551" s="131">
        <v>18</v>
      </c>
      <c r="H551" s="122" t="s">
        <v>1105</v>
      </c>
      <c r="I551" s="220" t="str">
        <f>VLOOKUP(A551,EMPRESAS!$A$1:$I$342,9,0)</f>
        <v>CAGUAN</v>
      </c>
      <c r="J551" s="115">
        <v>1</v>
      </c>
      <c r="K551" s="176" t="str">
        <f>VLOOKUP(J551,AUXILIAR_TIPO_ASEGURADORA!$C$2:$D$19,2,0)</f>
        <v>PREVISORA</v>
      </c>
      <c r="L551" s="177">
        <v>1004666</v>
      </c>
      <c r="M551" s="148">
        <v>44078</v>
      </c>
      <c r="N551" s="177">
        <v>1004665</v>
      </c>
      <c r="O551" s="148">
        <v>44078</v>
      </c>
      <c r="P551" s="28"/>
      <c r="Q551" s="60"/>
      <c r="R551" s="157" t="str">
        <f t="shared" ca="1" si="29"/>
        <v>Vencida</v>
      </c>
      <c r="S551" s="157">
        <f t="shared" ca="1" si="30"/>
        <v>572</v>
      </c>
      <c r="T551" s="157"/>
    </row>
    <row r="552" spans="1:20" ht="15.6" thickTop="1" thickBot="1">
      <c r="A552" s="84">
        <v>8280019145</v>
      </c>
      <c r="B552" s="88" t="str">
        <f>VLOOKUP(A552,EMPRESAS!$A$1:$B$342,2,0)</f>
        <v>ASOCIACION ASOTAXI DEL CAGUAN</v>
      </c>
      <c r="C552" s="88" t="str">
        <f>VLOOKUP(A552,EMPRESAS!$A$1:$C$342,3,0)</f>
        <v>Pasajeros</v>
      </c>
      <c r="D552" s="95" t="s">
        <v>1675</v>
      </c>
      <c r="E552" s="122">
        <v>40420858</v>
      </c>
      <c r="F552" s="130" t="s">
        <v>1102</v>
      </c>
      <c r="G552" s="131">
        <v>22</v>
      </c>
      <c r="H552" s="122" t="s">
        <v>1105</v>
      </c>
      <c r="I552" s="220" t="str">
        <f>VLOOKUP(A552,EMPRESAS!$A$1:$I$342,9,0)</f>
        <v>CAGUAN</v>
      </c>
      <c r="J552" s="115">
        <v>1</v>
      </c>
      <c r="K552" s="176" t="str">
        <f>VLOOKUP(J552,AUXILIAR_TIPO_ASEGURADORA!$C$2:$D$19,2,0)</f>
        <v>PREVISORA</v>
      </c>
      <c r="L552" s="177">
        <v>1004613</v>
      </c>
      <c r="M552" s="148">
        <v>44025</v>
      </c>
      <c r="N552" s="177">
        <v>1004612</v>
      </c>
      <c r="O552" s="148">
        <v>44025</v>
      </c>
      <c r="P552" s="28"/>
      <c r="Q552" s="60"/>
      <c r="R552" s="157" t="str">
        <f t="shared" ca="1" si="29"/>
        <v>Vencida</v>
      </c>
      <c r="S552" s="157">
        <f t="shared" ca="1" si="30"/>
        <v>625</v>
      </c>
      <c r="T552" s="157"/>
    </row>
    <row r="553" spans="1:20" ht="15.6" thickTop="1" thickBot="1">
      <c r="A553" s="84">
        <v>8280019145</v>
      </c>
      <c r="B553" s="88" t="str">
        <f>VLOOKUP(A553,EMPRESAS!$A$1:$B$342,2,0)</f>
        <v>ASOCIACION ASOTAXI DEL CAGUAN</v>
      </c>
      <c r="C553" s="88" t="str">
        <f>VLOOKUP(A553,EMPRESAS!$A$1:$C$342,3,0)</f>
        <v>Pasajeros</v>
      </c>
      <c r="D553" s="95" t="s">
        <v>1676</v>
      </c>
      <c r="E553" s="122">
        <v>40420001</v>
      </c>
      <c r="F553" s="130" t="s">
        <v>1102</v>
      </c>
      <c r="G553" s="131">
        <v>18</v>
      </c>
      <c r="H553" s="122" t="s">
        <v>1105</v>
      </c>
      <c r="I553" s="220" t="str">
        <f>VLOOKUP(A553,EMPRESAS!$A$1:$I$342,9,0)</f>
        <v>CAGUAN</v>
      </c>
      <c r="J553" s="115">
        <v>1</v>
      </c>
      <c r="K553" s="176" t="str">
        <f>VLOOKUP(J553,AUXILIAR_TIPO_ASEGURADORA!$C$2:$D$19,2,0)</f>
        <v>PREVISORA</v>
      </c>
      <c r="L553" s="177">
        <v>1004668</v>
      </c>
      <c r="M553" s="148">
        <v>44078</v>
      </c>
      <c r="N553" s="177">
        <v>1004667</v>
      </c>
      <c r="O553" s="148">
        <v>44078</v>
      </c>
      <c r="P553" s="28"/>
      <c r="Q553" s="60"/>
      <c r="R553" s="157" t="str">
        <f t="shared" ca="1" si="29"/>
        <v>Vencida</v>
      </c>
      <c r="S553" s="157">
        <f t="shared" ca="1" si="30"/>
        <v>572</v>
      </c>
      <c r="T553" s="157"/>
    </row>
    <row r="554" spans="1:20" ht="15.6" thickTop="1" thickBot="1">
      <c r="A554" s="84">
        <v>8280019145</v>
      </c>
      <c r="B554" s="88" t="str">
        <f>VLOOKUP(A554,EMPRESAS!$A$1:$B$342,2,0)</f>
        <v>ASOCIACION ASOTAXI DEL CAGUAN</v>
      </c>
      <c r="C554" s="88" t="str">
        <f>VLOOKUP(A554,EMPRESAS!$A$1:$C$342,3,0)</f>
        <v>Pasajeros</v>
      </c>
      <c r="D554" s="95" t="s">
        <v>1677</v>
      </c>
      <c r="E554" s="122">
        <v>40420175</v>
      </c>
      <c r="F554" s="130" t="s">
        <v>1102</v>
      </c>
      <c r="G554" s="131">
        <v>18</v>
      </c>
      <c r="H554" s="122" t="s">
        <v>1105</v>
      </c>
      <c r="I554" s="220" t="str">
        <f>VLOOKUP(A554,EMPRESAS!$A$1:$I$342,9,0)</f>
        <v>CAGUAN</v>
      </c>
      <c r="J554" s="115">
        <v>1</v>
      </c>
      <c r="K554" s="176" t="str">
        <f>VLOOKUP(J554,AUXILIAR_TIPO_ASEGURADORA!$C$2:$D$19,2,0)</f>
        <v>PREVISORA</v>
      </c>
      <c r="L554" s="177">
        <v>1004651</v>
      </c>
      <c r="M554" s="148">
        <v>44066</v>
      </c>
      <c r="N554" s="177">
        <v>1004652</v>
      </c>
      <c r="O554" s="148">
        <v>44066</v>
      </c>
      <c r="P554" s="28"/>
      <c r="Q554" s="60"/>
      <c r="R554" s="157" t="str">
        <f t="shared" ca="1" si="29"/>
        <v>Vencida</v>
      </c>
      <c r="S554" s="157">
        <f t="shared" ca="1" si="30"/>
        <v>584</v>
      </c>
      <c r="T554" s="157"/>
    </row>
    <row r="555" spans="1:20" ht="15.6" thickTop="1" thickBot="1">
      <c r="A555" s="84">
        <v>8280019145</v>
      </c>
      <c r="B555" s="88" t="str">
        <f>VLOOKUP(A555,EMPRESAS!$A$1:$B$342,2,0)</f>
        <v>ASOCIACION ASOTAXI DEL CAGUAN</v>
      </c>
      <c r="C555" s="88" t="str">
        <f>VLOOKUP(A555,EMPRESAS!$A$1:$C$342,3,0)</f>
        <v>Pasajeros</v>
      </c>
      <c r="D555" s="95" t="s">
        <v>1678</v>
      </c>
      <c r="E555" s="122">
        <v>40420457</v>
      </c>
      <c r="F555" s="130" t="s">
        <v>1102</v>
      </c>
      <c r="G555" s="131">
        <v>18</v>
      </c>
      <c r="H555" s="122" t="s">
        <v>1105</v>
      </c>
      <c r="I555" s="220" t="str">
        <f>VLOOKUP(A555,EMPRESAS!$A$1:$I$342,9,0)</f>
        <v>CAGUAN</v>
      </c>
      <c r="J555" s="115">
        <v>1</v>
      </c>
      <c r="K555" s="176" t="str">
        <f>VLOOKUP(J555,AUXILIAR_TIPO_ASEGURADORA!$C$2:$D$19,2,0)</f>
        <v>PREVISORA</v>
      </c>
      <c r="L555" s="106">
        <v>1003409</v>
      </c>
      <c r="M555" s="148">
        <v>43853</v>
      </c>
      <c r="N555" s="106">
        <v>1002879</v>
      </c>
      <c r="O555" s="148">
        <v>43853</v>
      </c>
      <c r="P555" s="28"/>
      <c r="Q555" s="60"/>
      <c r="R555" s="157" t="str">
        <f t="shared" ca="1" si="29"/>
        <v>Vencida</v>
      </c>
      <c r="S555" s="157">
        <f t="shared" ca="1" si="30"/>
        <v>797</v>
      </c>
      <c r="T555" s="157"/>
    </row>
    <row r="556" spans="1:20" ht="15.6" thickTop="1" thickBot="1">
      <c r="A556" s="84">
        <v>8280019145</v>
      </c>
      <c r="B556" s="88" t="str">
        <f>VLOOKUP(A556,EMPRESAS!$A$1:$B$342,2,0)</f>
        <v>ASOCIACION ASOTAXI DEL CAGUAN</v>
      </c>
      <c r="C556" s="88" t="str">
        <f>VLOOKUP(A556,EMPRESAS!$A$1:$C$342,3,0)</f>
        <v>Pasajeros</v>
      </c>
      <c r="D556" s="95" t="s">
        <v>1679</v>
      </c>
      <c r="E556" s="122">
        <v>40420030</v>
      </c>
      <c r="F556" s="130" t="s">
        <v>1102</v>
      </c>
      <c r="G556" s="131">
        <v>18</v>
      </c>
      <c r="H556" s="122" t="s">
        <v>1105</v>
      </c>
      <c r="I556" s="220" t="str">
        <f>VLOOKUP(A556,EMPRESAS!$A$1:$I$342,9,0)</f>
        <v>CAGUAN</v>
      </c>
      <c r="J556" s="115">
        <v>1</v>
      </c>
      <c r="K556" s="176" t="str">
        <f>VLOOKUP(J556,AUXILIAR_TIPO_ASEGURADORA!$C$2:$D$19,2,0)</f>
        <v>PREVISORA</v>
      </c>
      <c r="L556" s="106">
        <v>1003409</v>
      </c>
      <c r="M556" s="148">
        <v>43853</v>
      </c>
      <c r="N556" s="106">
        <v>1002879</v>
      </c>
      <c r="O556" s="148">
        <v>43853</v>
      </c>
      <c r="P556" s="28"/>
      <c r="Q556" s="60"/>
      <c r="R556" s="157" t="str">
        <f t="shared" ca="1" si="29"/>
        <v>Vencida</v>
      </c>
      <c r="S556" s="157">
        <f t="shared" ca="1" si="30"/>
        <v>797</v>
      </c>
      <c r="T556" s="157"/>
    </row>
    <row r="557" spans="1:20" ht="15.6" thickTop="1" thickBot="1">
      <c r="A557" s="84">
        <v>8280019145</v>
      </c>
      <c r="B557" s="88" t="str">
        <f>VLOOKUP(A557,EMPRESAS!$A$1:$B$342,2,0)</f>
        <v>ASOCIACION ASOTAXI DEL CAGUAN</v>
      </c>
      <c r="C557" s="88" t="str">
        <f>VLOOKUP(A557,EMPRESAS!$A$1:$C$342,3,0)</f>
        <v>Pasajeros</v>
      </c>
      <c r="D557" s="95" t="s">
        <v>1680</v>
      </c>
      <c r="E557" s="122">
        <v>40420031</v>
      </c>
      <c r="F557" s="130" t="s">
        <v>1102</v>
      </c>
      <c r="G557" s="131">
        <v>22</v>
      </c>
      <c r="H557" s="122" t="s">
        <v>1105</v>
      </c>
      <c r="I557" s="220" t="str">
        <f>VLOOKUP(A557,EMPRESAS!$A$1:$I$342,9,0)</f>
        <v>CAGUAN</v>
      </c>
      <c r="J557" s="115">
        <v>1</v>
      </c>
      <c r="K557" s="176" t="str">
        <f>VLOOKUP(J557,AUXILIAR_TIPO_ASEGURADORA!$C$2:$D$19,2,0)</f>
        <v>PREVISORA</v>
      </c>
      <c r="L557" s="106">
        <v>1003409</v>
      </c>
      <c r="M557" s="148">
        <v>43853</v>
      </c>
      <c r="N557" s="106">
        <v>1002879</v>
      </c>
      <c r="O557" s="148">
        <v>43853</v>
      </c>
      <c r="P557" s="28"/>
      <c r="Q557" s="60"/>
      <c r="R557" s="157" t="str">
        <f t="shared" ca="1" si="29"/>
        <v>Vencida</v>
      </c>
      <c r="S557" s="157">
        <f t="shared" ca="1" si="30"/>
        <v>797</v>
      </c>
      <c r="T557" s="157"/>
    </row>
    <row r="558" spans="1:20" ht="15.6" thickTop="1" thickBot="1">
      <c r="A558" s="84">
        <v>8280019145</v>
      </c>
      <c r="B558" s="88" t="str">
        <f>VLOOKUP(A558,EMPRESAS!$A$1:$B$342,2,0)</f>
        <v>ASOCIACION ASOTAXI DEL CAGUAN</v>
      </c>
      <c r="C558" s="88" t="str">
        <f>VLOOKUP(A558,EMPRESAS!$A$1:$C$342,3,0)</f>
        <v>Pasajeros</v>
      </c>
      <c r="D558" s="95" t="s">
        <v>1327</v>
      </c>
      <c r="E558" s="122">
        <v>40420832</v>
      </c>
      <c r="F558" s="130" t="s">
        <v>1102</v>
      </c>
      <c r="G558" s="131">
        <v>22</v>
      </c>
      <c r="H558" s="122" t="s">
        <v>1105</v>
      </c>
      <c r="I558" s="220" t="str">
        <f>VLOOKUP(A558,EMPRESAS!$A$1:$I$342,9,0)</f>
        <v>CAGUAN</v>
      </c>
      <c r="J558" s="115">
        <v>1</v>
      </c>
      <c r="K558" s="176" t="str">
        <f>VLOOKUP(J558,AUXILIAR_TIPO_ASEGURADORA!$C$2:$D$19,2,0)</f>
        <v>PREVISORA</v>
      </c>
      <c r="L558" s="106">
        <v>1003409</v>
      </c>
      <c r="M558" s="148">
        <v>43853</v>
      </c>
      <c r="N558" s="106">
        <v>1002879</v>
      </c>
      <c r="O558" s="148">
        <v>43853</v>
      </c>
      <c r="P558" s="28"/>
      <c r="Q558" s="60"/>
      <c r="R558" s="157" t="str">
        <f t="shared" ca="1" si="29"/>
        <v>Vencida</v>
      </c>
      <c r="S558" s="157">
        <f t="shared" ca="1" si="30"/>
        <v>797</v>
      </c>
      <c r="T558" s="157"/>
    </row>
    <row r="559" spans="1:20" ht="15.6" thickTop="1" thickBot="1">
      <c r="A559" s="84">
        <v>8280019145</v>
      </c>
      <c r="B559" s="88" t="str">
        <f>VLOOKUP(A559,EMPRESAS!$A$1:$B$342,2,0)</f>
        <v>ASOCIACION ASOTAXI DEL CAGUAN</v>
      </c>
      <c r="C559" s="88" t="str">
        <f>VLOOKUP(A559,EMPRESAS!$A$1:$C$342,3,0)</f>
        <v>Pasajeros</v>
      </c>
      <c r="D559" s="95" t="s">
        <v>1681</v>
      </c>
      <c r="E559" s="122">
        <v>40420125</v>
      </c>
      <c r="F559" s="130" t="s">
        <v>1102</v>
      </c>
      <c r="G559" s="131">
        <v>18</v>
      </c>
      <c r="H559" s="122" t="s">
        <v>1105</v>
      </c>
      <c r="I559" s="220" t="str">
        <f>VLOOKUP(A559,EMPRESAS!$A$1:$I$342,9,0)</f>
        <v>CAGUAN</v>
      </c>
      <c r="J559" s="115">
        <v>1</v>
      </c>
      <c r="K559" s="176" t="str">
        <f>VLOOKUP(J559,AUXILIAR_TIPO_ASEGURADORA!$C$2:$D$19,2,0)</f>
        <v>PREVISORA</v>
      </c>
      <c r="L559" s="106">
        <v>1003409</v>
      </c>
      <c r="M559" s="148">
        <v>43853</v>
      </c>
      <c r="N559" s="106">
        <v>1002879</v>
      </c>
      <c r="O559" s="148">
        <v>43853</v>
      </c>
      <c r="P559" s="28"/>
      <c r="Q559" s="60"/>
      <c r="R559" s="157" t="str">
        <f t="shared" ca="1" si="29"/>
        <v>Vencida</v>
      </c>
      <c r="S559" s="157">
        <f t="shared" ca="1" si="30"/>
        <v>797</v>
      </c>
      <c r="T559" s="157"/>
    </row>
    <row r="560" spans="1:20" ht="15.6" thickTop="1" thickBot="1">
      <c r="A560" s="84">
        <v>8280019145</v>
      </c>
      <c r="B560" s="88" t="str">
        <f>VLOOKUP(A560,EMPRESAS!$A$1:$B$342,2,0)</f>
        <v>ASOCIACION ASOTAXI DEL CAGUAN</v>
      </c>
      <c r="C560" s="88" t="str">
        <f>VLOOKUP(A560,EMPRESAS!$A$1:$C$342,3,0)</f>
        <v>Pasajeros</v>
      </c>
      <c r="D560" s="95" t="s">
        <v>1682</v>
      </c>
      <c r="E560" s="122">
        <v>40420108</v>
      </c>
      <c r="F560" s="130" t="s">
        <v>1102</v>
      </c>
      <c r="G560" s="131">
        <v>18</v>
      </c>
      <c r="H560" s="122" t="s">
        <v>1105</v>
      </c>
      <c r="I560" s="220" t="str">
        <f>VLOOKUP(A560,EMPRESAS!$A$1:$I$342,9,0)</f>
        <v>CAGUAN</v>
      </c>
      <c r="J560" s="115">
        <v>1</v>
      </c>
      <c r="K560" s="176" t="str">
        <f>VLOOKUP(J560,AUXILIAR_TIPO_ASEGURADORA!$C$2:$D$19,2,0)</f>
        <v>PREVISORA</v>
      </c>
      <c r="L560" s="106">
        <v>1003409</v>
      </c>
      <c r="M560" s="148">
        <v>43853</v>
      </c>
      <c r="N560" s="106">
        <v>1002879</v>
      </c>
      <c r="O560" s="148">
        <v>43853</v>
      </c>
      <c r="P560" s="28"/>
      <c r="Q560" s="60"/>
      <c r="R560" s="157" t="str">
        <f t="shared" ca="1" si="29"/>
        <v>Vencida</v>
      </c>
      <c r="S560" s="157">
        <f t="shared" ca="1" si="30"/>
        <v>797</v>
      </c>
      <c r="T560" s="157"/>
    </row>
    <row r="561" spans="1:20" ht="15.6" thickTop="1" thickBot="1">
      <c r="A561" s="84">
        <v>8280019145</v>
      </c>
      <c r="B561" s="88" t="str">
        <f>VLOOKUP(A561,EMPRESAS!$A$1:$B$342,2,0)</f>
        <v>ASOCIACION ASOTAXI DEL CAGUAN</v>
      </c>
      <c r="C561" s="88" t="str">
        <f>VLOOKUP(A561,EMPRESAS!$A$1:$C$342,3,0)</f>
        <v>Pasajeros</v>
      </c>
      <c r="D561" s="95" t="s">
        <v>1683</v>
      </c>
      <c r="E561" s="122">
        <v>40420038</v>
      </c>
      <c r="F561" s="130" t="s">
        <v>1102</v>
      </c>
      <c r="G561" s="131">
        <v>18</v>
      </c>
      <c r="H561" s="122" t="s">
        <v>1105</v>
      </c>
      <c r="I561" s="220" t="str">
        <f>VLOOKUP(A561,EMPRESAS!$A$1:$I$342,9,0)</f>
        <v>CAGUAN</v>
      </c>
      <c r="J561" s="115">
        <v>1</v>
      </c>
      <c r="K561" s="176" t="str">
        <f>VLOOKUP(J561,AUXILIAR_TIPO_ASEGURADORA!$C$2:$D$19,2,0)</f>
        <v>PREVISORA</v>
      </c>
      <c r="L561" s="106">
        <v>1003409</v>
      </c>
      <c r="M561" s="148">
        <v>43853</v>
      </c>
      <c r="N561" s="106">
        <v>1002879</v>
      </c>
      <c r="O561" s="148">
        <v>43853</v>
      </c>
      <c r="P561" s="28"/>
      <c r="Q561" s="60"/>
      <c r="R561" s="157" t="str">
        <f t="shared" ca="1" si="29"/>
        <v>Vencida</v>
      </c>
      <c r="S561" s="157">
        <f t="shared" ca="1" si="30"/>
        <v>797</v>
      </c>
      <c r="T561" s="157"/>
    </row>
    <row r="562" spans="1:20" ht="15.6" thickTop="1" thickBot="1">
      <c r="A562" s="84">
        <v>8280019145</v>
      </c>
      <c r="B562" s="88" t="str">
        <f>VLOOKUP(A562,EMPRESAS!$A$1:$B$342,2,0)</f>
        <v>ASOCIACION ASOTAXI DEL CAGUAN</v>
      </c>
      <c r="C562" s="88" t="str">
        <f>VLOOKUP(A562,EMPRESAS!$A$1:$C$342,3,0)</f>
        <v>Pasajeros</v>
      </c>
      <c r="D562" s="95" t="s">
        <v>1684</v>
      </c>
      <c r="E562" s="122">
        <v>40420057</v>
      </c>
      <c r="F562" s="130" t="s">
        <v>1102</v>
      </c>
      <c r="G562" s="131">
        <v>25</v>
      </c>
      <c r="H562" s="122" t="s">
        <v>1105</v>
      </c>
      <c r="I562" s="220" t="str">
        <f>VLOOKUP(A562,EMPRESAS!$A$1:$I$342,9,0)</f>
        <v>CAGUAN</v>
      </c>
      <c r="J562" s="115">
        <v>1</v>
      </c>
      <c r="K562" s="176" t="str">
        <f>VLOOKUP(J562,AUXILIAR_TIPO_ASEGURADORA!$C$2:$D$19,2,0)</f>
        <v>PREVISORA</v>
      </c>
      <c r="L562" s="106">
        <v>1003409</v>
      </c>
      <c r="M562" s="148">
        <v>43853</v>
      </c>
      <c r="N562" s="106">
        <v>1002879</v>
      </c>
      <c r="O562" s="148">
        <v>43853</v>
      </c>
      <c r="P562" s="28"/>
      <c r="Q562" s="60"/>
      <c r="R562" s="157" t="str">
        <f t="shared" ca="1" si="29"/>
        <v>Vencida</v>
      </c>
      <c r="S562" s="157">
        <f t="shared" ca="1" si="30"/>
        <v>797</v>
      </c>
      <c r="T562" s="157"/>
    </row>
    <row r="563" spans="1:20" ht="15.6" thickTop="1" thickBot="1">
      <c r="A563" s="84">
        <v>8280019145</v>
      </c>
      <c r="B563" s="88" t="str">
        <f>VLOOKUP(A563,EMPRESAS!$A$1:$B$342,2,0)</f>
        <v>ASOCIACION ASOTAXI DEL CAGUAN</v>
      </c>
      <c r="C563" s="88" t="str">
        <f>VLOOKUP(A563,EMPRESAS!$A$1:$C$342,3,0)</f>
        <v>Pasajeros</v>
      </c>
      <c r="D563" s="95" t="s">
        <v>1685</v>
      </c>
      <c r="E563" s="122">
        <v>40420387</v>
      </c>
      <c r="F563" s="130" t="s">
        <v>1102</v>
      </c>
      <c r="G563" s="131">
        <v>18</v>
      </c>
      <c r="H563" s="122" t="s">
        <v>1105</v>
      </c>
      <c r="I563" s="220" t="str">
        <f>VLOOKUP(A563,EMPRESAS!$A$1:$I$342,9,0)</f>
        <v>CAGUAN</v>
      </c>
      <c r="J563" s="115">
        <v>1</v>
      </c>
      <c r="K563" s="176" t="str">
        <f>VLOOKUP(J563,AUXILIAR_TIPO_ASEGURADORA!$C$2:$D$19,2,0)</f>
        <v>PREVISORA</v>
      </c>
      <c r="L563" s="106">
        <v>1003409</v>
      </c>
      <c r="M563" s="148">
        <v>43853</v>
      </c>
      <c r="N563" s="106">
        <v>1002879</v>
      </c>
      <c r="O563" s="148">
        <v>43853</v>
      </c>
      <c r="P563" s="28"/>
      <c r="Q563" s="60"/>
      <c r="R563" s="157" t="str">
        <f t="shared" ca="1" si="29"/>
        <v>Vencida</v>
      </c>
      <c r="S563" s="157">
        <f t="shared" ca="1" si="30"/>
        <v>797</v>
      </c>
      <c r="T563" s="157"/>
    </row>
    <row r="564" spans="1:20" ht="15.6" thickTop="1" thickBot="1">
      <c r="A564" s="84">
        <v>8280019145</v>
      </c>
      <c r="B564" s="88" t="str">
        <f>VLOOKUP(A564,EMPRESAS!$A$1:$B$342,2,0)</f>
        <v>ASOCIACION ASOTAXI DEL CAGUAN</v>
      </c>
      <c r="C564" s="88" t="str">
        <f>VLOOKUP(A564,EMPRESAS!$A$1:$C$342,3,0)</f>
        <v>Pasajeros</v>
      </c>
      <c r="D564" s="95" t="s">
        <v>1686</v>
      </c>
      <c r="E564" s="122">
        <v>40420861</v>
      </c>
      <c r="F564" s="130" t="s">
        <v>1127</v>
      </c>
      <c r="G564" s="131">
        <v>26</v>
      </c>
      <c r="H564" s="122" t="s">
        <v>1105</v>
      </c>
      <c r="I564" s="220" t="str">
        <f>VLOOKUP(A564,EMPRESAS!$A$1:$I$342,9,0)</f>
        <v>CAGUAN</v>
      </c>
      <c r="J564" s="115">
        <v>1</v>
      </c>
      <c r="K564" s="176" t="str">
        <f>VLOOKUP(J564,AUXILIAR_TIPO_ASEGURADORA!$C$2:$D$19,2,0)</f>
        <v>PREVISORA</v>
      </c>
      <c r="L564" s="177">
        <v>1004664</v>
      </c>
      <c r="M564" s="148">
        <v>44079</v>
      </c>
      <c r="N564" s="177">
        <v>1004663</v>
      </c>
      <c r="O564" s="148">
        <v>44079</v>
      </c>
      <c r="P564" s="28"/>
      <c r="Q564" s="60"/>
      <c r="R564" s="157" t="str">
        <f t="shared" ca="1" si="29"/>
        <v>Vencida</v>
      </c>
      <c r="S564" s="157">
        <f t="shared" ca="1" si="30"/>
        <v>571</v>
      </c>
      <c r="T564" s="157"/>
    </row>
    <row r="565" spans="1:20" ht="15.6" thickTop="1" thickBot="1">
      <c r="A565" s="84">
        <v>8280019145</v>
      </c>
      <c r="B565" s="88" t="str">
        <f>VLOOKUP(A565,EMPRESAS!$A$1:$B$342,2,0)</f>
        <v>ASOCIACION ASOTAXI DEL CAGUAN</v>
      </c>
      <c r="C565" s="88" t="str">
        <f>VLOOKUP(A565,EMPRESAS!$A$1:$C$342,3,0)</f>
        <v>Pasajeros</v>
      </c>
      <c r="D565" s="95" t="s">
        <v>1687</v>
      </c>
      <c r="E565" s="122">
        <v>40420394</v>
      </c>
      <c r="F565" s="130" t="s">
        <v>1102</v>
      </c>
      <c r="G565" s="131">
        <v>18</v>
      </c>
      <c r="H565" s="122" t="s">
        <v>1105</v>
      </c>
      <c r="I565" s="220" t="str">
        <f>VLOOKUP(A565,EMPRESAS!$A$1:$I$342,9,0)</f>
        <v>CAGUAN</v>
      </c>
      <c r="J565" s="115">
        <v>1</v>
      </c>
      <c r="K565" s="176" t="str">
        <f>VLOOKUP(J565,AUXILIAR_TIPO_ASEGURADORA!$C$2:$D$19,2,0)</f>
        <v>PREVISORA</v>
      </c>
      <c r="L565" s="106">
        <v>1003409</v>
      </c>
      <c r="M565" s="148">
        <v>43853</v>
      </c>
      <c r="N565" s="106">
        <v>1002879</v>
      </c>
      <c r="O565" s="148">
        <v>43853</v>
      </c>
      <c r="P565" s="28"/>
      <c r="Q565" s="60"/>
      <c r="R565" s="157" t="str">
        <f t="shared" ca="1" si="29"/>
        <v>Vencida</v>
      </c>
      <c r="S565" s="157">
        <f t="shared" ca="1" si="30"/>
        <v>797</v>
      </c>
      <c r="T565" s="157"/>
    </row>
    <row r="566" spans="1:20" ht="15.6" thickTop="1" thickBot="1">
      <c r="A566" s="70">
        <v>8909316408</v>
      </c>
      <c r="B566" s="88" t="str">
        <f>VLOOKUP(A566,EMPRESAS!$A$1:$B$342,2,0)</f>
        <v>COOP MULTIACTIVA DE TRANSP TERR Y  FLUVIALES DE LOS RIOS CAUCA Y NECHI "COOTRAFLUCAN"</v>
      </c>
      <c r="C566" s="88" t="str">
        <f>VLOOKUP(A566,EMPRESAS!$A$1:$C$342,3,0)</f>
        <v>Pasajeros</v>
      </c>
      <c r="D566" s="91" t="s">
        <v>1688</v>
      </c>
      <c r="E566" s="122">
        <v>11621040</v>
      </c>
      <c r="F566" s="130" t="s">
        <v>1158</v>
      </c>
      <c r="G566" s="131">
        <v>15</v>
      </c>
      <c r="H566" s="122" t="s">
        <v>1105</v>
      </c>
      <c r="I566" s="220" t="str">
        <f>VLOOKUP(A566,EMPRESAS!$A$1:$I$342,9,0)</f>
        <v>CAUCA</v>
      </c>
      <c r="J566" s="115">
        <v>2</v>
      </c>
      <c r="K566" s="176" t="str">
        <f>VLOOKUP(J566,AUXILIAR_TIPO_ASEGURADORA!$C$2:$D$19,2,0)</f>
        <v>QBE SEGUROS</v>
      </c>
      <c r="L566" s="177">
        <v>706351370</v>
      </c>
      <c r="M566" s="148">
        <v>42791</v>
      </c>
      <c r="N566" s="177">
        <v>706351370</v>
      </c>
      <c r="O566" s="148">
        <v>42791</v>
      </c>
      <c r="P566" s="28"/>
      <c r="Q566" s="60"/>
      <c r="R566" s="157" t="str">
        <f t="shared" ca="1" si="29"/>
        <v>Vencida</v>
      </c>
      <c r="S566" s="157">
        <f t="shared" ca="1" si="30"/>
        <v>1859</v>
      </c>
      <c r="T566" s="157" t="str">
        <f t="shared" ca="1" si="28"/>
        <v xml:space="preserve"> </v>
      </c>
    </row>
    <row r="567" spans="1:20" ht="15.6" thickTop="1" thickBot="1">
      <c r="A567" s="84">
        <v>8909316408</v>
      </c>
      <c r="B567" s="88" t="str">
        <f>VLOOKUP(A567,EMPRESAS!$A$1:$B$342,2,0)</f>
        <v>COOP MULTIACTIVA DE TRANSP TERR Y  FLUVIALES DE LOS RIOS CAUCA Y NECHI "COOTRAFLUCAN"</v>
      </c>
      <c r="C567" s="88" t="str">
        <f>VLOOKUP(A567,EMPRESAS!$A$1:$C$342,3,0)</f>
        <v>Pasajeros</v>
      </c>
      <c r="D567" s="91" t="s">
        <v>1689</v>
      </c>
      <c r="E567" s="122">
        <v>11621039</v>
      </c>
      <c r="F567" s="130" t="s">
        <v>1158</v>
      </c>
      <c r="G567" s="131">
        <v>16</v>
      </c>
      <c r="H567" s="122" t="s">
        <v>1105</v>
      </c>
      <c r="I567" s="220" t="str">
        <f>VLOOKUP(A567,EMPRESAS!$A$1:$I$342,9,0)</f>
        <v>CAUCA</v>
      </c>
      <c r="J567" s="115">
        <v>2</v>
      </c>
      <c r="K567" s="176" t="str">
        <f>VLOOKUP(J567,AUXILIAR_TIPO_ASEGURADORA!$C$2:$D$19,2,0)</f>
        <v>QBE SEGUROS</v>
      </c>
      <c r="L567" s="177">
        <v>706351370</v>
      </c>
      <c r="M567" s="148">
        <v>42791</v>
      </c>
      <c r="N567" s="177">
        <v>706351370</v>
      </c>
      <c r="O567" s="148">
        <v>42791</v>
      </c>
      <c r="P567" s="28"/>
      <c r="Q567" s="60"/>
      <c r="R567" s="157" t="str">
        <f t="shared" ca="1" si="29"/>
        <v>Vencida</v>
      </c>
      <c r="S567" s="157">
        <f t="shared" ca="1" si="30"/>
        <v>1859</v>
      </c>
      <c r="T567" s="157" t="str">
        <f t="shared" ca="1" si="28"/>
        <v xml:space="preserve"> </v>
      </c>
    </row>
    <row r="568" spans="1:20" ht="15.6" thickTop="1" thickBot="1">
      <c r="A568" s="84">
        <v>8909316408</v>
      </c>
      <c r="B568" s="88" t="str">
        <f>VLOOKUP(A568,EMPRESAS!$A$1:$B$342,2,0)</f>
        <v>COOP MULTIACTIVA DE TRANSP TERR Y  FLUVIALES DE LOS RIOS CAUCA Y NECHI "COOTRAFLUCAN"</v>
      </c>
      <c r="C568" s="88" t="str">
        <f>VLOOKUP(A568,EMPRESAS!$A$1:$C$342,3,0)</f>
        <v>Pasajeros</v>
      </c>
      <c r="D568" s="91" t="s">
        <v>1690</v>
      </c>
      <c r="E568" s="122">
        <v>11621008</v>
      </c>
      <c r="F568" s="130" t="s">
        <v>1158</v>
      </c>
      <c r="G568" s="131">
        <v>22</v>
      </c>
      <c r="H568" s="122" t="s">
        <v>1105</v>
      </c>
      <c r="I568" s="220" t="str">
        <f>VLOOKUP(A568,EMPRESAS!$A$1:$I$342,9,0)</f>
        <v>CAUCA</v>
      </c>
      <c r="J568" s="115">
        <v>2</v>
      </c>
      <c r="K568" s="176" t="str">
        <f>VLOOKUP(J568,AUXILIAR_TIPO_ASEGURADORA!$C$2:$D$19,2,0)</f>
        <v>QBE SEGUROS</v>
      </c>
      <c r="L568" s="177">
        <v>706351370</v>
      </c>
      <c r="M568" s="148">
        <v>42791</v>
      </c>
      <c r="N568" s="177">
        <v>706351370</v>
      </c>
      <c r="O568" s="148">
        <v>42791</v>
      </c>
      <c r="P568" s="28"/>
      <c r="Q568" s="60"/>
      <c r="R568" s="157" t="str">
        <f t="shared" ca="1" si="29"/>
        <v>Vencida</v>
      </c>
      <c r="S568" s="157">
        <f t="shared" ca="1" si="30"/>
        <v>1859</v>
      </c>
      <c r="T568" s="157" t="str">
        <f t="shared" ca="1" si="28"/>
        <v xml:space="preserve"> </v>
      </c>
    </row>
    <row r="569" spans="1:20" ht="15.6" thickTop="1" thickBot="1">
      <c r="A569" s="84">
        <v>8909316408</v>
      </c>
      <c r="B569" s="88" t="str">
        <f>VLOOKUP(A569,EMPRESAS!$A$1:$B$342,2,0)</f>
        <v>COOP MULTIACTIVA DE TRANSP TERR Y  FLUVIALES DE LOS RIOS CAUCA Y NECHI "COOTRAFLUCAN"</v>
      </c>
      <c r="C569" s="88" t="str">
        <f>VLOOKUP(A569,EMPRESAS!$A$1:$C$342,3,0)</f>
        <v>Pasajeros</v>
      </c>
      <c r="D569" s="91" t="s">
        <v>1691</v>
      </c>
      <c r="E569" s="122">
        <v>11620791</v>
      </c>
      <c r="F569" s="130" t="s">
        <v>1158</v>
      </c>
      <c r="G569" s="131">
        <v>20</v>
      </c>
      <c r="H569" s="122" t="s">
        <v>1105</v>
      </c>
      <c r="I569" s="220" t="str">
        <f>VLOOKUP(A569,EMPRESAS!$A$1:$I$342,9,0)</f>
        <v>CAUCA</v>
      </c>
      <c r="J569" s="115">
        <v>2</v>
      </c>
      <c r="K569" s="176" t="str">
        <f>VLOOKUP(J569,AUXILIAR_TIPO_ASEGURADORA!$C$2:$D$19,2,0)</f>
        <v>QBE SEGUROS</v>
      </c>
      <c r="L569" s="177">
        <v>706351370</v>
      </c>
      <c r="M569" s="148">
        <v>42791</v>
      </c>
      <c r="N569" s="177">
        <v>706351370</v>
      </c>
      <c r="O569" s="148">
        <v>42791</v>
      </c>
      <c r="P569" s="28"/>
      <c r="Q569" s="60"/>
      <c r="R569" s="157" t="str">
        <f t="shared" ca="1" si="29"/>
        <v>Vencida</v>
      </c>
      <c r="S569" s="157">
        <f t="shared" ca="1" si="30"/>
        <v>1859</v>
      </c>
      <c r="T569" s="157" t="str">
        <f t="shared" ca="1" si="28"/>
        <v xml:space="preserve"> </v>
      </c>
    </row>
    <row r="570" spans="1:20" ht="15.6" thickTop="1" thickBot="1">
      <c r="A570" s="84">
        <v>8909316408</v>
      </c>
      <c r="B570" s="88" t="str">
        <f>VLOOKUP(A570,EMPRESAS!$A$1:$B$342,2,0)</f>
        <v>COOP MULTIACTIVA DE TRANSP TERR Y  FLUVIALES DE LOS RIOS CAUCA Y NECHI "COOTRAFLUCAN"</v>
      </c>
      <c r="C570" s="88" t="str">
        <f>VLOOKUP(A570,EMPRESAS!$A$1:$C$342,3,0)</f>
        <v>Pasajeros</v>
      </c>
      <c r="D570" s="91" t="s">
        <v>1692</v>
      </c>
      <c r="E570" s="122">
        <v>11620977</v>
      </c>
      <c r="F570" s="130" t="s">
        <v>1158</v>
      </c>
      <c r="G570" s="131">
        <v>20</v>
      </c>
      <c r="H570" s="122" t="s">
        <v>1105</v>
      </c>
      <c r="I570" s="220" t="str">
        <f>VLOOKUP(A570,EMPRESAS!$A$1:$I$342,9,0)</f>
        <v>CAUCA</v>
      </c>
      <c r="J570" s="115">
        <v>2</v>
      </c>
      <c r="K570" s="176" t="str">
        <f>VLOOKUP(J570,AUXILIAR_TIPO_ASEGURADORA!$C$2:$D$19,2,0)</f>
        <v>QBE SEGUROS</v>
      </c>
      <c r="L570" s="177">
        <v>706351370</v>
      </c>
      <c r="M570" s="148">
        <v>42791</v>
      </c>
      <c r="N570" s="177">
        <v>706351370</v>
      </c>
      <c r="O570" s="148">
        <v>42791</v>
      </c>
      <c r="P570" s="28"/>
      <c r="Q570" s="60"/>
      <c r="R570" s="157" t="str">
        <f t="shared" ca="1" si="29"/>
        <v>Vencida</v>
      </c>
      <c r="S570" s="157">
        <f t="shared" ca="1" si="30"/>
        <v>1859</v>
      </c>
      <c r="T570" s="157" t="str">
        <f t="shared" ca="1" si="28"/>
        <v xml:space="preserve"> </v>
      </c>
    </row>
    <row r="571" spans="1:20" ht="15.6" thickTop="1" thickBot="1">
      <c r="A571" s="84">
        <v>8909316408</v>
      </c>
      <c r="B571" s="88" t="str">
        <f>VLOOKUP(A571,EMPRESAS!$A$1:$B$342,2,0)</f>
        <v>COOP MULTIACTIVA DE TRANSP TERR Y  FLUVIALES DE LOS RIOS CAUCA Y NECHI "COOTRAFLUCAN"</v>
      </c>
      <c r="C571" s="88" t="str">
        <f>VLOOKUP(A571,EMPRESAS!$A$1:$C$342,3,0)</f>
        <v>Pasajeros</v>
      </c>
      <c r="D571" s="91" t="s">
        <v>1693</v>
      </c>
      <c r="E571" s="122">
        <v>11620908</v>
      </c>
      <c r="F571" s="130" t="s">
        <v>1158</v>
      </c>
      <c r="G571" s="131">
        <v>18</v>
      </c>
      <c r="H571" s="122" t="s">
        <v>1105</v>
      </c>
      <c r="I571" s="220" t="str">
        <f>VLOOKUP(A571,EMPRESAS!$A$1:$I$342,9,0)</f>
        <v>CAUCA</v>
      </c>
      <c r="J571" s="115">
        <v>2</v>
      </c>
      <c r="K571" s="176" t="str">
        <f>VLOOKUP(J571,AUXILIAR_TIPO_ASEGURADORA!$C$2:$D$19,2,0)</f>
        <v>QBE SEGUROS</v>
      </c>
      <c r="L571" s="177">
        <v>706351370</v>
      </c>
      <c r="M571" s="148">
        <v>42791</v>
      </c>
      <c r="N571" s="177">
        <v>706351370</v>
      </c>
      <c r="O571" s="148">
        <v>42791</v>
      </c>
      <c r="P571" s="28"/>
      <c r="Q571" s="60"/>
      <c r="R571" s="157" t="str">
        <f t="shared" ca="1" si="29"/>
        <v>Vencida</v>
      </c>
      <c r="S571" s="157">
        <f t="shared" ca="1" si="30"/>
        <v>1859</v>
      </c>
      <c r="T571" s="157" t="str">
        <f t="shared" ca="1" si="28"/>
        <v xml:space="preserve"> </v>
      </c>
    </row>
    <row r="572" spans="1:20" ht="15.6" thickTop="1" thickBot="1">
      <c r="A572" s="84">
        <v>8909316408</v>
      </c>
      <c r="B572" s="88" t="str">
        <f>VLOOKUP(A572,EMPRESAS!$A$1:$B$342,2,0)</f>
        <v>COOP MULTIACTIVA DE TRANSP TERR Y  FLUVIALES DE LOS RIOS CAUCA Y NECHI "COOTRAFLUCAN"</v>
      </c>
      <c r="C572" s="88" t="str">
        <f>VLOOKUP(A572,EMPRESAS!$A$1:$C$342,3,0)</f>
        <v>Pasajeros</v>
      </c>
      <c r="D572" s="91" t="s">
        <v>1694</v>
      </c>
      <c r="E572" s="122">
        <v>11621051</v>
      </c>
      <c r="F572" s="130" t="s">
        <v>1158</v>
      </c>
      <c r="G572" s="131">
        <v>15</v>
      </c>
      <c r="H572" s="122" t="s">
        <v>1105</v>
      </c>
      <c r="I572" s="220" t="str">
        <f>VLOOKUP(A572,EMPRESAS!$A$1:$I$342,9,0)</f>
        <v>CAUCA</v>
      </c>
      <c r="J572" s="115">
        <v>2</v>
      </c>
      <c r="K572" s="176" t="str">
        <f>VLOOKUP(J572,AUXILIAR_TIPO_ASEGURADORA!$C$2:$D$19,2,0)</f>
        <v>QBE SEGUROS</v>
      </c>
      <c r="L572" s="177">
        <v>706351370</v>
      </c>
      <c r="M572" s="148">
        <v>42791</v>
      </c>
      <c r="N572" s="177">
        <v>706351370</v>
      </c>
      <c r="O572" s="148">
        <v>42791</v>
      </c>
      <c r="P572" s="28"/>
      <c r="Q572" s="60"/>
      <c r="R572" s="157" t="str">
        <f t="shared" ca="1" si="29"/>
        <v>Vencida</v>
      </c>
      <c r="S572" s="157">
        <f t="shared" ca="1" si="30"/>
        <v>1859</v>
      </c>
      <c r="T572" s="157" t="str">
        <f t="shared" ca="1" si="28"/>
        <v xml:space="preserve"> </v>
      </c>
    </row>
    <row r="573" spans="1:20" ht="15.6" thickTop="1" thickBot="1">
      <c r="A573" s="84">
        <v>8909316408</v>
      </c>
      <c r="B573" s="88" t="str">
        <f>VLOOKUP(A573,EMPRESAS!$A$1:$B$342,2,0)</f>
        <v>COOP MULTIACTIVA DE TRANSP TERR Y  FLUVIALES DE LOS RIOS CAUCA Y NECHI "COOTRAFLUCAN"</v>
      </c>
      <c r="C573" s="88" t="str">
        <f>VLOOKUP(A573,EMPRESAS!$A$1:$C$342,3,0)</f>
        <v>Pasajeros</v>
      </c>
      <c r="D573" s="91" t="s">
        <v>1695</v>
      </c>
      <c r="E573" s="122">
        <v>11620862</v>
      </c>
      <c r="F573" s="130" t="s">
        <v>1102</v>
      </c>
      <c r="G573" s="131">
        <v>8</v>
      </c>
      <c r="H573" s="122" t="s">
        <v>1105</v>
      </c>
      <c r="I573" s="220" t="str">
        <f>VLOOKUP(A573,EMPRESAS!$A$1:$I$342,9,0)</f>
        <v>CAUCA</v>
      </c>
      <c r="J573" s="115">
        <v>2</v>
      </c>
      <c r="K573" s="176" t="str">
        <f>VLOOKUP(J573,AUXILIAR_TIPO_ASEGURADORA!$C$2:$D$19,2,0)</f>
        <v>QBE SEGUROS</v>
      </c>
      <c r="L573" s="177">
        <v>706351370</v>
      </c>
      <c r="M573" s="148">
        <v>42791</v>
      </c>
      <c r="N573" s="177">
        <v>706351370</v>
      </c>
      <c r="O573" s="148">
        <v>42791</v>
      </c>
      <c r="P573" s="28"/>
      <c r="Q573" s="60"/>
      <c r="R573" s="157" t="str">
        <f t="shared" ca="1" si="29"/>
        <v>Vencida</v>
      </c>
      <c r="S573" s="157">
        <f t="shared" ca="1" si="30"/>
        <v>1859</v>
      </c>
      <c r="T573" s="157" t="str">
        <f t="shared" ca="1" si="28"/>
        <v xml:space="preserve"> </v>
      </c>
    </row>
    <row r="574" spans="1:20" ht="15.6" thickTop="1" thickBot="1">
      <c r="A574" s="84">
        <v>8909316408</v>
      </c>
      <c r="B574" s="88" t="str">
        <f>VLOOKUP(A574,EMPRESAS!$A$1:$B$342,2,0)</f>
        <v>COOP MULTIACTIVA DE TRANSP TERR Y  FLUVIALES DE LOS RIOS CAUCA Y NECHI "COOTRAFLUCAN"</v>
      </c>
      <c r="C574" s="88" t="str">
        <f>VLOOKUP(A574,EMPRESAS!$A$1:$C$342,3,0)</f>
        <v>Pasajeros</v>
      </c>
      <c r="D574" s="91" t="s">
        <v>1696</v>
      </c>
      <c r="E574" s="122">
        <v>11621062</v>
      </c>
      <c r="F574" s="130" t="s">
        <v>1158</v>
      </c>
      <c r="G574" s="131">
        <v>15</v>
      </c>
      <c r="H574" s="122" t="s">
        <v>1105</v>
      </c>
      <c r="I574" s="220" t="str">
        <f>VLOOKUP(A574,EMPRESAS!$A$1:$I$342,9,0)</f>
        <v>CAUCA</v>
      </c>
      <c r="J574" s="115">
        <v>2</v>
      </c>
      <c r="K574" s="176" t="str">
        <f>VLOOKUP(J574,AUXILIAR_TIPO_ASEGURADORA!$C$2:$D$19,2,0)</f>
        <v>QBE SEGUROS</v>
      </c>
      <c r="L574" s="177">
        <v>706351370</v>
      </c>
      <c r="M574" s="148">
        <v>42791</v>
      </c>
      <c r="N574" s="177">
        <v>706351370</v>
      </c>
      <c r="O574" s="148">
        <v>42791</v>
      </c>
      <c r="P574" s="28"/>
      <c r="Q574" s="60"/>
      <c r="R574" s="157" t="str">
        <f t="shared" ca="1" si="29"/>
        <v>Vencida</v>
      </c>
      <c r="S574" s="157">
        <f t="shared" ca="1" si="30"/>
        <v>1859</v>
      </c>
      <c r="T574" s="157" t="str">
        <f t="shared" ca="1" si="28"/>
        <v xml:space="preserve"> </v>
      </c>
    </row>
    <row r="575" spans="1:20" ht="15.6" thickTop="1" thickBot="1">
      <c r="A575" s="84">
        <v>8909316408</v>
      </c>
      <c r="B575" s="88" t="str">
        <f>VLOOKUP(A575,EMPRESAS!$A$1:$B$342,2,0)</f>
        <v>COOP MULTIACTIVA DE TRANSP TERR Y  FLUVIALES DE LOS RIOS CAUCA Y NECHI "COOTRAFLUCAN"</v>
      </c>
      <c r="C575" s="88" t="str">
        <f>VLOOKUP(A575,EMPRESAS!$A$1:$C$342,3,0)</f>
        <v>Pasajeros</v>
      </c>
      <c r="D575" s="91" t="s">
        <v>1697</v>
      </c>
      <c r="E575" s="122">
        <v>11620939</v>
      </c>
      <c r="F575" s="130" t="s">
        <v>1158</v>
      </c>
      <c r="G575" s="131">
        <v>25</v>
      </c>
      <c r="H575" s="122" t="s">
        <v>1105</v>
      </c>
      <c r="I575" s="220" t="str">
        <f>VLOOKUP(A575,EMPRESAS!$A$1:$I$342,9,0)</f>
        <v>CAUCA</v>
      </c>
      <c r="J575" s="115">
        <v>2</v>
      </c>
      <c r="K575" s="176" t="str">
        <f>VLOOKUP(J575,AUXILIAR_TIPO_ASEGURADORA!$C$2:$D$19,2,0)</f>
        <v>QBE SEGUROS</v>
      </c>
      <c r="L575" s="177">
        <v>706351370</v>
      </c>
      <c r="M575" s="148">
        <v>42791</v>
      </c>
      <c r="N575" s="177">
        <v>706351370</v>
      </c>
      <c r="O575" s="148">
        <v>42791</v>
      </c>
      <c r="P575" s="28"/>
      <c r="Q575" s="60"/>
      <c r="R575" s="157" t="str">
        <f t="shared" ca="1" si="29"/>
        <v>Vencida</v>
      </c>
      <c r="S575" s="157">
        <f t="shared" ca="1" si="30"/>
        <v>1859</v>
      </c>
      <c r="T575" s="157" t="str">
        <f t="shared" ca="1" si="28"/>
        <v xml:space="preserve"> </v>
      </c>
    </row>
    <row r="576" spans="1:20" ht="15.6" thickTop="1" thickBot="1">
      <c r="A576" s="84">
        <v>8909316408</v>
      </c>
      <c r="B576" s="88" t="str">
        <f>VLOOKUP(A576,EMPRESAS!$A$1:$B$342,2,0)</f>
        <v>COOP MULTIACTIVA DE TRANSP TERR Y  FLUVIALES DE LOS RIOS CAUCA Y NECHI "COOTRAFLUCAN"</v>
      </c>
      <c r="C576" s="88" t="str">
        <f>VLOOKUP(A576,EMPRESAS!$A$1:$C$342,3,0)</f>
        <v>Pasajeros</v>
      </c>
      <c r="D576" s="91" t="s">
        <v>1698</v>
      </c>
      <c r="E576" s="122">
        <v>11620844</v>
      </c>
      <c r="F576" s="130" t="s">
        <v>1158</v>
      </c>
      <c r="G576" s="131">
        <v>25</v>
      </c>
      <c r="H576" s="122" t="s">
        <v>1105</v>
      </c>
      <c r="I576" s="220" t="str">
        <f>VLOOKUP(A576,EMPRESAS!$A$1:$I$342,9,0)</f>
        <v>CAUCA</v>
      </c>
      <c r="J576" s="115">
        <v>2</v>
      </c>
      <c r="K576" s="176" t="str">
        <f>VLOOKUP(J576,AUXILIAR_TIPO_ASEGURADORA!$C$2:$D$19,2,0)</f>
        <v>QBE SEGUROS</v>
      </c>
      <c r="L576" s="177">
        <v>706351370</v>
      </c>
      <c r="M576" s="148">
        <v>42791</v>
      </c>
      <c r="N576" s="177">
        <v>706351370</v>
      </c>
      <c r="O576" s="148">
        <v>42791</v>
      </c>
      <c r="P576" s="28"/>
      <c r="Q576" s="60"/>
      <c r="R576" s="157" t="str">
        <f t="shared" ca="1" si="29"/>
        <v>Vencida</v>
      </c>
      <c r="S576" s="157">
        <f t="shared" ca="1" si="30"/>
        <v>1859</v>
      </c>
      <c r="T576" s="157" t="str">
        <f t="shared" ca="1" si="28"/>
        <v xml:space="preserve"> </v>
      </c>
    </row>
    <row r="577" spans="1:20" ht="15.6" thickTop="1" thickBot="1">
      <c r="A577" s="84">
        <v>8909316408</v>
      </c>
      <c r="B577" s="88" t="str">
        <f>VLOOKUP(A577,EMPRESAS!$A$1:$B$342,2,0)</f>
        <v>COOP MULTIACTIVA DE TRANSP TERR Y  FLUVIALES DE LOS RIOS CAUCA Y NECHI "COOTRAFLUCAN"</v>
      </c>
      <c r="C577" s="88" t="str">
        <f>VLOOKUP(A577,EMPRESAS!$A$1:$C$342,3,0)</f>
        <v>Pasajeros</v>
      </c>
      <c r="D577" s="91" t="s">
        <v>1699</v>
      </c>
      <c r="E577" s="122">
        <v>11620839</v>
      </c>
      <c r="F577" s="130" t="s">
        <v>1102</v>
      </c>
      <c r="G577" s="131">
        <v>18</v>
      </c>
      <c r="H577" s="122" t="s">
        <v>1105</v>
      </c>
      <c r="I577" s="220" t="str">
        <f>VLOOKUP(A577,EMPRESAS!$A$1:$I$342,9,0)</f>
        <v>CAUCA</v>
      </c>
      <c r="J577" s="115">
        <v>2</v>
      </c>
      <c r="K577" s="176" t="str">
        <f>VLOOKUP(J577,AUXILIAR_TIPO_ASEGURADORA!$C$2:$D$19,2,0)</f>
        <v>QBE SEGUROS</v>
      </c>
      <c r="L577" s="177">
        <v>706351370</v>
      </c>
      <c r="M577" s="148">
        <v>42791</v>
      </c>
      <c r="N577" s="177">
        <v>706351370</v>
      </c>
      <c r="O577" s="148">
        <v>42791</v>
      </c>
      <c r="P577" s="28"/>
      <c r="Q577" s="60"/>
      <c r="R577" s="157" t="str">
        <f t="shared" ca="1" si="29"/>
        <v>Vencida</v>
      </c>
      <c r="S577" s="157">
        <f t="shared" ca="1" si="30"/>
        <v>1859</v>
      </c>
      <c r="T577" s="157" t="str">
        <f t="shared" ca="1" si="28"/>
        <v xml:space="preserve"> </v>
      </c>
    </row>
    <row r="578" spans="1:20" ht="15.6" thickTop="1" thickBot="1">
      <c r="A578" s="145">
        <v>8230044773</v>
      </c>
      <c r="B578" s="88" t="str">
        <f>VLOOKUP(A578,EMPRESAS!$A$1:$B$342,2,0)</f>
        <v>EXPRESO FELIZ E.A.T.</v>
      </c>
      <c r="C578" s="88" t="str">
        <f>VLOOKUP(A578,EMPRESAS!$A$1:$C$342,3,0)</f>
        <v>Pasajeros</v>
      </c>
      <c r="D578" s="95" t="s">
        <v>1700</v>
      </c>
      <c r="E578" s="122">
        <v>1350000090</v>
      </c>
      <c r="F578" s="130" t="s">
        <v>1158</v>
      </c>
      <c r="G578" s="131">
        <v>45</v>
      </c>
      <c r="H578" s="122" t="s">
        <v>1035</v>
      </c>
      <c r="I578" s="220" t="str">
        <f>VLOOKUP(A578,EMPRESAS!$A$1:$I$342,9,0)</f>
        <v>MAGDALENA</v>
      </c>
      <c r="J578" s="115">
        <v>1</v>
      </c>
      <c r="K578" s="176" t="str">
        <f>VLOOKUP(J578,AUXILIAR_TIPO_ASEGURADORA!$C$2:$D$19,2,0)</f>
        <v>PREVISORA</v>
      </c>
      <c r="L578" s="177">
        <v>1001888</v>
      </c>
      <c r="M578" s="148">
        <v>40841</v>
      </c>
      <c r="N578" s="177">
        <v>1004037</v>
      </c>
      <c r="O578" s="148">
        <v>40841</v>
      </c>
      <c r="P578" s="28"/>
      <c r="Q578" s="60"/>
      <c r="R578" s="157" t="str">
        <f t="shared" ca="1" si="29"/>
        <v>Vencida</v>
      </c>
      <c r="S578" s="157">
        <f t="shared" ca="1" si="30"/>
        <v>3809</v>
      </c>
      <c r="T578" s="157" t="str">
        <f t="shared" ca="1" si="28"/>
        <v xml:space="preserve"> </v>
      </c>
    </row>
    <row r="579" spans="1:20" ht="15.6" thickTop="1" thickBot="1">
      <c r="A579" s="145">
        <v>8230044773</v>
      </c>
      <c r="B579" s="88" t="str">
        <f>VLOOKUP(A579,EMPRESAS!$A$1:$B$342,2,0)</f>
        <v>EXPRESO FELIZ E.A.T.</v>
      </c>
      <c r="C579" s="88" t="str">
        <f>VLOOKUP(A579,EMPRESAS!$A$1:$C$342,3,0)</f>
        <v>Pasajeros</v>
      </c>
      <c r="D579" s="95" t="s">
        <v>1701</v>
      </c>
      <c r="E579" s="122">
        <v>1350000124</v>
      </c>
      <c r="F579" s="130" t="s">
        <v>1158</v>
      </c>
      <c r="G579" s="131">
        <v>45</v>
      </c>
      <c r="H579" s="122" t="s">
        <v>1035</v>
      </c>
      <c r="I579" s="220" t="str">
        <f>VLOOKUP(A579,EMPRESAS!$A$1:$I$342,9,0)</f>
        <v>MAGDALENA</v>
      </c>
      <c r="J579" s="115">
        <v>1</v>
      </c>
      <c r="K579" s="176" t="str">
        <f>VLOOKUP(J579,AUXILIAR_TIPO_ASEGURADORA!$C$2:$D$19,2,0)</f>
        <v>PREVISORA</v>
      </c>
      <c r="L579" s="177">
        <v>1001888</v>
      </c>
      <c r="M579" s="148">
        <v>40841</v>
      </c>
      <c r="N579" s="177">
        <v>1004037</v>
      </c>
      <c r="O579" s="148">
        <v>40841</v>
      </c>
      <c r="P579" s="28"/>
      <c r="Q579" s="60"/>
      <c r="R579" s="157" t="str">
        <f t="shared" ca="1" si="29"/>
        <v>Vencida</v>
      </c>
      <c r="S579" s="157">
        <f t="shared" ca="1" si="30"/>
        <v>3809</v>
      </c>
      <c r="T579" s="157" t="str">
        <f t="shared" ca="1" si="28"/>
        <v xml:space="preserve"> </v>
      </c>
    </row>
    <row r="580" spans="1:20" ht="15.6" thickTop="1" thickBot="1">
      <c r="A580" s="145">
        <v>8230044773</v>
      </c>
      <c r="B580" s="88" t="str">
        <f>VLOOKUP(A580,EMPRESAS!$A$1:$B$342,2,0)</f>
        <v>EXPRESO FELIZ E.A.T.</v>
      </c>
      <c r="C580" s="88" t="str">
        <f>VLOOKUP(A580,EMPRESAS!$A$1:$C$342,3,0)</f>
        <v>Pasajeros</v>
      </c>
      <c r="D580" s="95" t="s">
        <v>1702</v>
      </c>
      <c r="E580" s="122">
        <v>10321027</v>
      </c>
      <c r="F580" s="130" t="s">
        <v>1158</v>
      </c>
      <c r="G580" s="131">
        <v>39</v>
      </c>
      <c r="H580" s="122" t="s">
        <v>1035</v>
      </c>
      <c r="I580" s="220" t="str">
        <f>VLOOKUP(A580,EMPRESAS!$A$1:$I$342,9,0)</f>
        <v>MAGDALENA</v>
      </c>
      <c r="J580" s="115">
        <v>1</v>
      </c>
      <c r="K580" s="176" t="str">
        <f>VLOOKUP(J580,AUXILIAR_TIPO_ASEGURADORA!$C$2:$D$19,2,0)</f>
        <v>PREVISORA</v>
      </c>
      <c r="L580" s="177">
        <v>1001888</v>
      </c>
      <c r="M580" s="148">
        <v>40841</v>
      </c>
      <c r="N580" s="177">
        <v>1004037</v>
      </c>
      <c r="O580" s="148">
        <v>40841</v>
      </c>
      <c r="P580" s="28"/>
      <c r="Q580" s="60"/>
      <c r="R580" s="157" t="str">
        <f t="shared" ca="1" si="29"/>
        <v>Vencida</v>
      </c>
      <c r="S580" s="157">
        <f t="shared" ca="1" si="30"/>
        <v>3809</v>
      </c>
      <c r="T580" s="157" t="str">
        <f t="shared" ca="1" si="28"/>
        <v xml:space="preserve"> </v>
      </c>
    </row>
    <row r="581" spans="1:20" ht="15.6" thickTop="1" thickBot="1">
      <c r="A581" s="145">
        <v>8230044773</v>
      </c>
      <c r="B581" s="88" t="str">
        <f>VLOOKUP(A581,EMPRESAS!$A$1:$B$342,2,0)</f>
        <v>EXPRESO FELIZ E.A.T.</v>
      </c>
      <c r="C581" s="88" t="str">
        <f>VLOOKUP(A581,EMPRESAS!$A$1:$C$342,3,0)</f>
        <v>Pasajeros</v>
      </c>
      <c r="D581" s="95" t="s">
        <v>1703</v>
      </c>
      <c r="E581" s="122">
        <v>1350000134</v>
      </c>
      <c r="F581" s="130" t="s">
        <v>1158</v>
      </c>
      <c r="G581" s="131">
        <v>45</v>
      </c>
      <c r="H581" s="122" t="s">
        <v>1035</v>
      </c>
      <c r="I581" s="220" t="str">
        <f>VLOOKUP(A581,EMPRESAS!$A$1:$I$342,9,0)</f>
        <v>MAGDALENA</v>
      </c>
      <c r="J581" s="115">
        <v>1</v>
      </c>
      <c r="K581" s="176" t="str">
        <f>VLOOKUP(J581,AUXILIAR_TIPO_ASEGURADORA!$C$2:$D$19,2,0)</f>
        <v>PREVISORA</v>
      </c>
      <c r="L581" s="177">
        <v>1001888</v>
      </c>
      <c r="M581" s="148">
        <v>40841</v>
      </c>
      <c r="N581" s="177">
        <v>1004037</v>
      </c>
      <c r="O581" s="148">
        <v>40841</v>
      </c>
      <c r="P581" s="28"/>
      <c r="Q581" s="60"/>
      <c r="R581" s="157" t="str">
        <f t="shared" ca="1" si="29"/>
        <v>Vencida</v>
      </c>
      <c r="S581" s="157">
        <f t="shared" ca="1" si="30"/>
        <v>3809</v>
      </c>
      <c r="T581" s="157" t="str">
        <f t="shared" ca="1" si="28"/>
        <v xml:space="preserve"> </v>
      </c>
    </row>
    <row r="582" spans="1:20" ht="15.6" thickTop="1" thickBot="1">
      <c r="A582" s="70">
        <v>8060115138</v>
      </c>
      <c r="B582" s="88" t="str">
        <f>VLOOKUP(A582,EMPRESAS!$A$1:$B$342,2,0)</f>
        <v>TRANSPORTES FLUVIAL REGIONAL E.A.T.  "TRANSFLUREG E.A.T."</v>
      </c>
      <c r="C582" s="88" t="str">
        <f>VLOOKUP(A582,EMPRESAS!$A$1:$C$342,3,0)</f>
        <v>Pasajeros</v>
      </c>
      <c r="D582" s="91" t="s">
        <v>1704</v>
      </c>
      <c r="E582" s="122">
        <v>10321792</v>
      </c>
      <c r="F582" s="130" t="s">
        <v>1158</v>
      </c>
      <c r="G582" s="131">
        <v>40</v>
      </c>
      <c r="H582" s="122" t="s">
        <v>1105</v>
      </c>
      <c r="I582" s="220" t="str">
        <f>VLOOKUP(A582,EMPRESAS!$A$1:$I$342,9,0)</f>
        <v>MAGDALENA</v>
      </c>
      <c r="J582" s="115">
        <v>1</v>
      </c>
      <c r="K582" s="176" t="str">
        <f>VLOOKUP(J582,AUXILIAR_TIPO_ASEGURADORA!$C$2:$D$19,2,0)</f>
        <v>PREVISORA</v>
      </c>
      <c r="L582" s="177">
        <v>3000171</v>
      </c>
      <c r="M582" s="148">
        <v>43739</v>
      </c>
      <c r="N582" s="177">
        <v>3000172</v>
      </c>
      <c r="O582" s="148">
        <v>43739</v>
      </c>
      <c r="P582" s="28"/>
      <c r="Q582" s="60"/>
      <c r="R582" s="157" t="str">
        <f t="shared" ca="1" si="29"/>
        <v>Vencida</v>
      </c>
      <c r="S582" s="157">
        <f t="shared" ca="1" si="30"/>
        <v>911</v>
      </c>
      <c r="T582" s="157" t="str">
        <f t="shared" ca="1" si="28"/>
        <v xml:space="preserve"> </v>
      </c>
    </row>
    <row r="583" spans="1:20" ht="15.6" thickTop="1" thickBot="1">
      <c r="A583" s="84">
        <v>8060115138</v>
      </c>
      <c r="B583" s="88" t="str">
        <f>VLOOKUP(A583,EMPRESAS!$A$1:$B$342,2,0)</f>
        <v>TRANSPORTES FLUVIAL REGIONAL E.A.T.  "TRANSFLUREG E.A.T."</v>
      </c>
      <c r="C583" s="88" t="str">
        <f>VLOOKUP(A583,EMPRESAS!$A$1:$C$342,3,0)</f>
        <v>Pasajeros</v>
      </c>
      <c r="D583" s="91" t="s">
        <v>1705</v>
      </c>
      <c r="E583" s="122">
        <v>10321672</v>
      </c>
      <c r="F583" s="130" t="s">
        <v>1158</v>
      </c>
      <c r="G583" s="131">
        <v>30</v>
      </c>
      <c r="H583" s="122" t="s">
        <v>1105</v>
      </c>
      <c r="I583" s="220" t="str">
        <f>VLOOKUP(A583,EMPRESAS!$A$1:$I$342,9,0)</f>
        <v>MAGDALENA</v>
      </c>
      <c r="J583" s="115">
        <v>1</v>
      </c>
      <c r="K583" s="176" t="str">
        <f>VLOOKUP(J583,AUXILIAR_TIPO_ASEGURADORA!$C$2:$D$19,2,0)</f>
        <v>PREVISORA</v>
      </c>
      <c r="L583" s="177">
        <v>3000171</v>
      </c>
      <c r="M583" s="148">
        <v>43739</v>
      </c>
      <c r="N583" s="177">
        <v>3000172</v>
      </c>
      <c r="O583" s="148">
        <v>43739</v>
      </c>
      <c r="P583" s="28"/>
      <c r="Q583" s="60"/>
      <c r="R583" s="157" t="str">
        <f t="shared" ca="1" si="29"/>
        <v>Vencida</v>
      </c>
      <c r="S583" s="157">
        <f t="shared" ca="1" si="30"/>
        <v>911</v>
      </c>
      <c r="T583" s="157" t="str">
        <f t="shared" ca="1" si="28"/>
        <v xml:space="preserve"> </v>
      </c>
    </row>
    <row r="584" spans="1:20" ht="15.6" thickTop="1" thickBot="1">
      <c r="A584" s="84">
        <v>8060115138</v>
      </c>
      <c r="B584" s="88" t="str">
        <f>VLOOKUP(A584,EMPRESAS!$A$1:$B$342,2,0)</f>
        <v>TRANSPORTES FLUVIAL REGIONAL E.A.T.  "TRANSFLUREG E.A.T."</v>
      </c>
      <c r="C584" s="88" t="str">
        <f>VLOOKUP(A584,EMPRESAS!$A$1:$C$342,3,0)</f>
        <v>Pasajeros</v>
      </c>
      <c r="D584" s="91" t="s">
        <v>1706</v>
      </c>
      <c r="E584" s="122">
        <v>10321510</v>
      </c>
      <c r="F584" s="130" t="s">
        <v>1158</v>
      </c>
      <c r="G584" s="131">
        <v>40</v>
      </c>
      <c r="H584" s="122" t="s">
        <v>1105</v>
      </c>
      <c r="I584" s="220" t="str">
        <f>VLOOKUP(A584,EMPRESAS!$A$1:$I$342,9,0)</f>
        <v>MAGDALENA</v>
      </c>
      <c r="J584" s="115">
        <v>1</v>
      </c>
      <c r="K584" s="176" t="str">
        <f>VLOOKUP(J584,AUXILIAR_TIPO_ASEGURADORA!$C$2:$D$19,2,0)</f>
        <v>PREVISORA</v>
      </c>
      <c r="L584" s="177">
        <v>3000171</v>
      </c>
      <c r="M584" s="148">
        <v>43739</v>
      </c>
      <c r="N584" s="177">
        <v>3000172</v>
      </c>
      <c r="O584" s="148">
        <v>43739</v>
      </c>
      <c r="P584" s="28"/>
      <c r="Q584" s="60"/>
      <c r="R584" s="157" t="str">
        <f t="shared" ca="1" si="29"/>
        <v>Vencida</v>
      </c>
      <c r="S584" s="157">
        <f t="shared" ca="1" si="30"/>
        <v>911</v>
      </c>
      <c r="T584" s="157" t="str">
        <f t="shared" ca="1" si="28"/>
        <v xml:space="preserve"> </v>
      </c>
    </row>
    <row r="585" spans="1:20" ht="15.6" thickTop="1" thickBot="1">
      <c r="A585" s="84">
        <v>8060115138</v>
      </c>
      <c r="B585" s="88" t="str">
        <f>VLOOKUP(A585,EMPRESAS!$A$1:$B$342,2,0)</f>
        <v>TRANSPORTES FLUVIAL REGIONAL E.A.T.  "TRANSFLUREG E.A.T."</v>
      </c>
      <c r="C585" s="88" t="str">
        <f>VLOOKUP(A585,EMPRESAS!$A$1:$C$342,3,0)</f>
        <v>Pasajeros</v>
      </c>
      <c r="D585" s="91" t="s">
        <v>1707</v>
      </c>
      <c r="E585" s="122">
        <v>10320888</v>
      </c>
      <c r="F585" s="130" t="s">
        <v>1158</v>
      </c>
      <c r="G585" s="131">
        <v>25</v>
      </c>
      <c r="H585" s="122" t="s">
        <v>1105</v>
      </c>
      <c r="I585" s="220" t="str">
        <f>VLOOKUP(A585,EMPRESAS!$A$1:$I$342,9,0)</f>
        <v>MAGDALENA</v>
      </c>
      <c r="J585" s="115">
        <v>1</v>
      </c>
      <c r="K585" s="176" t="str">
        <f>VLOOKUP(J585,AUXILIAR_TIPO_ASEGURADORA!$C$2:$D$19,2,0)</f>
        <v>PREVISORA</v>
      </c>
      <c r="L585" s="177">
        <v>3000171</v>
      </c>
      <c r="M585" s="148">
        <v>43739</v>
      </c>
      <c r="N585" s="177">
        <v>3000172</v>
      </c>
      <c r="O585" s="148">
        <v>43739</v>
      </c>
      <c r="P585" s="28"/>
      <c r="Q585" s="60"/>
      <c r="R585" s="157" t="str">
        <f t="shared" ref="R585:R591" ca="1" si="31">IF(O585&lt;$W$1,"Vencida","Vigente")</f>
        <v>Vencida</v>
      </c>
      <c r="S585" s="157">
        <f t="shared" ref="S585:S620" ca="1" si="32">$W$1-O585</f>
        <v>911</v>
      </c>
      <c r="T585" s="157"/>
    </row>
    <row r="586" spans="1:20" ht="15.6" thickTop="1" thickBot="1">
      <c r="A586" s="84">
        <v>8060115138</v>
      </c>
      <c r="B586" s="88" t="str">
        <f>VLOOKUP(A586,EMPRESAS!$A$1:$B$342,2,0)</f>
        <v>TRANSPORTES FLUVIAL REGIONAL E.A.T.  "TRANSFLUREG E.A.T."</v>
      </c>
      <c r="C586" s="88" t="str">
        <f>VLOOKUP(A586,EMPRESAS!$A$1:$C$342,3,0)</f>
        <v>Pasajeros</v>
      </c>
      <c r="D586" s="91" t="s">
        <v>1708</v>
      </c>
      <c r="E586" s="122">
        <v>10321754</v>
      </c>
      <c r="F586" s="130" t="s">
        <v>1158</v>
      </c>
      <c r="G586" s="131">
        <v>45</v>
      </c>
      <c r="H586" s="122" t="s">
        <v>1105</v>
      </c>
      <c r="I586" s="220" t="str">
        <f>VLOOKUP(A586,EMPRESAS!$A$1:$I$342,9,0)</f>
        <v>MAGDALENA</v>
      </c>
      <c r="J586" s="115">
        <v>1</v>
      </c>
      <c r="K586" s="176" t="str">
        <f>VLOOKUP(J586,AUXILIAR_TIPO_ASEGURADORA!$C$2:$D$19,2,0)</f>
        <v>PREVISORA</v>
      </c>
      <c r="L586" s="177">
        <v>3000171</v>
      </c>
      <c r="M586" s="148">
        <v>43739</v>
      </c>
      <c r="N586" s="177">
        <v>3000172</v>
      </c>
      <c r="O586" s="148">
        <v>43739</v>
      </c>
      <c r="P586" s="28"/>
      <c r="Q586" s="60"/>
      <c r="R586" s="157" t="str">
        <f t="shared" ca="1" si="31"/>
        <v>Vencida</v>
      </c>
      <c r="S586" s="157">
        <f t="shared" ca="1" si="32"/>
        <v>911</v>
      </c>
      <c r="T586" s="157"/>
    </row>
    <row r="587" spans="1:20" ht="15.6" thickTop="1" thickBot="1">
      <c r="A587" s="84">
        <v>8060115138</v>
      </c>
      <c r="B587" s="88" t="str">
        <f>VLOOKUP(A587,EMPRESAS!$A$1:$B$342,2,0)</f>
        <v>TRANSPORTES FLUVIAL REGIONAL E.A.T.  "TRANSFLUREG E.A.T."</v>
      </c>
      <c r="C587" s="88" t="str">
        <f>VLOOKUP(A587,EMPRESAS!$A$1:$C$342,3,0)</f>
        <v>Pasajeros</v>
      </c>
      <c r="D587" s="91" t="s">
        <v>1709</v>
      </c>
      <c r="E587" s="122">
        <v>10321786</v>
      </c>
      <c r="F587" s="130" t="s">
        <v>1158</v>
      </c>
      <c r="G587" s="131">
        <v>45</v>
      </c>
      <c r="H587" s="122" t="s">
        <v>1105</v>
      </c>
      <c r="I587" s="220" t="str">
        <f>VLOOKUP(A587,EMPRESAS!$A$1:$I$342,9,0)</f>
        <v>MAGDALENA</v>
      </c>
      <c r="J587" s="115">
        <v>1</v>
      </c>
      <c r="K587" s="176" t="str">
        <f>VLOOKUP(J587,AUXILIAR_TIPO_ASEGURADORA!$C$2:$D$19,2,0)</f>
        <v>PREVISORA</v>
      </c>
      <c r="L587" s="177">
        <v>3000171</v>
      </c>
      <c r="M587" s="148">
        <v>43739</v>
      </c>
      <c r="N587" s="177">
        <v>3000172</v>
      </c>
      <c r="O587" s="148">
        <v>43739</v>
      </c>
      <c r="P587" s="28"/>
      <c r="Q587" s="60"/>
      <c r="R587" s="157" t="str">
        <f t="shared" ca="1" si="31"/>
        <v>Vencida</v>
      </c>
      <c r="S587" s="157">
        <f t="shared" ca="1" si="32"/>
        <v>911</v>
      </c>
      <c r="T587" s="157"/>
    </row>
    <row r="588" spans="1:20" ht="15.6" thickTop="1" thickBot="1">
      <c r="A588" s="84">
        <v>8060115138</v>
      </c>
      <c r="B588" s="88" t="str">
        <f>VLOOKUP(A588,EMPRESAS!$A$1:$B$342,2,0)</f>
        <v>TRANSPORTES FLUVIAL REGIONAL E.A.T.  "TRANSFLUREG E.A.T."</v>
      </c>
      <c r="C588" s="88" t="str">
        <f>VLOOKUP(A588,EMPRESAS!$A$1:$C$342,3,0)</f>
        <v>Pasajeros</v>
      </c>
      <c r="D588" s="91" t="s">
        <v>1710</v>
      </c>
      <c r="E588" s="122">
        <v>10321820</v>
      </c>
      <c r="F588" s="130" t="s">
        <v>1158</v>
      </c>
      <c r="G588" s="131">
        <v>35</v>
      </c>
      <c r="H588" s="122" t="s">
        <v>1105</v>
      </c>
      <c r="I588" s="220" t="str">
        <f>VLOOKUP(A588,EMPRESAS!$A$1:$I$342,9,0)</f>
        <v>MAGDALENA</v>
      </c>
      <c r="J588" s="115">
        <v>1</v>
      </c>
      <c r="K588" s="176" t="str">
        <f>VLOOKUP(J588,AUXILIAR_TIPO_ASEGURADORA!$C$2:$D$19,2,0)</f>
        <v>PREVISORA</v>
      </c>
      <c r="L588" s="177">
        <v>3000171</v>
      </c>
      <c r="M588" s="148">
        <v>43739</v>
      </c>
      <c r="N588" s="177">
        <v>3000172</v>
      </c>
      <c r="O588" s="148">
        <v>43739</v>
      </c>
      <c r="P588" s="28"/>
      <c r="Q588" s="60"/>
      <c r="R588" s="157" t="str">
        <f t="shared" ca="1" si="31"/>
        <v>Vencida</v>
      </c>
      <c r="S588" s="157">
        <f t="shared" ca="1" si="32"/>
        <v>911</v>
      </c>
      <c r="T588" s="157"/>
    </row>
    <row r="589" spans="1:20" ht="15.6" thickTop="1" thickBot="1">
      <c r="A589" s="84">
        <v>8060115138</v>
      </c>
      <c r="B589" s="88" t="str">
        <f>VLOOKUP(A589,EMPRESAS!$A$1:$B$342,2,0)</f>
        <v>TRANSPORTES FLUVIAL REGIONAL E.A.T.  "TRANSFLUREG E.A.T."</v>
      </c>
      <c r="C589" s="88" t="str">
        <f>VLOOKUP(A589,EMPRESAS!$A$1:$C$342,3,0)</f>
        <v>Pasajeros</v>
      </c>
      <c r="D589" s="91" t="s">
        <v>1711</v>
      </c>
      <c r="E589" s="122">
        <v>10321821</v>
      </c>
      <c r="F589" s="130" t="s">
        <v>1158</v>
      </c>
      <c r="G589" s="131">
        <v>45</v>
      </c>
      <c r="H589" s="122" t="s">
        <v>1105</v>
      </c>
      <c r="I589" s="220" t="str">
        <f>VLOOKUP(A589,EMPRESAS!$A$1:$I$342,9,0)</f>
        <v>MAGDALENA</v>
      </c>
      <c r="J589" s="115">
        <v>1</v>
      </c>
      <c r="K589" s="176" t="str">
        <f>VLOOKUP(J589,AUXILIAR_TIPO_ASEGURADORA!$C$2:$D$19,2,0)</f>
        <v>PREVISORA</v>
      </c>
      <c r="L589" s="177">
        <v>3000171</v>
      </c>
      <c r="M589" s="148">
        <v>43739</v>
      </c>
      <c r="N589" s="177">
        <v>3000172</v>
      </c>
      <c r="O589" s="148">
        <v>43739</v>
      </c>
      <c r="P589" s="28"/>
      <c r="Q589" s="60"/>
      <c r="R589" s="157" t="str">
        <f t="shared" ca="1" si="31"/>
        <v>Vencida</v>
      </c>
      <c r="S589" s="157">
        <f t="shared" ca="1" si="32"/>
        <v>911</v>
      </c>
      <c r="T589" s="157"/>
    </row>
    <row r="590" spans="1:20" ht="15.6" thickTop="1" thickBot="1">
      <c r="A590" s="84">
        <v>8060115138</v>
      </c>
      <c r="B590" s="88" t="str">
        <f>VLOOKUP(A590,EMPRESAS!$A$1:$B$342,2,0)</f>
        <v>TRANSPORTES FLUVIAL REGIONAL E.A.T.  "TRANSFLUREG E.A.T."</v>
      </c>
      <c r="C590" s="88" t="str">
        <f>VLOOKUP(A590,EMPRESAS!$A$1:$C$342,3,0)</f>
        <v>Pasajeros</v>
      </c>
      <c r="D590" s="91" t="s">
        <v>1712</v>
      </c>
      <c r="E590" s="122">
        <v>10321827</v>
      </c>
      <c r="F590" s="130" t="s">
        <v>1158</v>
      </c>
      <c r="G590" s="131">
        <v>35</v>
      </c>
      <c r="H590" s="122" t="s">
        <v>1105</v>
      </c>
      <c r="I590" s="220" t="str">
        <f>VLOOKUP(A590,EMPRESAS!$A$1:$I$342,9,0)</f>
        <v>MAGDALENA</v>
      </c>
      <c r="J590" s="115">
        <v>1</v>
      </c>
      <c r="K590" s="176" t="str">
        <f>VLOOKUP(J590,AUXILIAR_TIPO_ASEGURADORA!$C$2:$D$19,2,0)</f>
        <v>PREVISORA</v>
      </c>
      <c r="L590" s="177">
        <v>3000171</v>
      </c>
      <c r="M590" s="148">
        <v>43739</v>
      </c>
      <c r="N590" s="177">
        <v>3000172</v>
      </c>
      <c r="O590" s="148">
        <v>43739</v>
      </c>
      <c r="P590" s="28"/>
      <c r="Q590" s="60"/>
      <c r="R590" s="157" t="str">
        <f t="shared" ca="1" si="31"/>
        <v>Vencida</v>
      </c>
      <c r="S590" s="157">
        <f t="shared" ca="1" si="32"/>
        <v>911</v>
      </c>
      <c r="T590" s="157"/>
    </row>
    <row r="591" spans="1:20" ht="15.6" thickTop="1" thickBot="1">
      <c r="A591" s="84">
        <v>8060115138</v>
      </c>
      <c r="B591" s="88" t="str">
        <f>VLOOKUP(A591,EMPRESAS!$A$1:$B$342,2,0)</f>
        <v>TRANSPORTES FLUVIAL REGIONAL E.A.T.  "TRANSFLUREG E.A.T."</v>
      </c>
      <c r="C591" s="88" t="str">
        <f>VLOOKUP(A591,EMPRESAS!$A$1:$C$342,3,0)</f>
        <v>Pasajeros</v>
      </c>
      <c r="D591" s="91" t="s">
        <v>1713</v>
      </c>
      <c r="E591" s="122">
        <v>10321850</v>
      </c>
      <c r="F591" s="130" t="s">
        <v>1158</v>
      </c>
      <c r="G591" s="131">
        <v>35</v>
      </c>
      <c r="H591" s="122" t="s">
        <v>1105</v>
      </c>
      <c r="I591" s="220" t="str">
        <f>VLOOKUP(A591,EMPRESAS!$A$1:$I$342,9,0)</f>
        <v>MAGDALENA</v>
      </c>
      <c r="J591" s="115">
        <v>1</v>
      </c>
      <c r="K591" s="176" t="str">
        <f>VLOOKUP(J591,AUXILIAR_TIPO_ASEGURADORA!$C$2:$D$19,2,0)</f>
        <v>PREVISORA</v>
      </c>
      <c r="L591" s="177">
        <v>3000171</v>
      </c>
      <c r="M591" s="148">
        <v>43739</v>
      </c>
      <c r="N591" s="177">
        <v>3000172</v>
      </c>
      <c r="O591" s="148">
        <v>43739</v>
      </c>
      <c r="P591" s="28"/>
      <c r="Q591" s="60"/>
      <c r="R591" s="157" t="str">
        <f t="shared" ca="1" si="31"/>
        <v>Vencida</v>
      </c>
      <c r="S591" s="157">
        <f t="shared" ca="1" si="32"/>
        <v>911</v>
      </c>
      <c r="T591" s="157"/>
    </row>
    <row r="592" spans="1:20">
      <c r="A592" s="67">
        <v>8001126541</v>
      </c>
      <c r="B592" s="88" t="str">
        <f>VLOOKUP(A592,EMPRESAS!$A$1:$B$342,2,0)</f>
        <v>COOPERATIVA MULTIACTIVA DE LANCHEROS DE GUATAPE  "COOLANCHEROS"</v>
      </c>
      <c r="C592" s="88" t="str">
        <f>VLOOKUP(A592,EMPRESAS!$A$1:$C$342,3,0)</f>
        <v>Turismo</v>
      </c>
      <c r="D592" s="95" t="s">
        <v>1714</v>
      </c>
      <c r="E592" s="122">
        <v>11021730</v>
      </c>
      <c r="F592" s="130" t="s">
        <v>1102</v>
      </c>
      <c r="G592" s="131">
        <v>22</v>
      </c>
      <c r="H592" s="122" t="s">
        <v>1105</v>
      </c>
      <c r="I592" s="220" t="str">
        <f>VLOOKUP(A592,EMPRESAS!$A$1:$I$342,9,0)</f>
        <v>EMBALSE EL PEÑOL</v>
      </c>
      <c r="J592" s="115">
        <v>15</v>
      </c>
      <c r="K592" s="176" t="str">
        <f>VLOOKUP(J592,AUXILIAR_TIPO_ASEGURADORA!$C$2:$D$19,2,0)</f>
        <v>ZURICH</v>
      </c>
      <c r="L592" s="177" t="s">
        <v>1715</v>
      </c>
      <c r="M592" s="148">
        <v>44700</v>
      </c>
      <c r="N592" s="177" t="s">
        <v>1715</v>
      </c>
      <c r="O592" s="148">
        <v>44700</v>
      </c>
      <c r="P592" s="8"/>
      <c r="Q592" s="56"/>
      <c r="R592" s="157" t="str">
        <f ca="1">IF(O592&lt;$W$1,"Vencida","Vigente")</f>
        <v>Vigente</v>
      </c>
      <c r="S592" s="157">
        <f t="shared" ca="1" si="32"/>
        <v>-50</v>
      </c>
      <c r="T592" s="157" t="str">
        <f ca="1">IF(S592=-$Y$1,"Proximo a Vencer"," ")</f>
        <v xml:space="preserve"> </v>
      </c>
    </row>
    <row r="593" spans="1:20">
      <c r="A593" s="88">
        <v>8001126541</v>
      </c>
      <c r="B593" s="88" t="str">
        <f>VLOOKUP(A593,EMPRESAS!$A$1:$B$342,2,0)</f>
        <v>COOPERATIVA MULTIACTIVA DE LANCHEROS DE GUATAPE  "COOLANCHEROS"</v>
      </c>
      <c r="C593" s="88" t="str">
        <f>VLOOKUP(A593,EMPRESAS!$A$1:$C$342,3,0)</f>
        <v>Turismo</v>
      </c>
      <c r="D593" s="95" t="s">
        <v>1716</v>
      </c>
      <c r="E593" s="122">
        <v>11021731</v>
      </c>
      <c r="F593" s="130" t="s">
        <v>1102</v>
      </c>
      <c r="G593" s="131">
        <v>22</v>
      </c>
      <c r="H593" s="122" t="s">
        <v>1105</v>
      </c>
      <c r="I593" s="220" t="str">
        <f>VLOOKUP(A593,EMPRESAS!$A$1:$I$342,9,0)</f>
        <v>EMBALSE EL PEÑOL</v>
      </c>
      <c r="J593" s="115">
        <v>15</v>
      </c>
      <c r="K593" s="176" t="str">
        <f>VLOOKUP(J593,AUXILIAR_TIPO_ASEGURADORA!$C$2:$D$19,2,0)</f>
        <v>ZURICH</v>
      </c>
      <c r="L593" s="177" t="s">
        <v>1715</v>
      </c>
      <c r="M593" s="148">
        <v>44700</v>
      </c>
      <c r="N593" s="177" t="s">
        <v>1715</v>
      </c>
      <c r="O593" s="148">
        <v>44700</v>
      </c>
      <c r="P593" s="28"/>
      <c r="Q593" s="60"/>
      <c r="R593" s="157" t="str">
        <f t="shared" ref="R593:R620" ca="1" si="33">IF(O593&lt;$W$1,"Vencida","Vigente")</f>
        <v>Vigente</v>
      </c>
      <c r="S593" s="157">
        <f t="shared" ca="1" si="32"/>
        <v>-50</v>
      </c>
      <c r="T593" s="157"/>
    </row>
    <row r="594" spans="1:20">
      <c r="A594" s="88">
        <v>8001126541</v>
      </c>
      <c r="B594" s="88" t="str">
        <f>VLOOKUP(A594,EMPRESAS!$A$1:$B$342,2,0)</f>
        <v>COOPERATIVA MULTIACTIVA DE LANCHEROS DE GUATAPE  "COOLANCHEROS"</v>
      </c>
      <c r="C594" s="88" t="str">
        <f>VLOOKUP(A594,EMPRESAS!$A$1:$C$342,3,0)</f>
        <v>Turismo</v>
      </c>
      <c r="D594" s="95" t="s">
        <v>1717</v>
      </c>
      <c r="E594" s="122">
        <v>11021840</v>
      </c>
      <c r="F594" s="130" t="s">
        <v>1102</v>
      </c>
      <c r="G594" s="131">
        <v>22</v>
      </c>
      <c r="H594" s="122" t="s">
        <v>1105</v>
      </c>
      <c r="I594" s="220" t="str">
        <f>VLOOKUP(A594,EMPRESAS!$A$1:$I$342,9,0)</f>
        <v>EMBALSE EL PEÑOL</v>
      </c>
      <c r="J594" s="115">
        <v>15</v>
      </c>
      <c r="K594" s="176" t="str">
        <f>VLOOKUP(J594,AUXILIAR_TIPO_ASEGURADORA!$C$2:$D$19,2,0)</f>
        <v>ZURICH</v>
      </c>
      <c r="L594" s="177" t="s">
        <v>1715</v>
      </c>
      <c r="M594" s="148">
        <v>44700</v>
      </c>
      <c r="N594" s="177" t="s">
        <v>1715</v>
      </c>
      <c r="O594" s="148">
        <v>44700</v>
      </c>
      <c r="P594" s="28"/>
      <c r="Q594" s="60"/>
      <c r="R594" s="157" t="str">
        <f t="shared" ca="1" si="33"/>
        <v>Vigente</v>
      </c>
      <c r="S594" s="157">
        <f t="shared" ca="1" si="32"/>
        <v>-50</v>
      </c>
      <c r="T594" s="157"/>
    </row>
    <row r="595" spans="1:20">
      <c r="A595" s="88">
        <v>8001126541</v>
      </c>
      <c r="B595" s="88" t="str">
        <f>VLOOKUP(A595,EMPRESAS!$A$1:$B$342,2,0)</f>
        <v>COOPERATIVA MULTIACTIVA DE LANCHEROS DE GUATAPE  "COOLANCHEROS"</v>
      </c>
      <c r="C595" s="88" t="str">
        <f>VLOOKUP(A595,EMPRESAS!$A$1:$C$342,3,0)</f>
        <v>Turismo</v>
      </c>
      <c r="D595" s="95" t="s">
        <v>1718</v>
      </c>
      <c r="E595" s="122">
        <v>11021917</v>
      </c>
      <c r="F595" s="130" t="s">
        <v>1102</v>
      </c>
      <c r="G595" s="131">
        <v>18</v>
      </c>
      <c r="H595" s="122" t="s">
        <v>1105</v>
      </c>
      <c r="I595" s="220" t="str">
        <f>VLOOKUP(A595,EMPRESAS!$A$1:$I$342,9,0)</f>
        <v>EMBALSE EL PEÑOL</v>
      </c>
      <c r="J595" s="115">
        <v>15</v>
      </c>
      <c r="K595" s="176" t="str">
        <f>VLOOKUP(J595,AUXILIAR_TIPO_ASEGURADORA!$C$2:$D$19,2,0)</f>
        <v>ZURICH</v>
      </c>
      <c r="L595" s="177" t="s">
        <v>1715</v>
      </c>
      <c r="M595" s="148">
        <v>44700</v>
      </c>
      <c r="N595" s="177" t="s">
        <v>1715</v>
      </c>
      <c r="O595" s="148">
        <v>44700</v>
      </c>
      <c r="P595" s="28"/>
      <c r="Q595" s="60"/>
      <c r="R595" s="157" t="str">
        <f t="shared" ca="1" si="33"/>
        <v>Vigente</v>
      </c>
      <c r="S595" s="157">
        <f t="shared" ca="1" si="32"/>
        <v>-50</v>
      </c>
      <c r="T595" s="157"/>
    </row>
    <row r="596" spans="1:20">
      <c r="A596" s="88">
        <v>8001126541</v>
      </c>
      <c r="B596" s="88" t="str">
        <f>VLOOKUP(A596,EMPRESAS!$A$1:$B$342,2,0)</f>
        <v>COOPERATIVA MULTIACTIVA DE LANCHEROS DE GUATAPE  "COOLANCHEROS"</v>
      </c>
      <c r="C596" s="88" t="str">
        <f>VLOOKUP(A596,EMPRESAS!$A$1:$C$342,3,0)</f>
        <v>Turismo</v>
      </c>
      <c r="D596" s="95" t="s">
        <v>1719</v>
      </c>
      <c r="E596" s="122">
        <v>11021554</v>
      </c>
      <c r="F596" s="130" t="s">
        <v>1102</v>
      </c>
      <c r="G596" s="131">
        <v>20</v>
      </c>
      <c r="H596" s="122" t="s">
        <v>1105</v>
      </c>
      <c r="I596" s="220" t="str">
        <f>VLOOKUP(A596,EMPRESAS!$A$1:$I$342,9,0)</f>
        <v>EMBALSE EL PEÑOL</v>
      </c>
      <c r="J596" s="115">
        <v>15</v>
      </c>
      <c r="K596" s="176" t="str">
        <f>VLOOKUP(J596,AUXILIAR_TIPO_ASEGURADORA!$C$2:$D$19,2,0)</f>
        <v>ZURICH</v>
      </c>
      <c r="L596" s="177" t="s">
        <v>1715</v>
      </c>
      <c r="M596" s="148">
        <v>44700</v>
      </c>
      <c r="N596" s="177" t="s">
        <v>1715</v>
      </c>
      <c r="O596" s="148">
        <v>44700</v>
      </c>
      <c r="P596" s="28"/>
      <c r="Q596" s="60"/>
      <c r="R596" s="157" t="str">
        <f t="shared" ca="1" si="33"/>
        <v>Vigente</v>
      </c>
      <c r="S596" s="157">
        <f t="shared" ca="1" si="32"/>
        <v>-50</v>
      </c>
      <c r="T596" s="157"/>
    </row>
    <row r="597" spans="1:20">
      <c r="A597" s="88">
        <v>8001126541</v>
      </c>
      <c r="B597" s="88" t="str">
        <f>VLOOKUP(A597,EMPRESAS!$A$1:$B$342,2,0)</f>
        <v>COOPERATIVA MULTIACTIVA DE LANCHEROS DE GUATAPE  "COOLANCHEROS"</v>
      </c>
      <c r="C597" s="88" t="str">
        <f>VLOOKUP(A597,EMPRESAS!$A$1:$C$342,3,0)</f>
        <v>Turismo</v>
      </c>
      <c r="D597" s="95" t="s">
        <v>1720</v>
      </c>
      <c r="E597" s="122">
        <v>11021609</v>
      </c>
      <c r="F597" s="130" t="s">
        <v>1102</v>
      </c>
      <c r="G597" s="131">
        <v>18</v>
      </c>
      <c r="H597" s="122" t="s">
        <v>1105</v>
      </c>
      <c r="I597" s="220" t="str">
        <f>VLOOKUP(A597,EMPRESAS!$A$1:$I$342,9,0)</f>
        <v>EMBALSE EL PEÑOL</v>
      </c>
      <c r="J597" s="115">
        <v>15</v>
      </c>
      <c r="K597" s="176" t="str">
        <f>VLOOKUP(J597,AUXILIAR_TIPO_ASEGURADORA!$C$2:$D$19,2,0)</f>
        <v>ZURICH</v>
      </c>
      <c r="L597" s="177" t="s">
        <v>1715</v>
      </c>
      <c r="M597" s="148">
        <v>44700</v>
      </c>
      <c r="N597" s="177" t="s">
        <v>1715</v>
      </c>
      <c r="O597" s="148">
        <v>44700</v>
      </c>
      <c r="P597" s="28"/>
      <c r="Q597" s="60"/>
      <c r="R597" s="157" t="str">
        <f t="shared" ca="1" si="33"/>
        <v>Vigente</v>
      </c>
      <c r="S597" s="157">
        <f t="shared" ca="1" si="32"/>
        <v>-50</v>
      </c>
      <c r="T597" s="157"/>
    </row>
    <row r="598" spans="1:20">
      <c r="A598" s="88">
        <v>8001126541</v>
      </c>
      <c r="B598" s="88" t="str">
        <f>VLOOKUP(A598,EMPRESAS!$A$1:$B$342,2,0)</f>
        <v>COOPERATIVA MULTIACTIVA DE LANCHEROS DE GUATAPE  "COOLANCHEROS"</v>
      </c>
      <c r="C598" s="88" t="str">
        <f>VLOOKUP(A598,EMPRESAS!$A$1:$C$342,3,0)</f>
        <v>Turismo</v>
      </c>
      <c r="D598" s="95" t="s">
        <v>1721</v>
      </c>
      <c r="E598" s="122">
        <v>11021839</v>
      </c>
      <c r="F598" s="130" t="s">
        <v>1102</v>
      </c>
      <c r="G598" s="131">
        <v>22</v>
      </c>
      <c r="H598" s="122" t="s">
        <v>1105</v>
      </c>
      <c r="I598" s="220" t="str">
        <f>VLOOKUP(A598,EMPRESAS!$A$1:$I$342,9,0)</f>
        <v>EMBALSE EL PEÑOL</v>
      </c>
      <c r="J598" s="115">
        <v>15</v>
      </c>
      <c r="K598" s="176" t="str">
        <f>VLOOKUP(J598,AUXILIAR_TIPO_ASEGURADORA!$C$2:$D$19,2,0)</f>
        <v>ZURICH</v>
      </c>
      <c r="L598" s="177" t="s">
        <v>1715</v>
      </c>
      <c r="M598" s="148">
        <v>44700</v>
      </c>
      <c r="N598" s="177" t="s">
        <v>1715</v>
      </c>
      <c r="O598" s="148">
        <v>44700</v>
      </c>
      <c r="P598" s="28"/>
      <c r="Q598" s="60"/>
      <c r="R598" s="157" t="str">
        <f t="shared" ca="1" si="33"/>
        <v>Vigente</v>
      </c>
      <c r="S598" s="157">
        <f t="shared" ca="1" si="32"/>
        <v>-50</v>
      </c>
      <c r="T598" s="157"/>
    </row>
    <row r="599" spans="1:20">
      <c r="A599" s="88">
        <v>8001126541</v>
      </c>
      <c r="B599" s="88" t="str">
        <f>VLOOKUP(A599,EMPRESAS!$A$1:$B$342,2,0)</f>
        <v>COOPERATIVA MULTIACTIVA DE LANCHEROS DE GUATAPE  "COOLANCHEROS"</v>
      </c>
      <c r="C599" s="88" t="str">
        <f>VLOOKUP(A599,EMPRESAS!$A$1:$C$342,3,0)</f>
        <v>Turismo</v>
      </c>
      <c r="D599" s="95" t="s">
        <v>1722</v>
      </c>
      <c r="E599" s="122">
        <v>11021280</v>
      </c>
      <c r="F599" s="130" t="s">
        <v>1102</v>
      </c>
      <c r="G599" s="131">
        <v>20</v>
      </c>
      <c r="H599" s="122" t="s">
        <v>1105</v>
      </c>
      <c r="I599" s="220" t="str">
        <f>VLOOKUP(A599,EMPRESAS!$A$1:$I$342,9,0)</f>
        <v>EMBALSE EL PEÑOL</v>
      </c>
      <c r="J599" s="115">
        <v>15</v>
      </c>
      <c r="K599" s="176" t="str">
        <f>VLOOKUP(J599,AUXILIAR_TIPO_ASEGURADORA!$C$2:$D$19,2,0)</f>
        <v>ZURICH</v>
      </c>
      <c r="L599" s="177" t="s">
        <v>1715</v>
      </c>
      <c r="M599" s="148">
        <v>44700</v>
      </c>
      <c r="N599" s="177" t="s">
        <v>1715</v>
      </c>
      <c r="O599" s="148">
        <v>44700</v>
      </c>
      <c r="P599" s="28"/>
      <c r="Q599" s="60"/>
      <c r="R599" s="157" t="str">
        <f t="shared" ca="1" si="33"/>
        <v>Vigente</v>
      </c>
      <c r="S599" s="157">
        <f t="shared" ca="1" si="32"/>
        <v>-50</v>
      </c>
      <c r="T599" s="157"/>
    </row>
    <row r="600" spans="1:20">
      <c r="A600" s="88">
        <v>8001126541</v>
      </c>
      <c r="B600" s="88" t="str">
        <f>VLOOKUP(A600,EMPRESAS!$A$1:$B$342,2,0)</f>
        <v>COOPERATIVA MULTIACTIVA DE LANCHEROS DE GUATAPE  "COOLANCHEROS"</v>
      </c>
      <c r="C600" s="88" t="str">
        <f>VLOOKUP(A600,EMPRESAS!$A$1:$C$342,3,0)</f>
        <v>Turismo</v>
      </c>
      <c r="D600" s="95" t="s">
        <v>1406</v>
      </c>
      <c r="E600" s="122">
        <v>11021708</v>
      </c>
      <c r="F600" s="130" t="s">
        <v>1102</v>
      </c>
      <c r="G600" s="131">
        <v>22</v>
      </c>
      <c r="H600" s="122" t="s">
        <v>1105</v>
      </c>
      <c r="I600" s="220" t="str">
        <f>VLOOKUP(A600,EMPRESAS!$A$1:$I$342,9,0)</f>
        <v>EMBALSE EL PEÑOL</v>
      </c>
      <c r="J600" s="115">
        <v>15</v>
      </c>
      <c r="K600" s="176" t="str">
        <f>VLOOKUP(J600,AUXILIAR_TIPO_ASEGURADORA!$C$2:$D$19,2,0)</f>
        <v>ZURICH</v>
      </c>
      <c r="L600" s="177" t="s">
        <v>1715</v>
      </c>
      <c r="M600" s="148">
        <v>44700</v>
      </c>
      <c r="N600" s="177" t="s">
        <v>1715</v>
      </c>
      <c r="O600" s="148">
        <v>44700</v>
      </c>
      <c r="P600" s="28"/>
      <c r="Q600" s="60"/>
      <c r="R600" s="157" t="str">
        <f t="shared" ca="1" si="33"/>
        <v>Vigente</v>
      </c>
      <c r="S600" s="157">
        <f t="shared" ca="1" si="32"/>
        <v>-50</v>
      </c>
      <c r="T600" s="157"/>
    </row>
    <row r="601" spans="1:20">
      <c r="A601" s="88">
        <v>8001126541</v>
      </c>
      <c r="B601" s="88" t="str">
        <f>VLOOKUP(A601,EMPRESAS!$A$1:$B$342,2,0)</f>
        <v>COOPERATIVA MULTIACTIVA DE LANCHEROS DE GUATAPE  "COOLANCHEROS"</v>
      </c>
      <c r="C601" s="88" t="str">
        <f>VLOOKUP(A601,EMPRESAS!$A$1:$C$342,3,0)</f>
        <v>Turismo</v>
      </c>
      <c r="D601" s="95" t="s">
        <v>1723</v>
      </c>
      <c r="E601" s="122">
        <v>11021862</v>
      </c>
      <c r="F601" s="130" t="s">
        <v>1102</v>
      </c>
      <c r="G601" s="131">
        <v>18</v>
      </c>
      <c r="H601" s="122" t="s">
        <v>1105</v>
      </c>
      <c r="I601" s="220" t="str">
        <f>VLOOKUP(A601,EMPRESAS!$A$1:$I$342,9,0)</f>
        <v>EMBALSE EL PEÑOL</v>
      </c>
      <c r="J601" s="115">
        <v>15</v>
      </c>
      <c r="K601" s="176" t="str">
        <f>VLOOKUP(J601,AUXILIAR_TIPO_ASEGURADORA!$C$2:$D$19,2,0)</f>
        <v>ZURICH</v>
      </c>
      <c r="L601" s="177" t="s">
        <v>1715</v>
      </c>
      <c r="M601" s="148">
        <v>44700</v>
      </c>
      <c r="N601" s="177" t="s">
        <v>1715</v>
      </c>
      <c r="O601" s="148">
        <v>44700</v>
      </c>
      <c r="P601" s="28"/>
      <c r="Q601" s="60"/>
      <c r="R601" s="157" t="str">
        <f t="shared" ca="1" si="33"/>
        <v>Vigente</v>
      </c>
      <c r="S601" s="157">
        <f t="shared" ca="1" si="32"/>
        <v>-50</v>
      </c>
      <c r="T601" s="157"/>
    </row>
    <row r="602" spans="1:20">
      <c r="A602" s="88">
        <v>8001126541</v>
      </c>
      <c r="B602" s="88" t="str">
        <f>VLOOKUP(A602,EMPRESAS!$A$1:$B$342,2,0)</f>
        <v>COOPERATIVA MULTIACTIVA DE LANCHEROS DE GUATAPE  "COOLANCHEROS"</v>
      </c>
      <c r="C602" s="88" t="str">
        <f>VLOOKUP(A602,EMPRESAS!$A$1:$C$342,3,0)</f>
        <v>Turismo</v>
      </c>
      <c r="D602" s="95" t="s">
        <v>1724</v>
      </c>
      <c r="E602" s="122">
        <v>11021119</v>
      </c>
      <c r="F602" s="130" t="s">
        <v>1102</v>
      </c>
      <c r="G602" s="131">
        <v>18</v>
      </c>
      <c r="H602" s="122" t="s">
        <v>1105</v>
      </c>
      <c r="I602" s="220" t="str">
        <f>VLOOKUP(A602,EMPRESAS!$A$1:$I$342,9,0)</f>
        <v>EMBALSE EL PEÑOL</v>
      </c>
      <c r="J602" s="115">
        <v>15</v>
      </c>
      <c r="K602" s="176" t="str">
        <f>VLOOKUP(J602,AUXILIAR_TIPO_ASEGURADORA!$C$2:$D$19,2,0)</f>
        <v>ZURICH</v>
      </c>
      <c r="L602" s="177" t="s">
        <v>1715</v>
      </c>
      <c r="M602" s="148">
        <v>44700</v>
      </c>
      <c r="N602" s="177" t="s">
        <v>1715</v>
      </c>
      <c r="O602" s="148">
        <v>44700</v>
      </c>
      <c r="P602" s="28"/>
      <c r="Q602" s="60"/>
      <c r="R602" s="157" t="str">
        <f t="shared" ca="1" si="33"/>
        <v>Vigente</v>
      </c>
      <c r="S602" s="157">
        <f t="shared" ca="1" si="32"/>
        <v>-50</v>
      </c>
      <c r="T602" s="157"/>
    </row>
    <row r="603" spans="1:20">
      <c r="A603" s="88">
        <v>8001126541</v>
      </c>
      <c r="B603" s="88" t="str">
        <f>VLOOKUP(A603,EMPRESAS!$A$1:$B$342,2,0)</f>
        <v>COOPERATIVA MULTIACTIVA DE LANCHEROS DE GUATAPE  "COOLANCHEROS"</v>
      </c>
      <c r="C603" s="88" t="str">
        <f>VLOOKUP(A603,EMPRESAS!$A$1:$C$342,3,0)</f>
        <v>Turismo</v>
      </c>
      <c r="D603" s="95" t="s">
        <v>1725</v>
      </c>
      <c r="E603" s="122">
        <v>11021860</v>
      </c>
      <c r="F603" s="130" t="s">
        <v>1102</v>
      </c>
      <c r="G603" s="131">
        <v>25</v>
      </c>
      <c r="H603" s="122" t="s">
        <v>1105</v>
      </c>
      <c r="I603" s="220" t="str">
        <f>VLOOKUP(A603,EMPRESAS!$A$1:$I$342,9,0)</f>
        <v>EMBALSE EL PEÑOL</v>
      </c>
      <c r="J603" s="115">
        <v>15</v>
      </c>
      <c r="K603" s="176" t="str">
        <f>VLOOKUP(J603,AUXILIAR_TIPO_ASEGURADORA!$C$2:$D$19,2,0)</f>
        <v>ZURICH</v>
      </c>
      <c r="L603" s="177" t="s">
        <v>1715</v>
      </c>
      <c r="M603" s="148">
        <v>44700</v>
      </c>
      <c r="N603" s="177" t="s">
        <v>1715</v>
      </c>
      <c r="O603" s="148">
        <v>44700</v>
      </c>
      <c r="P603" s="28"/>
      <c r="Q603" s="60"/>
      <c r="R603" s="157" t="str">
        <f t="shared" ca="1" si="33"/>
        <v>Vigente</v>
      </c>
      <c r="S603" s="157">
        <f t="shared" ca="1" si="32"/>
        <v>-50</v>
      </c>
      <c r="T603" s="157"/>
    </row>
    <row r="604" spans="1:20">
      <c r="A604" s="88">
        <v>8001126541</v>
      </c>
      <c r="B604" s="88" t="str">
        <f>VLOOKUP(A604,EMPRESAS!$A$1:$B$342,2,0)</f>
        <v>COOPERATIVA MULTIACTIVA DE LANCHEROS DE GUATAPE  "COOLANCHEROS"</v>
      </c>
      <c r="C604" s="88" t="str">
        <f>VLOOKUP(A604,EMPRESAS!$A$1:$C$342,3,0)</f>
        <v>Turismo</v>
      </c>
      <c r="D604" s="95" t="s">
        <v>1726</v>
      </c>
      <c r="E604" s="122">
        <v>11021305</v>
      </c>
      <c r="F604" s="130" t="s">
        <v>1102</v>
      </c>
      <c r="G604" s="131">
        <v>20</v>
      </c>
      <c r="H604" s="122" t="s">
        <v>1105</v>
      </c>
      <c r="I604" s="220" t="str">
        <f>VLOOKUP(A604,EMPRESAS!$A$1:$I$342,9,0)</f>
        <v>EMBALSE EL PEÑOL</v>
      </c>
      <c r="J604" s="115">
        <v>15</v>
      </c>
      <c r="K604" s="176" t="str">
        <f>VLOOKUP(J604,AUXILIAR_TIPO_ASEGURADORA!$C$2:$D$19,2,0)</f>
        <v>ZURICH</v>
      </c>
      <c r="L604" s="177" t="s">
        <v>1715</v>
      </c>
      <c r="M604" s="148">
        <v>44700</v>
      </c>
      <c r="N604" s="177" t="s">
        <v>1715</v>
      </c>
      <c r="O604" s="148">
        <v>44700</v>
      </c>
      <c r="P604" s="28"/>
      <c r="Q604" s="60"/>
      <c r="R604" s="157" t="str">
        <f t="shared" ca="1" si="33"/>
        <v>Vigente</v>
      </c>
      <c r="S604" s="157">
        <f t="shared" ca="1" si="32"/>
        <v>-50</v>
      </c>
      <c r="T604" s="157"/>
    </row>
    <row r="605" spans="1:20">
      <c r="A605" s="88">
        <v>8001126541</v>
      </c>
      <c r="B605" s="88" t="str">
        <f>VLOOKUP(A605,EMPRESAS!$A$1:$B$342,2,0)</f>
        <v>COOPERATIVA MULTIACTIVA DE LANCHEROS DE GUATAPE  "COOLANCHEROS"</v>
      </c>
      <c r="C605" s="88" t="str">
        <f>VLOOKUP(A605,EMPRESAS!$A$1:$C$342,3,0)</f>
        <v>Turismo</v>
      </c>
      <c r="D605" s="95" t="s">
        <v>1727</v>
      </c>
      <c r="E605" s="122">
        <v>11021863</v>
      </c>
      <c r="F605" s="130" t="s">
        <v>1102</v>
      </c>
      <c r="G605" s="131">
        <v>18</v>
      </c>
      <c r="H605" s="122" t="s">
        <v>1105</v>
      </c>
      <c r="I605" s="220" t="str">
        <f>VLOOKUP(A605,EMPRESAS!$A$1:$I$342,9,0)</f>
        <v>EMBALSE EL PEÑOL</v>
      </c>
      <c r="J605" s="115">
        <v>15</v>
      </c>
      <c r="K605" s="176" t="str">
        <f>VLOOKUP(J605,AUXILIAR_TIPO_ASEGURADORA!$C$2:$D$19,2,0)</f>
        <v>ZURICH</v>
      </c>
      <c r="L605" s="177" t="s">
        <v>1715</v>
      </c>
      <c r="M605" s="148">
        <v>44700</v>
      </c>
      <c r="N605" s="177" t="s">
        <v>1715</v>
      </c>
      <c r="O605" s="148">
        <v>44700</v>
      </c>
      <c r="P605" s="28"/>
      <c r="Q605" s="60"/>
      <c r="R605" s="157" t="str">
        <f t="shared" ca="1" si="33"/>
        <v>Vigente</v>
      </c>
      <c r="S605" s="157">
        <f t="shared" ca="1" si="32"/>
        <v>-50</v>
      </c>
      <c r="T605" s="157" t="str">
        <f t="shared" ca="1" si="28"/>
        <v xml:space="preserve"> </v>
      </c>
    </row>
    <row r="606" spans="1:20">
      <c r="A606" s="88">
        <v>8001126541</v>
      </c>
      <c r="B606" s="88" t="str">
        <f>VLOOKUP(A606,EMPRESAS!$A$1:$B$342,2,0)</f>
        <v>COOPERATIVA MULTIACTIVA DE LANCHEROS DE GUATAPE  "COOLANCHEROS"</v>
      </c>
      <c r="C606" s="88" t="str">
        <f>VLOOKUP(A606,EMPRESAS!$A$1:$C$342,3,0)</f>
        <v>Turismo</v>
      </c>
      <c r="D606" s="95" t="s">
        <v>1728</v>
      </c>
      <c r="E606" s="122">
        <v>11020035</v>
      </c>
      <c r="F606" s="130" t="s">
        <v>1102</v>
      </c>
      <c r="G606" s="131">
        <v>18</v>
      </c>
      <c r="H606" s="122" t="s">
        <v>1105</v>
      </c>
      <c r="I606" s="220" t="str">
        <f>VLOOKUP(A606,EMPRESAS!$A$1:$I$342,9,0)</f>
        <v>EMBALSE EL PEÑOL</v>
      </c>
      <c r="J606" s="115">
        <v>15</v>
      </c>
      <c r="K606" s="176" t="str">
        <f>VLOOKUP(J606,AUXILIAR_TIPO_ASEGURADORA!$C$2:$D$19,2,0)</f>
        <v>ZURICH</v>
      </c>
      <c r="L606" s="177" t="s">
        <v>1715</v>
      </c>
      <c r="M606" s="148">
        <v>44700</v>
      </c>
      <c r="N606" s="177" t="s">
        <v>1715</v>
      </c>
      <c r="O606" s="148">
        <v>44700</v>
      </c>
      <c r="P606" s="28"/>
      <c r="Q606" s="60"/>
      <c r="R606" s="157" t="str">
        <f t="shared" ca="1" si="33"/>
        <v>Vigente</v>
      </c>
      <c r="S606" s="157">
        <f t="shared" ca="1" si="32"/>
        <v>-50</v>
      </c>
      <c r="T606" s="157" t="str">
        <f t="shared" ca="1" si="28"/>
        <v xml:space="preserve"> </v>
      </c>
    </row>
    <row r="607" spans="1:20">
      <c r="A607" s="88">
        <v>8001126541</v>
      </c>
      <c r="B607" s="88" t="str">
        <f>VLOOKUP(A607,EMPRESAS!$A$1:$B$342,2,0)</f>
        <v>COOPERATIVA MULTIACTIVA DE LANCHEROS DE GUATAPE  "COOLANCHEROS"</v>
      </c>
      <c r="C607" s="88" t="str">
        <f>VLOOKUP(A607,EMPRESAS!$A$1:$C$342,3,0)</f>
        <v>Turismo</v>
      </c>
      <c r="D607" s="95" t="s">
        <v>1729</v>
      </c>
      <c r="E607" s="122">
        <v>11021907</v>
      </c>
      <c r="F607" s="130" t="s">
        <v>1102</v>
      </c>
      <c r="G607" s="131">
        <v>16</v>
      </c>
      <c r="H607" s="122" t="s">
        <v>1105</v>
      </c>
      <c r="I607" s="220" t="str">
        <f>VLOOKUP(A607,EMPRESAS!$A$1:$I$342,9,0)</f>
        <v>EMBALSE EL PEÑOL</v>
      </c>
      <c r="J607" s="115">
        <v>15</v>
      </c>
      <c r="K607" s="176" t="str">
        <f>VLOOKUP(J607,AUXILIAR_TIPO_ASEGURADORA!$C$2:$D$19,2,0)</f>
        <v>ZURICH</v>
      </c>
      <c r="L607" s="177" t="s">
        <v>1715</v>
      </c>
      <c r="M607" s="148">
        <v>44700</v>
      </c>
      <c r="N607" s="177" t="s">
        <v>1715</v>
      </c>
      <c r="O607" s="148">
        <v>44700</v>
      </c>
      <c r="P607" s="28"/>
      <c r="Q607" s="60"/>
      <c r="R607" s="157" t="str">
        <f t="shared" ca="1" si="33"/>
        <v>Vigente</v>
      </c>
      <c r="S607" s="157">
        <f t="shared" ca="1" si="32"/>
        <v>-50</v>
      </c>
      <c r="T607" s="157" t="str">
        <f t="shared" ca="1" si="28"/>
        <v xml:space="preserve"> </v>
      </c>
    </row>
    <row r="608" spans="1:20">
      <c r="A608" s="88">
        <v>8001126541</v>
      </c>
      <c r="B608" s="88" t="str">
        <f>VLOOKUP(A608,EMPRESAS!$A$1:$B$342,2,0)</f>
        <v>COOPERATIVA MULTIACTIVA DE LANCHEROS DE GUATAPE  "COOLANCHEROS"</v>
      </c>
      <c r="C608" s="88" t="str">
        <f>VLOOKUP(A608,EMPRESAS!$A$1:$C$342,3,0)</f>
        <v>Turismo</v>
      </c>
      <c r="D608" s="95" t="s">
        <v>1730</v>
      </c>
      <c r="E608" s="122">
        <v>11021706</v>
      </c>
      <c r="F608" s="130" t="s">
        <v>1102</v>
      </c>
      <c r="G608" s="131">
        <v>20</v>
      </c>
      <c r="H608" s="122" t="s">
        <v>1105</v>
      </c>
      <c r="I608" s="220" t="str">
        <f>VLOOKUP(A608,EMPRESAS!$A$1:$I$342,9,0)</f>
        <v>EMBALSE EL PEÑOL</v>
      </c>
      <c r="J608" s="115">
        <v>15</v>
      </c>
      <c r="K608" s="176" t="str">
        <f>VLOOKUP(J608,AUXILIAR_TIPO_ASEGURADORA!$C$2:$D$19,2,0)</f>
        <v>ZURICH</v>
      </c>
      <c r="L608" s="177" t="s">
        <v>1715</v>
      </c>
      <c r="M608" s="148">
        <v>44700</v>
      </c>
      <c r="N608" s="177" t="s">
        <v>1715</v>
      </c>
      <c r="O608" s="148">
        <v>44700</v>
      </c>
      <c r="P608" s="28"/>
      <c r="Q608" s="60"/>
      <c r="R608" s="157" t="str">
        <f t="shared" ca="1" si="33"/>
        <v>Vigente</v>
      </c>
      <c r="S608" s="157">
        <f t="shared" ca="1" si="32"/>
        <v>-50</v>
      </c>
      <c r="T608" s="157"/>
    </row>
    <row r="609" spans="1:20">
      <c r="A609" s="88">
        <v>8001126541</v>
      </c>
      <c r="B609" s="88" t="str">
        <f>VLOOKUP(A609,EMPRESAS!$A$1:$B$342,2,0)</f>
        <v>COOPERATIVA MULTIACTIVA DE LANCHEROS DE GUATAPE  "COOLANCHEROS"</v>
      </c>
      <c r="C609" s="88" t="str">
        <f>VLOOKUP(A609,EMPRESAS!$A$1:$C$342,3,0)</f>
        <v>Turismo</v>
      </c>
      <c r="D609" s="95" t="s">
        <v>1731</v>
      </c>
      <c r="E609" s="122">
        <v>11021841</v>
      </c>
      <c r="F609" s="130" t="s">
        <v>1102</v>
      </c>
      <c r="G609" s="131">
        <v>22</v>
      </c>
      <c r="H609" s="122" t="s">
        <v>1105</v>
      </c>
      <c r="I609" s="220" t="str">
        <f>VLOOKUP(A609,EMPRESAS!$A$1:$I$342,9,0)</f>
        <v>EMBALSE EL PEÑOL</v>
      </c>
      <c r="J609" s="115">
        <v>15</v>
      </c>
      <c r="K609" s="176" t="str">
        <f>VLOOKUP(J609,AUXILIAR_TIPO_ASEGURADORA!$C$2:$D$19,2,0)</f>
        <v>ZURICH</v>
      </c>
      <c r="L609" s="177" t="s">
        <v>1715</v>
      </c>
      <c r="M609" s="148">
        <v>44700</v>
      </c>
      <c r="N609" s="177" t="s">
        <v>1715</v>
      </c>
      <c r="O609" s="148">
        <v>44700</v>
      </c>
      <c r="P609" s="28"/>
      <c r="Q609" s="60"/>
      <c r="R609" s="157" t="str">
        <f t="shared" ca="1" si="33"/>
        <v>Vigente</v>
      </c>
      <c r="S609" s="157">
        <f t="shared" ca="1" si="32"/>
        <v>-50</v>
      </c>
      <c r="T609" s="157"/>
    </row>
    <row r="610" spans="1:20">
      <c r="A610" s="88">
        <v>8001126541</v>
      </c>
      <c r="B610" s="88" t="str">
        <f>VLOOKUP(A610,EMPRESAS!$A$1:$B$342,2,0)</f>
        <v>COOPERATIVA MULTIACTIVA DE LANCHEROS DE GUATAPE  "COOLANCHEROS"</v>
      </c>
      <c r="C610" s="88" t="str">
        <f>VLOOKUP(A610,EMPRESAS!$A$1:$C$342,3,0)</f>
        <v>Turismo</v>
      </c>
      <c r="D610" s="95" t="s">
        <v>1732</v>
      </c>
      <c r="E610" s="122">
        <v>11021587</v>
      </c>
      <c r="F610" s="130" t="s">
        <v>1102</v>
      </c>
      <c r="G610" s="131">
        <v>20</v>
      </c>
      <c r="H610" s="122" t="s">
        <v>1105</v>
      </c>
      <c r="I610" s="220" t="str">
        <f>VLOOKUP(A610,EMPRESAS!$A$1:$I$342,9,0)</f>
        <v>EMBALSE EL PEÑOL</v>
      </c>
      <c r="J610" s="115">
        <v>15</v>
      </c>
      <c r="K610" s="176" t="str">
        <f>VLOOKUP(J610,AUXILIAR_TIPO_ASEGURADORA!$C$2:$D$19,2,0)</f>
        <v>ZURICH</v>
      </c>
      <c r="L610" s="177" t="s">
        <v>1715</v>
      </c>
      <c r="M610" s="148">
        <v>44700</v>
      </c>
      <c r="N610" s="177" t="s">
        <v>1715</v>
      </c>
      <c r="O610" s="148">
        <v>44700</v>
      </c>
      <c r="P610" s="28"/>
      <c r="Q610" s="60"/>
      <c r="R610" s="157" t="str">
        <f t="shared" ca="1" si="33"/>
        <v>Vigente</v>
      </c>
      <c r="S610" s="157">
        <f t="shared" ca="1" si="32"/>
        <v>-50</v>
      </c>
      <c r="T610" s="157"/>
    </row>
    <row r="611" spans="1:20">
      <c r="A611" s="88">
        <v>8001126541</v>
      </c>
      <c r="B611" s="88" t="str">
        <f>VLOOKUP(A611,EMPRESAS!$A$1:$B$342,2,0)</f>
        <v>COOPERATIVA MULTIACTIVA DE LANCHEROS DE GUATAPE  "COOLANCHEROS"</v>
      </c>
      <c r="C611" s="88" t="str">
        <f>VLOOKUP(A611,EMPRESAS!$A$1:$C$342,3,0)</f>
        <v>Turismo</v>
      </c>
      <c r="D611" s="95" t="s">
        <v>1733</v>
      </c>
      <c r="E611" s="122">
        <v>11021811</v>
      </c>
      <c r="F611" s="130" t="s">
        <v>1102</v>
      </c>
      <c r="G611" s="131">
        <v>25</v>
      </c>
      <c r="H611" s="122" t="s">
        <v>1105</v>
      </c>
      <c r="I611" s="220" t="str">
        <f>VLOOKUP(A611,EMPRESAS!$A$1:$I$342,9,0)</f>
        <v>EMBALSE EL PEÑOL</v>
      </c>
      <c r="J611" s="115">
        <v>15</v>
      </c>
      <c r="K611" s="176" t="str">
        <f>VLOOKUP(J611,AUXILIAR_TIPO_ASEGURADORA!$C$2:$D$19,2,0)</f>
        <v>ZURICH</v>
      </c>
      <c r="L611" s="177" t="s">
        <v>1715</v>
      </c>
      <c r="M611" s="148">
        <v>44700</v>
      </c>
      <c r="N611" s="177" t="s">
        <v>1715</v>
      </c>
      <c r="O611" s="148">
        <v>44700</v>
      </c>
      <c r="P611" s="28"/>
      <c r="Q611" s="60"/>
      <c r="R611" s="157" t="str">
        <f t="shared" ca="1" si="33"/>
        <v>Vigente</v>
      </c>
      <c r="S611" s="157">
        <f t="shared" ca="1" si="32"/>
        <v>-50</v>
      </c>
      <c r="T611" s="157"/>
    </row>
    <row r="612" spans="1:20">
      <c r="A612" s="88">
        <v>8001126541</v>
      </c>
      <c r="B612" s="88" t="str">
        <f>VLOOKUP(A612,EMPRESAS!$A$1:$B$342,2,0)</f>
        <v>COOPERATIVA MULTIACTIVA DE LANCHEROS DE GUATAPE  "COOLANCHEROS"</v>
      </c>
      <c r="C612" s="88" t="str">
        <f>VLOOKUP(A612,EMPRESAS!$A$1:$C$342,3,0)</f>
        <v>Turismo</v>
      </c>
      <c r="D612" s="95" t="s">
        <v>1734</v>
      </c>
      <c r="E612" s="122">
        <v>11020710</v>
      </c>
      <c r="F612" s="130" t="s">
        <v>1102</v>
      </c>
      <c r="G612" s="131">
        <v>10</v>
      </c>
      <c r="H612" s="122" t="s">
        <v>1105</v>
      </c>
      <c r="I612" s="220" t="str">
        <f>VLOOKUP(A612,EMPRESAS!$A$1:$I$342,9,0)</f>
        <v>EMBALSE EL PEÑOL</v>
      </c>
      <c r="J612" s="115">
        <v>15</v>
      </c>
      <c r="K612" s="176" t="str">
        <f>VLOOKUP(J612,AUXILIAR_TIPO_ASEGURADORA!$C$2:$D$19,2,0)</f>
        <v>ZURICH</v>
      </c>
      <c r="L612" s="177" t="s">
        <v>1715</v>
      </c>
      <c r="M612" s="148">
        <v>44700</v>
      </c>
      <c r="N612" s="177" t="s">
        <v>1715</v>
      </c>
      <c r="O612" s="148">
        <v>44700</v>
      </c>
      <c r="P612" s="28"/>
      <c r="Q612" s="60"/>
      <c r="R612" s="157" t="str">
        <f t="shared" ca="1" si="33"/>
        <v>Vigente</v>
      </c>
      <c r="S612" s="157">
        <f t="shared" ca="1" si="32"/>
        <v>-50</v>
      </c>
      <c r="T612" s="157"/>
    </row>
    <row r="613" spans="1:20">
      <c r="A613" s="88">
        <v>8001126541</v>
      </c>
      <c r="B613" s="88" t="str">
        <f>VLOOKUP(A613,EMPRESAS!$A$1:$B$342,2,0)</f>
        <v>COOPERATIVA MULTIACTIVA DE LANCHEROS DE GUATAPE  "COOLANCHEROS"</v>
      </c>
      <c r="C613" s="88" t="str">
        <f>VLOOKUP(A613,EMPRESAS!$A$1:$C$342,3,0)</f>
        <v>Turismo</v>
      </c>
      <c r="D613" s="95" t="s">
        <v>1735</v>
      </c>
      <c r="E613" s="122">
        <v>11021365</v>
      </c>
      <c r="F613" s="130" t="s">
        <v>1102</v>
      </c>
      <c r="G613" s="131">
        <v>22</v>
      </c>
      <c r="H613" s="122" t="s">
        <v>1105</v>
      </c>
      <c r="I613" s="220" t="str">
        <f>VLOOKUP(A613,EMPRESAS!$A$1:$I$342,9,0)</f>
        <v>EMBALSE EL PEÑOL</v>
      </c>
      <c r="J613" s="115">
        <v>15</v>
      </c>
      <c r="K613" s="176" t="str">
        <f>VLOOKUP(J613,AUXILIAR_TIPO_ASEGURADORA!$C$2:$D$19,2,0)</f>
        <v>ZURICH</v>
      </c>
      <c r="L613" s="177" t="s">
        <v>1715</v>
      </c>
      <c r="M613" s="148">
        <v>44700</v>
      </c>
      <c r="N613" s="177" t="s">
        <v>1715</v>
      </c>
      <c r="O613" s="148">
        <v>44700</v>
      </c>
      <c r="P613" s="28"/>
      <c r="Q613" s="60"/>
      <c r="R613" s="157" t="str">
        <f t="shared" ca="1" si="33"/>
        <v>Vigente</v>
      </c>
      <c r="S613" s="157">
        <f t="shared" ca="1" si="32"/>
        <v>-50</v>
      </c>
      <c r="T613" s="157"/>
    </row>
    <row r="614" spans="1:20" ht="15.6" thickTop="1" thickBot="1">
      <c r="A614" s="88">
        <v>8001126541</v>
      </c>
      <c r="B614" s="88" t="str">
        <f>VLOOKUP(A614,EMPRESAS!$A$1:$B$342,2,0)</f>
        <v>COOPERATIVA MULTIACTIVA DE LANCHEROS DE GUATAPE  "COOLANCHEROS"</v>
      </c>
      <c r="C614" s="88" t="str">
        <f>VLOOKUP(A614,EMPRESAS!$A$1:$C$342,3,0)</f>
        <v>Turismo</v>
      </c>
      <c r="D614" s="95" t="s">
        <v>1736</v>
      </c>
      <c r="E614" s="122">
        <v>11020708</v>
      </c>
      <c r="F614" s="130" t="s">
        <v>1102</v>
      </c>
      <c r="G614" s="131">
        <v>22</v>
      </c>
      <c r="H614" s="122" t="s">
        <v>1105</v>
      </c>
      <c r="I614" s="220" t="str">
        <f>VLOOKUP(A614,EMPRESAS!$A$1:$I$342,9,0)</f>
        <v>EMBALSE EL PEÑOL</v>
      </c>
      <c r="J614" s="115">
        <v>15</v>
      </c>
      <c r="K614" s="176" t="str">
        <f>VLOOKUP(J614,AUXILIAR_TIPO_ASEGURADORA!$C$2:$D$19,2,0)</f>
        <v>ZURICH</v>
      </c>
      <c r="L614" s="177" t="s">
        <v>1715</v>
      </c>
      <c r="M614" s="148">
        <v>44700</v>
      </c>
      <c r="N614" s="177" t="s">
        <v>1715</v>
      </c>
      <c r="O614" s="148">
        <v>44700</v>
      </c>
      <c r="P614" s="8"/>
      <c r="Q614" s="56"/>
      <c r="R614" s="157" t="str">
        <f t="shared" ca="1" si="33"/>
        <v>Vigente</v>
      </c>
      <c r="S614" s="157">
        <f t="shared" ca="1" si="32"/>
        <v>-50</v>
      </c>
      <c r="T614" s="157" t="str">
        <f t="shared" ca="1" si="28"/>
        <v xml:space="preserve"> </v>
      </c>
    </row>
    <row r="615" spans="1:20">
      <c r="A615" s="88">
        <v>8001126541</v>
      </c>
      <c r="B615" s="88" t="str">
        <f>VLOOKUP(A615,EMPRESAS!$A$1:$B$342,2,0)</f>
        <v>COOPERATIVA MULTIACTIVA DE LANCHEROS DE GUATAPE  "COOLANCHEROS"</v>
      </c>
      <c r="C615" s="88" t="str">
        <f>VLOOKUP(A615,EMPRESAS!$A$1:$C$342,3,0)</f>
        <v>Turismo</v>
      </c>
      <c r="D615" s="95" t="s">
        <v>1737</v>
      </c>
      <c r="E615" s="122">
        <v>11021916</v>
      </c>
      <c r="F615" s="130" t="s">
        <v>1102</v>
      </c>
      <c r="G615" s="131">
        <v>18</v>
      </c>
      <c r="H615" s="122" t="s">
        <v>1105</v>
      </c>
      <c r="I615" s="220" t="str">
        <f>VLOOKUP(A615,EMPRESAS!$A$1:$I$342,9,0)</f>
        <v>EMBALSE EL PEÑOL</v>
      </c>
      <c r="J615" s="115">
        <v>15</v>
      </c>
      <c r="K615" s="176" t="str">
        <f>VLOOKUP(J615,AUXILIAR_TIPO_ASEGURADORA!$C$2:$D$19,2,0)</f>
        <v>ZURICH</v>
      </c>
      <c r="L615" s="177" t="s">
        <v>1715</v>
      </c>
      <c r="M615" s="148">
        <v>44700</v>
      </c>
      <c r="N615" s="177" t="s">
        <v>1715</v>
      </c>
      <c r="O615" s="148">
        <v>44700</v>
      </c>
      <c r="P615" s="8"/>
      <c r="Q615" s="56"/>
      <c r="R615" s="157" t="str">
        <f t="shared" ca="1" si="33"/>
        <v>Vigente</v>
      </c>
      <c r="S615" s="157">
        <f t="shared" ca="1" si="32"/>
        <v>-50</v>
      </c>
      <c r="T615" s="157"/>
    </row>
    <row r="616" spans="1:20" ht="15.6" thickTop="1" thickBot="1">
      <c r="A616" s="88">
        <v>8001126541</v>
      </c>
      <c r="B616" s="88" t="str">
        <f>VLOOKUP(A616,EMPRESAS!$A$1:$B$342,2,0)</f>
        <v>COOPERATIVA MULTIACTIVA DE LANCHEROS DE GUATAPE  "COOLANCHEROS"</v>
      </c>
      <c r="C616" s="88" t="str">
        <f>VLOOKUP(A616,EMPRESAS!$A$1:$C$342,3,0)</f>
        <v>Turismo</v>
      </c>
      <c r="D616" s="95" t="s">
        <v>1346</v>
      </c>
      <c r="E616" s="122">
        <v>11021114</v>
      </c>
      <c r="F616" s="130" t="s">
        <v>1102</v>
      </c>
      <c r="G616" s="131">
        <v>22</v>
      </c>
      <c r="H616" s="122" t="s">
        <v>1105</v>
      </c>
      <c r="I616" s="220" t="str">
        <f>VLOOKUP(A616,EMPRESAS!$A$1:$I$342,9,0)</f>
        <v>EMBALSE EL PEÑOL</v>
      </c>
      <c r="J616" s="115">
        <v>15</v>
      </c>
      <c r="K616" s="176" t="str">
        <f>VLOOKUP(J616,AUXILIAR_TIPO_ASEGURADORA!$C$2:$D$19,2,0)</f>
        <v>ZURICH</v>
      </c>
      <c r="L616" s="177" t="s">
        <v>1715</v>
      </c>
      <c r="M616" s="148">
        <v>44700</v>
      </c>
      <c r="N616" s="177" t="s">
        <v>1715</v>
      </c>
      <c r="O616" s="148">
        <v>44700</v>
      </c>
      <c r="P616" s="8"/>
      <c r="Q616" s="56"/>
      <c r="R616" s="157" t="str">
        <f t="shared" ca="1" si="33"/>
        <v>Vigente</v>
      </c>
      <c r="S616" s="157">
        <f t="shared" ca="1" si="32"/>
        <v>-50</v>
      </c>
      <c r="T616" s="157" t="str">
        <f t="shared" ca="1" si="28"/>
        <v xml:space="preserve"> </v>
      </c>
    </row>
    <row r="617" spans="1:20">
      <c r="A617" s="88">
        <v>8001126541</v>
      </c>
      <c r="B617" s="88" t="str">
        <f>VLOOKUP(A617,EMPRESAS!$A$1:$B$342,2,0)</f>
        <v>COOPERATIVA MULTIACTIVA DE LANCHEROS DE GUATAPE  "COOLANCHEROS"</v>
      </c>
      <c r="C617" s="88" t="str">
        <f>VLOOKUP(A617,EMPRESAS!$A$1:$C$342,3,0)</f>
        <v>Turismo</v>
      </c>
      <c r="D617" s="95" t="s">
        <v>1738</v>
      </c>
      <c r="E617" s="122">
        <v>11021733</v>
      </c>
      <c r="F617" s="130" t="s">
        <v>1102</v>
      </c>
      <c r="G617" s="131">
        <v>22</v>
      </c>
      <c r="H617" s="122" t="s">
        <v>1105</v>
      </c>
      <c r="I617" s="220" t="str">
        <f>VLOOKUP(A617,EMPRESAS!$A$1:$I$342,9,0)</f>
        <v>EMBALSE EL PEÑOL</v>
      </c>
      <c r="J617" s="115">
        <v>15</v>
      </c>
      <c r="K617" s="176" t="str">
        <f>VLOOKUP(J617,AUXILIAR_TIPO_ASEGURADORA!$C$2:$D$19,2,0)</f>
        <v>ZURICH</v>
      </c>
      <c r="L617" s="177" t="s">
        <v>1715</v>
      </c>
      <c r="M617" s="148">
        <v>44700</v>
      </c>
      <c r="N617" s="177" t="s">
        <v>1715</v>
      </c>
      <c r="O617" s="148">
        <v>44700</v>
      </c>
      <c r="P617" s="8"/>
      <c r="Q617" s="56"/>
      <c r="R617" s="157" t="str">
        <f t="shared" ca="1" si="33"/>
        <v>Vigente</v>
      </c>
      <c r="S617" s="157">
        <f t="shared" ca="1" si="32"/>
        <v>-50</v>
      </c>
      <c r="T617" s="157" t="str">
        <f t="shared" ca="1" si="28"/>
        <v xml:space="preserve"> </v>
      </c>
    </row>
    <row r="618" spans="1:20">
      <c r="A618" s="88">
        <v>8001126541</v>
      </c>
      <c r="B618" s="88" t="str">
        <f>VLOOKUP(A618,EMPRESAS!$A$1:$B$342,2,0)</f>
        <v>COOPERATIVA MULTIACTIVA DE LANCHEROS DE GUATAPE  "COOLANCHEROS"</v>
      </c>
      <c r="C618" s="88" t="str">
        <f>VLOOKUP(A618,EMPRESAS!$A$1:$C$342,3,0)</f>
        <v>Turismo</v>
      </c>
      <c r="D618" s="95" t="s">
        <v>1739</v>
      </c>
      <c r="E618" s="122">
        <v>11022305</v>
      </c>
      <c r="F618" s="130" t="s">
        <v>1102</v>
      </c>
      <c r="G618" s="131">
        <v>18</v>
      </c>
      <c r="H618" s="122" t="s">
        <v>1105</v>
      </c>
      <c r="I618" s="220" t="str">
        <f>VLOOKUP(A618,EMPRESAS!$A$1:$I$342,9,0)</f>
        <v>EMBALSE EL PEÑOL</v>
      </c>
      <c r="J618" s="115">
        <v>15</v>
      </c>
      <c r="K618" s="176" t="str">
        <f>VLOOKUP(J618,AUXILIAR_TIPO_ASEGURADORA!$C$2:$D$19,2,0)</f>
        <v>ZURICH</v>
      </c>
      <c r="L618" s="177" t="s">
        <v>1715</v>
      </c>
      <c r="M618" s="148">
        <v>44700</v>
      </c>
      <c r="N618" s="177" t="s">
        <v>1715</v>
      </c>
      <c r="O618" s="148">
        <v>44700</v>
      </c>
      <c r="P618" s="8"/>
      <c r="Q618" s="56"/>
      <c r="R618" s="157" t="str">
        <f t="shared" ca="1" si="33"/>
        <v>Vigente</v>
      </c>
      <c r="S618" s="157">
        <f t="shared" ca="1" si="32"/>
        <v>-50</v>
      </c>
      <c r="T618" s="157" t="str">
        <f t="shared" ca="1" si="28"/>
        <v xml:space="preserve"> </v>
      </c>
    </row>
    <row r="619" spans="1:20" ht="15.6" thickTop="1" thickBot="1">
      <c r="A619" s="88">
        <v>8001126541</v>
      </c>
      <c r="B619" s="88" t="str">
        <f>VLOOKUP(A619,EMPRESAS!$A$1:$B$342,2,0)</f>
        <v>COOPERATIVA MULTIACTIVA DE LANCHEROS DE GUATAPE  "COOLANCHEROS"</v>
      </c>
      <c r="C619" s="88" t="str">
        <f>VLOOKUP(A619,EMPRESAS!$A$1:$C$342,3,0)</f>
        <v>Turismo</v>
      </c>
      <c r="D619" s="95" t="s">
        <v>1740</v>
      </c>
      <c r="E619" s="122" t="s">
        <v>1741</v>
      </c>
      <c r="F619" s="130" t="s">
        <v>1144</v>
      </c>
      <c r="G619" s="131">
        <v>7</v>
      </c>
      <c r="H619" s="122" t="s">
        <v>1105</v>
      </c>
      <c r="I619" s="220" t="str">
        <f>VLOOKUP(A619,EMPRESAS!$A$1:$I$342,9,0)</f>
        <v>EMBALSE EL PEÑOL</v>
      </c>
      <c r="J619" s="115">
        <v>15</v>
      </c>
      <c r="K619" s="176" t="str">
        <f>VLOOKUP(J619,AUXILIAR_TIPO_ASEGURADORA!$C$2:$D$19,2,0)</f>
        <v>ZURICH</v>
      </c>
      <c r="L619" s="177" t="s">
        <v>1715</v>
      </c>
      <c r="M619" s="148">
        <v>44700</v>
      </c>
      <c r="N619" s="177" t="s">
        <v>1715</v>
      </c>
      <c r="O619" s="148">
        <v>44700</v>
      </c>
      <c r="P619" s="8"/>
      <c r="Q619" s="56"/>
      <c r="R619" s="157" t="str">
        <f t="shared" ca="1" si="33"/>
        <v>Vigente</v>
      </c>
      <c r="S619" s="157">
        <f t="shared" ca="1" si="32"/>
        <v>-50</v>
      </c>
      <c r="T619" s="157" t="str">
        <f t="shared" ca="1" si="28"/>
        <v xml:space="preserve"> </v>
      </c>
    </row>
    <row r="620" spans="1:20" ht="15.6" thickTop="1" thickBot="1">
      <c r="A620" s="88">
        <v>8001126541</v>
      </c>
      <c r="B620" s="88" t="str">
        <f>VLOOKUP(A620,EMPRESAS!$A$1:$B$342,2,0)</f>
        <v>COOPERATIVA MULTIACTIVA DE LANCHEROS DE GUATAPE  "COOLANCHEROS"</v>
      </c>
      <c r="C620" s="88" t="str">
        <f>VLOOKUP(A620,EMPRESAS!$A$1:$C$342,3,0)</f>
        <v>Turismo</v>
      </c>
      <c r="D620" s="95" t="s">
        <v>1742</v>
      </c>
      <c r="E620" s="122" t="s">
        <v>1743</v>
      </c>
      <c r="F620" s="130" t="s">
        <v>1144</v>
      </c>
      <c r="G620" s="131">
        <v>8</v>
      </c>
      <c r="H620" s="122" t="s">
        <v>1105</v>
      </c>
      <c r="I620" s="220" t="str">
        <f>VLOOKUP(A620,EMPRESAS!$A$1:$I$342,9,0)</f>
        <v>EMBALSE EL PEÑOL</v>
      </c>
      <c r="J620" s="115">
        <v>15</v>
      </c>
      <c r="K620" s="176" t="str">
        <f>VLOOKUP(J620,AUXILIAR_TIPO_ASEGURADORA!$C$2:$D$19,2,0)</f>
        <v>ZURICH</v>
      </c>
      <c r="L620" s="177" t="s">
        <v>1715</v>
      </c>
      <c r="M620" s="148">
        <v>44700</v>
      </c>
      <c r="N620" s="177" t="s">
        <v>1715</v>
      </c>
      <c r="O620" s="148">
        <v>44700</v>
      </c>
      <c r="P620" s="8"/>
      <c r="Q620" s="56"/>
      <c r="R620" s="157" t="str">
        <f t="shared" ca="1" si="33"/>
        <v>Vigente</v>
      </c>
      <c r="S620" s="157">
        <f t="shared" ca="1" si="32"/>
        <v>-50</v>
      </c>
      <c r="T620" s="157" t="str">
        <f t="shared" ca="1" si="28"/>
        <v xml:space="preserve"> </v>
      </c>
    </row>
    <row r="621" spans="1:20" ht="15.6" thickTop="1" thickBot="1">
      <c r="A621" s="70">
        <v>8909851390</v>
      </c>
      <c r="B621" s="88" t="str">
        <f>VLOOKUP(A621,EMPRESAS!$A$1:$B$342,2,0)</f>
        <v>COOPERATIVA MULTIACTIVA DE TRANSPORTE  COOTRANECHI "COOTRANECHI"</v>
      </c>
      <c r="C621" s="88" t="str">
        <f>VLOOKUP(A621,EMPRESAS!$A$1:$C$342,3,0)</f>
        <v>Pasajeros</v>
      </c>
      <c r="D621" s="91" t="s">
        <v>1744</v>
      </c>
      <c r="E621" s="122">
        <v>11620114</v>
      </c>
      <c r="F621" s="130" t="s">
        <v>1102</v>
      </c>
      <c r="G621" s="131">
        <v>10</v>
      </c>
      <c r="H621" s="122" t="s">
        <v>1105</v>
      </c>
      <c r="I621" s="220" t="str">
        <f>VLOOKUP(A621,EMPRESAS!$A$1:$I$342,9,0)</f>
        <v>CAUCA</v>
      </c>
      <c r="J621" s="115">
        <v>12</v>
      </c>
      <c r="K621" s="176" t="str">
        <f>VLOOKUP(J621,AUXILIAR_TIPO_ASEGURADORA!$C$2:$D$19,2,0)</f>
        <v>LIBERTY SEGUROS</v>
      </c>
      <c r="L621" s="111" t="s">
        <v>1745</v>
      </c>
      <c r="M621" s="112">
        <v>42299</v>
      </c>
      <c r="N621" s="177">
        <v>511932</v>
      </c>
      <c r="O621" s="148">
        <v>42299</v>
      </c>
      <c r="P621" s="8"/>
      <c r="Q621" s="56"/>
      <c r="R621" s="157" t="str">
        <f t="shared" ref="R621:R639" ca="1" si="34">IF(O621&lt;$W$1,"Vencida","Vigente")</f>
        <v>Vencida</v>
      </c>
      <c r="S621" s="157">
        <f t="shared" ref="S621:S639" ca="1" si="35">$W$1-O621</f>
        <v>2351</v>
      </c>
      <c r="T621" s="157" t="str">
        <f t="shared" ref="T621:T664" ca="1" si="36">IF(S621=-$Y$1,"Proximo a Vencer"," ")</f>
        <v xml:space="preserve"> </v>
      </c>
    </row>
    <row r="622" spans="1:20" ht="15.6" thickTop="1" thickBot="1">
      <c r="A622" s="84">
        <v>8909851390</v>
      </c>
      <c r="B622" s="88" t="str">
        <f>VLOOKUP(A622,EMPRESAS!$A$1:$B$342,2,0)</f>
        <v>COOPERATIVA MULTIACTIVA DE TRANSPORTE  COOTRANECHI "COOTRANECHI"</v>
      </c>
      <c r="C622" s="88" t="str">
        <f>VLOOKUP(A622,EMPRESAS!$A$1:$C$342,3,0)</f>
        <v>Pasajeros</v>
      </c>
      <c r="D622" s="91" t="s">
        <v>1746</v>
      </c>
      <c r="E622" s="122">
        <v>11620597</v>
      </c>
      <c r="F622" s="130" t="s">
        <v>1102</v>
      </c>
      <c r="G622" s="131">
        <v>8</v>
      </c>
      <c r="H622" s="122" t="s">
        <v>1105</v>
      </c>
      <c r="I622" s="220" t="str">
        <f>VLOOKUP(A622,EMPRESAS!$A$1:$I$342,9,0)</f>
        <v>CAUCA</v>
      </c>
      <c r="J622" s="115">
        <v>12</v>
      </c>
      <c r="K622" s="176" t="str">
        <f>VLOOKUP(J622,AUXILIAR_TIPO_ASEGURADORA!$C$2:$D$19,2,0)</f>
        <v>LIBERTY SEGUROS</v>
      </c>
      <c r="L622" s="111" t="s">
        <v>1745</v>
      </c>
      <c r="M622" s="112">
        <v>42299</v>
      </c>
      <c r="N622" s="177">
        <v>511932</v>
      </c>
      <c r="O622" s="148">
        <v>42299</v>
      </c>
      <c r="P622" s="8"/>
      <c r="Q622" s="56"/>
      <c r="R622" s="157" t="str">
        <f t="shared" ca="1" si="34"/>
        <v>Vencida</v>
      </c>
      <c r="S622" s="157">
        <f t="shared" ca="1" si="35"/>
        <v>2351</v>
      </c>
      <c r="T622" s="157" t="str">
        <f t="shared" ca="1" si="36"/>
        <v xml:space="preserve"> </v>
      </c>
    </row>
    <row r="623" spans="1:20" ht="15.6" thickTop="1" thickBot="1">
      <c r="A623" s="84">
        <v>8909851390</v>
      </c>
      <c r="B623" s="88" t="str">
        <f>VLOOKUP(A623,EMPRESAS!$A$1:$B$342,2,0)</f>
        <v>COOPERATIVA MULTIACTIVA DE TRANSPORTE  COOTRANECHI "COOTRANECHI"</v>
      </c>
      <c r="C623" s="88" t="str">
        <f>VLOOKUP(A623,EMPRESAS!$A$1:$C$342,3,0)</f>
        <v>Pasajeros</v>
      </c>
      <c r="D623" s="91" t="s">
        <v>1747</v>
      </c>
      <c r="E623" s="122">
        <v>11620151</v>
      </c>
      <c r="F623" s="130" t="s">
        <v>1102</v>
      </c>
      <c r="G623" s="131">
        <v>16</v>
      </c>
      <c r="H623" s="122" t="s">
        <v>1105</v>
      </c>
      <c r="I623" s="220" t="str">
        <f>VLOOKUP(A623,EMPRESAS!$A$1:$I$342,9,0)</f>
        <v>CAUCA</v>
      </c>
      <c r="J623" s="115">
        <v>12</v>
      </c>
      <c r="K623" s="176" t="str">
        <f>VLOOKUP(J623,AUXILIAR_TIPO_ASEGURADORA!$C$2:$D$19,2,0)</f>
        <v>LIBERTY SEGUROS</v>
      </c>
      <c r="L623" s="111" t="s">
        <v>1745</v>
      </c>
      <c r="M623" s="112">
        <v>42299</v>
      </c>
      <c r="N623" s="177">
        <v>511932</v>
      </c>
      <c r="O623" s="148">
        <v>42299</v>
      </c>
      <c r="P623" s="8"/>
      <c r="Q623" s="56"/>
      <c r="R623" s="157" t="str">
        <f t="shared" ca="1" si="34"/>
        <v>Vencida</v>
      </c>
      <c r="S623" s="157">
        <f t="shared" ca="1" si="35"/>
        <v>2351</v>
      </c>
      <c r="T623" s="157" t="str">
        <f t="shared" ca="1" si="36"/>
        <v xml:space="preserve"> </v>
      </c>
    </row>
    <row r="624" spans="1:20" ht="15.6" thickTop="1" thickBot="1">
      <c r="A624" s="84">
        <v>8909851390</v>
      </c>
      <c r="B624" s="88" t="str">
        <f>VLOOKUP(A624,EMPRESAS!$A$1:$B$342,2,0)</f>
        <v>COOPERATIVA MULTIACTIVA DE TRANSPORTE  COOTRANECHI "COOTRANECHI"</v>
      </c>
      <c r="C624" s="88" t="str">
        <f>VLOOKUP(A624,EMPRESAS!$A$1:$C$342,3,0)</f>
        <v>Pasajeros</v>
      </c>
      <c r="D624" s="91" t="s">
        <v>1748</v>
      </c>
      <c r="E624" s="122">
        <v>11620418</v>
      </c>
      <c r="F624" s="130" t="s">
        <v>1102</v>
      </c>
      <c r="G624" s="131">
        <v>13</v>
      </c>
      <c r="H624" s="122" t="s">
        <v>1105</v>
      </c>
      <c r="I624" s="220" t="str">
        <f>VLOOKUP(A624,EMPRESAS!$A$1:$I$342,9,0)</f>
        <v>CAUCA</v>
      </c>
      <c r="J624" s="115">
        <v>12</v>
      </c>
      <c r="K624" s="176" t="str">
        <f>VLOOKUP(J624,AUXILIAR_TIPO_ASEGURADORA!$C$2:$D$19,2,0)</f>
        <v>LIBERTY SEGUROS</v>
      </c>
      <c r="L624" s="111" t="s">
        <v>1745</v>
      </c>
      <c r="M624" s="112">
        <v>42299</v>
      </c>
      <c r="N624" s="177">
        <v>511932</v>
      </c>
      <c r="O624" s="148">
        <v>42299</v>
      </c>
      <c r="P624" s="8"/>
      <c r="Q624" s="56"/>
      <c r="R624" s="157" t="str">
        <f t="shared" ca="1" si="34"/>
        <v>Vencida</v>
      </c>
      <c r="S624" s="157">
        <f t="shared" ca="1" si="35"/>
        <v>2351</v>
      </c>
      <c r="T624" s="157" t="str">
        <f t="shared" ca="1" si="36"/>
        <v xml:space="preserve"> </v>
      </c>
    </row>
    <row r="625" spans="1:20" ht="15.6" thickTop="1" thickBot="1">
      <c r="A625" s="84">
        <v>8909851390</v>
      </c>
      <c r="B625" s="88" t="str">
        <f>VLOOKUP(A625,EMPRESAS!$A$1:$B$342,2,0)</f>
        <v>COOPERATIVA MULTIACTIVA DE TRANSPORTE  COOTRANECHI "COOTRANECHI"</v>
      </c>
      <c r="C625" s="88" t="str">
        <f>VLOOKUP(A625,EMPRESAS!$A$1:$C$342,3,0)</f>
        <v>Pasajeros</v>
      </c>
      <c r="D625" s="91" t="s">
        <v>1749</v>
      </c>
      <c r="E625" s="122">
        <v>11620469</v>
      </c>
      <c r="F625" s="130" t="s">
        <v>1102</v>
      </c>
      <c r="G625" s="131">
        <v>11</v>
      </c>
      <c r="H625" s="122" t="s">
        <v>1105</v>
      </c>
      <c r="I625" s="220" t="str">
        <f>VLOOKUP(A625,EMPRESAS!$A$1:$I$342,9,0)</f>
        <v>CAUCA</v>
      </c>
      <c r="J625" s="115">
        <v>12</v>
      </c>
      <c r="K625" s="176" t="str">
        <f>VLOOKUP(J625,AUXILIAR_TIPO_ASEGURADORA!$C$2:$D$19,2,0)</f>
        <v>LIBERTY SEGUROS</v>
      </c>
      <c r="L625" s="111" t="s">
        <v>1745</v>
      </c>
      <c r="M625" s="112">
        <v>42299</v>
      </c>
      <c r="N625" s="177">
        <v>511932</v>
      </c>
      <c r="O625" s="148">
        <v>42299</v>
      </c>
      <c r="P625" s="8"/>
      <c r="Q625" s="56"/>
      <c r="R625" s="157" t="str">
        <f t="shared" ca="1" si="34"/>
        <v>Vencida</v>
      </c>
      <c r="S625" s="157">
        <f t="shared" ca="1" si="35"/>
        <v>2351</v>
      </c>
      <c r="T625" s="157" t="str">
        <f t="shared" ca="1" si="36"/>
        <v xml:space="preserve"> </v>
      </c>
    </row>
    <row r="626" spans="1:20" ht="15.6" thickTop="1" thickBot="1">
      <c r="A626" s="84">
        <v>8909851390</v>
      </c>
      <c r="B626" s="88" t="str">
        <f>VLOOKUP(A626,EMPRESAS!$A$1:$B$342,2,0)</f>
        <v>COOPERATIVA MULTIACTIVA DE TRANSPORTE  COOTRANECHI "COOTRANECHI"</v>
      </c>
      <c r="C626" s="88" t="str">
        <f>VLOOKUP(A626,EMPRESAS!$A$1:$C$342,3,0)</f>
        <v>Pasajeros</v>
      </c>
      <c r="D626" s="91" t="s">
        <v>1750</v>
      </c>
      <c r="E626" s="122">
        <v>11620422</v>
      </c>
      <c r="F626" s="130" t="s">
        <v>1102</v>
      </c>
      <c r="G626" s="131">
        <v>10</v>
      </c>
      <c r="H626" s="122" t="s">
        <v>1105</v>
      </c>
      <c r="I626" s="220" t="str">
        <f>VLOOKUP(A626,EMPRESAS!$A$1:$I$342,9,0)</f>
        <v>CAUCA</v>
      </c>
      <c r="J626" s="115">
        <v>12</v>
      </c>
      <c r="K626" s="176" t="str">
        <f>VLOOKUP(J626,AUXILIAR_TIPO_ASEGURADORA!$C$2:$D$19,2,0)</f>
        <v>LIBERTY SEGUROS</v>
      </c>
      <c r="L626" s="111" t="s">
        <v>1745</v>
      </c>
      <c r="M626" s="112">
        <v>42299</v>
      </c>
      <c r="N626" s="177">
        <v>511932</v>
      </c>
      <c r="O626" s="148">
        <v>42299</v>
      </c>
      <c r="P626" s="8"/>
      <c r="Q626" s="56"/>
      <c r="R626" s="157" t="str">
        <f t="shared" ca="1" si="34"/>
        <v>Vencida</v>
      </c>
      <c r="S626" s="157">
        <f t="shared" ca="1" si="35"/>
        <v>2351</v>
      </c>
      <c r="T626" s="157" t="str">
        <f t="shared" ca="1" si="36"/>
        <v xml:space="preserve"> </v>
      </c>
    </row>
    <row r="627" spans="1:20" ht="15.6" thickTop="1" thickBot="1">
      <c r="A627" s="84">
        <v>8909851390</v>
      </c>
      <c r="B627" s="88" t="str">
        <f>VLOOKUP(A627,EMPRESAS!$A$1:$B$342,2,0)</f>
        <v>COOPERATIVA MULTIACTIVA DE TRANSPORTE  COOTRANECHI "COOTRANECHI"</v>
      </c>
      <c r="C627" s="88" t="str">
        <f>VLOOKUP(A627,EMPRESAS!$A$1:$C$342,3,0)</f>
        <v>Pasajeros</v>
      </c>
      <c r="D627" s="91" t="s">
        <v>1751</v>
      </c>
      <c r="E627" s="122">
        <v>11620596</v>
      </c>
      <c r="F627" s="130" t="s">
        <v>1102</v>
      </c>
      <c r="G627" s="131">
        <v>8</v>
      </c>
      <c r="H627" s="122" t="s">
        <v>1105</v>
      </c>
      <c r="I627" s="220" t="str">
        <f>VLOOKUP(A627,EMPRESAS!$A$1:$I$342,9,0)</f>
        <v>CAUCA</v>
      </c>
      <c r="J627" s="115">
        <v>12</v>
      </c>
      <c r="K627" s="176" t="str">
        <f>VLOOKUP(J627,AUXILIAR_TIPO_ASEGURADORA!$C$2:$D$19,2,0)</f>
        <v>LIBERTY SEGUROS</v>
      </c>
      <c r="L627" s="111" t="s">
        <v>1745</v>
      </c>
      <c r="M627" s="112">
        <v>42299</v>
      </c>
      <c r="N627" s="177">
        <v>511932</v>
      </c>
      <c r="O627" s="148">
        <v>42299</v>
      </c>
      <c r="P627" s="54"/>
      <c r="Q627" s="61"/>
      <c r="R627" s="157" t="str">
        <f t="shared" ca="1" si="34"/>
        <v>Vencida</v>
      </c>
      <c r="S627" s="157">
        <f t="shared" ca="1" si="35"/>
        <v>2351</v>
      </c>
      <c r="T627" s="157" t="str">
        <f t="shared" ca="1" si="36"/>
        <v xml:space="preserve"> </v>
      </c>
    </row>
    <row r="628" spans="1:20" ht="15.6" thickTop="1" thickBot="1">
      <c r="A628" s="84">
        <v>8909851390</v>
      </c>
      <c r="B628" s="88" t="str">
        <f>VLOOKUP(A628,EMPRESAS!$A$1:$B$342,2,0)</f>
        <v>COOPERATIVA MULTIACTIVA DE TRANSPORTE  COOTRANECHI "COOTRANECHI"</v>
      </c>
      <c r="C628" s="88" t="str">
        <f>VLOOKUP(A628,EMPRESAS!$A$1:$C$342,3,0)</f>
        <v>Pasajeros</v>
      </c>
      <c r="D628" s="91" t="s">
        <v>1752</v>
      </c>
      <c r="E628" s="122">
        <v>11620787</v>
      </c>
      <c r="F628" s="130" t="s">
        <v>1102</v>
      </c>
      <c r="G628" s="131">
        <v>8</v>
      </c>
      <c r="H628" s="122" t="s">
        <v>1105</v>
      </c>
      <c r="I628" s="220" t="str">
        <f>VLOOKUP(A628,EMPRESAS!$A$1:$I$342,9,0)</f>
        <v>CAUCA</v>
      </c>
      <c r="J628" s="115">
        <v>12</v>
      </c>
      <c r="K628" s="176" t="str">
        <f>VLOOKUP(J628,AUXILIAR_TIPO_ASEGURADORA!$C$2:$D$19,2,0)</f>
        <v>LIBERTY SEGUROS</v>
      </c>
      <c r="L628" s="111" t="s">
        <v>1745</v>
      </c>
      <c r="M628" s="112">
        <v>42299</v>
      </c>
      <c r="N628" s="177">
        <v>511932</v>
      </c>
      <c r="O628" s="148">
        <v>42299</v>
      </c>
      <c r="P628" s="54"/>
      <c r="Q628" s="61"/>
      <c r="R628" s="157" t="str">
        <f t="shared" ca="1" si="34"/>
        <v>Vencida</v>
      </c>
      <c r="S628" s="157">
        <f t="shared" ca="1" si="35"/>
        <v>2351</v>
      </c>
      <c r="T628" s="157" t="str">
        <f t="shared" ca="1" si="36"/>
        <v xml:space="preserve"> </v>
      </c>
    </row>
    <row r="629" spans="1:20" ht="15.6" thickTop="1" thickBot="1">
      <c r="A629" s="84">
        <v>8909851390</v>
      </c>
      <c r="B629" s="88" t="str">
        <f>VLOOKUP(A629,EMPRESAS!$A$1:$B$342,2,0)</f>
        <v>COOPERATIVA MULTIACTIVA DE TRANSPORTE  COOTRANECHI "COOTRANECHI"</v>
      </c>
      <c r="C629" s="88" t="str">
        <f>VLOOKUP(A629,EMPRESAS!$A$1:$C$342,3,0)</f>
        <v>Pasajeros</v>
      </c>
      <c r="D629" s="91" t="s">
        <v>1753</v>
      </c>
      <c r="E629" s="122">
        <v>11620870</v>
      </c>
      <c r="F629" s="130" t="s">
        <v>1102</v>
      </c>
      <c r="G629" s="131">
        <v>8</v>
      </c>
      <c r="H629" s="122" t="s">
        <v>1105</v>
      </c>
      <c r="I629" s="220" t="str">
        <f>VLOOKUP(A629,EMPRESAS!$A$1:$I$342,9,0)</f>
        <v>CAUCA</v>
      </c>
      <c r="J629" s="115">
        <v>12</v>
      </c>
      <c r="K629" s="176" t="str">
        <f>VLOOKUP(J629,AUXILIAR_TIPO_ASEGURADORA!$C$2:$D$19,2,0)</f>
        <v>LIBERTY SEGUROS</v>
      </c>
      <c r="L629" s="111" t="s">
        <v>1745</v>
      </c>
      <c r="M629" s="112">
        <v>42299</v>
      </c>
      <c r="N629" s="177">
        <v>511932</v>
      </c>
      <c r="O629" s="148">
        <v>42299</v>
      </c>
      <c r="P629" s="54"/>
      <c r="Q629" s="61"/>
      <c r="R629" s="157" t="str">
        <f t="shared" ca="1" si="34"/>
        <v>Vencida</v>
      </c>
      <c r="S629" s="157">
        <f t="shared" ca="1" si="35"/>
        <v>2351</v>
      </c>
      <c r="T629" s="157" t="str">
        <f t="shared" ca="1" si="36"/>
        <v xml:space="preserve"> </v>
      </c>
    </row>
    <row r="630" spans="1:20" ht="15.6" thickTop="1" thickBot="1">
      <c r="A630" s="84">
        <v>8909851390</v>
      </c>
      <c r="B630" s="88" t="str">
        <f>VLOOKUP(A630,EMPRESAS!$A$1:$B$342,2,0)</f>
        <v>COOPERATIVA MULTIACTIVA DE TRANSPORTE  COOTRANECHI "COOTRANECHI"</v>
      </c>
      <c r="C630" s="88" t="str">
        <f>VLOOKUP(A630,EMPRESAS!$A$1:$C$342,3,0)</f>
        <v>Pasajeros</v>
      </c>
      <c r="D630" s="91" t="s">
        <v>1754</v>
      </c>
      <c r="E630" s="122">
        <v>11620078</v>
      </c>
      <c r="F630" s="130" t="s">
        <v>1102</v>
      </c>
      <c r="G630" s="131">
        <v>18</v>
      </c>
      <c r="H630" s="122" t="s">
        <v>1105</v>
      </c>
      <c r="I630" s="220" t="str">
        <f>VLOOKUP(A630,EMPRESAS!$A$1:$I$342,9,0)</f>
        <v>CAUCA</v>
      </c>
      <c r="J630" s="115">
        <v>12</v>
      </c>
      <c r="K630" s="176" t="str">
        <f>VLOOKUP(J630,AUXILIAR_TIPO_ASEGURADORA!$C$2:$D$19,2,0)</f>
        <v>LIBERTY SEGUROS</v>
      </c>
      <c r="L630" s="111" t="s">
        <v>1745</v>
      </c>
      <c r="M630" s="112">
        <v>42299</v>
      </c>
      <c r="N630" s="177">
        <v>511932</v>
      </c>
      <c r="O630" s="148">
        <v>42299</v>
      </c>
      <c r="P630" s="54"/>
      <c r="Q630" s="61"/>
      <c r="R630" s="157" t="str">
        <f t="shared" ca="1" si="34"/>
        <v>Vencida</v>
      </c>
      <c r="S630" s="157">
        <f t="shared" ca="1" si="35"/>
        <v>2351</v>
      </c>
      <c r="T630" s="157" t="str">
        <f t="shared" ca="1" si="36"/>
        <v xml:space="preserve"> </v>
      </c>
    </row>
    <row r="631" spans="1:20" ht="15.6" thickTop="1" thickBot="1">
      <c r="A631" s="84">
        <v>8909851390</v>
      </c>
      <c r="B631" s="88" t="str">
        <f>VLOOKUP(A631,EMPRESAS!$A$1:$B$342,2,0)</f>
        <v>COOPERATIVA MULTIACTIVA DE TRANSPORTE  COOTRANECHI "COOTRANECHI"</v>
      </c>
      <c r="C631" s="88" t="str">
        <f>VLOOKUP(A631,EMPRESAS!$A$1:$C$342,3,0)</f>
        <v>Pasajeros</v>
      </c>
      <c r="D631" s="91" t="s">
        <v>1755</v>
      </c>
      <c r="E631" s="122">
        <v>11620045</v>
      </c>
      <c r="F631" s="130" t="s">
        <v>1102</v>
      </c>
      <c r="G631" s="131">
        <v>8</v>
      </c>
      <c r="H631" s="122" t="s">
        <v>1105</v>
      </c>
      <c r="I631" s="220" t="str">
        <f>VLOOKUP(A631,EMPRESAS!$A$1:$I$342,9,0)</f>
        <v>CAUCA</v>
      </c>
      <c r="J631" s="115">
        <v>12</v>
      </c>
      <c r="K631" s="176" t="str">
        <f>VLOOKUP(J631,AUXILIAR_TIPO_ASEGURADORA!$C$2:$D$19,2,0)</f>
        <v>LIBERTY SEGUROS</v>
      </c>
      <c r="L631" s="111" t="s">
        <v>1745</v>
      </c>
      <c r="M631" s="112">
        <v>42299</v>
      </c>
      <c r="N631" s="177">
        <v>511932</v>
      </c>
      <c r="O631" s="148">
        <v>42299</v>
      </c>
      <c r="P631" s="54"/>
      <c r="Q631" s="61"/>
      <c r="R631" s="157" t="str">
        <f t="shared" ca="1" si="34"/>
        <v>Vencida</v>
      </c>
      <c r="S631" s="157">
        <f t="shared" ca="1" si="35"/>
        <v>2351</v>
      </c>
      <c r="T631" s="157" t="str">
        <f t="shared" ca="1" si="36"/>
        <v xml:space="preserve"> </v>
      </c>
    </row>
    <row r="632" spans="1:20" ht="15.6" thickTop="1" thickBot="1">
      <c r="A632" s="84">
        <v>8909851390</v>
      </c>
      <c r="B632" s="88" t="str">
        <f>VLOOKUP(A632,EMPRESAS!$A$1:$B$342,2,0)</f>
        <v>COOPERATIVA MULTIACTIVA DE TRANSPORTE  COOTRANECHI "COOTRANECHI"</v>
      </c>
      <c r="C632" s="88" t="str">
        <f>VLOOKUP(A632,EMPRESAS!$A$1:$C$342,3,0)</f>
        <v>Pasajeros</v>
      </c>
      <c r="D632" s="91" t="s">
        <v>1756</v>
      </c>
      <c r="E632" s="122">
        <v>11620415</v>
      </c>
      <c r="F632" s="130" t="s">
        <v>1102</v>
      </c>
      <c r="G632" s="131">
        <v>18</v>
      </c>
      <c r="H632" s="122" t="s">
        <v>1105</v>
      </c>
      <c r="I632" s="220" t="str">
        <f>VLOOKUP(A632,EMPRESAS!$A$1:$I$342,9,0)</f>
        <v>CAUCA</v>
      </c>
      <c r="J632" s="115">
        <v>12</v>
      </c>
      <c r="K632" s="176" t="str">
        <f>VLOOKUP(J632,AUXILIAR_TIPO_ASEGURADORA!$C$2:$D$19,2,0)</f>
        <v>LIBERTY SEGUROS</v>
      </c>
      <c r="L632" s="111" t="s">
        <v>1745</v>
      </c>
      <c r="M632" s="112">
        <v>42299</v>
      </c>
      <c r="N632" s="177">
        <v>511932</v>
      </c>
      <c r="O632" s="148">
        <v>42299</v>
      </c>
      <c r="P632" s="54"/>
      <c r="Q632" s="61"/>
      <c r="R632" s="157" t="str">
        <f t="shared" ca="1" si="34"/>
        <v>Vencida</v>
      </c>
      <c r="S632" s="157">
        <f t="shared" ca="1" si="35"/>
        <v>2351</v>
      </c>
      <c r="T632" s="157" t="str">
        <f t="shared" ca="1" si="36"/>
        <v xml:space="preserve"> </v>
      </c>
    </row>
    <row r="633" spans="1:20" ht="15.6" thickTop="1" thickBot="1">
      <c r="A633" s="84">
        <v>8909851390</v>
      </c>
      <c r="B633" s="88" t="str">
        <f>VLOOKUP(A633,EMPRESAS!$A$1:$B$342,2,0)</f>
        <v>COOPERATIVA MULTIACTIVA DE TRANSPORTE  COOTRANECHI "COOTRANECHI"</v>
      </c>
      <c r="C633" s="88" t="str">
        <f>VLOOKUP(A633,EMPRESAS!$A$1:$C$342,3,0)</f>
        <v>Pasajeros</v>
      </c>
      <c r="D633" s="91" t="s">
        <v>1757</v>
      </c>
      <c r="E633" s="122">
        <v>11620847</v>
      </c>
      <c r="F633" s="130" t="s">
        <v>1102</v>
      </c>
      <c r="G633" s="131">
        <v>8</v>
      </c>
      <c r="H633" s="122" t="s">
        <v>1105</v>
      </c>
      <c r="I633" s="220" t="str">
        <f>VLOOKUP(A633,EMPRESAS!$A$1:$I$342,9,0)</f>
        <v>CAUCA</v>
      </c>
      <c r="J633" s="115">
        <v>12</v>
      </c>
      <c r="K633" s="176" t="str">
        <f>VLOOKUP(J633,AUXILIAR_TIPO_ASEGURADORA!$C$2:$D$19,2,0)</f>
        <v>LIBERTY SEGUROS</v>
      </c>
      <c r="L633" s="111" t="s">
        <v>1745</v>
      </c>
      <c r="M633" s="112">
        <v>42299</v>
      </c>
      <c r="N633" s="177">
        <v>511932</v>
      </c>
      <c r="O633" s="148">
        <v>42299</v>
      </c>
      <c r="P633" s="54"/>
      <c r="Q633" s="61"/>
      <c r="R633" s="157" t="str">
        <f t="shared" ca="1" si="34"/>
        <v>Vencida</v>
      </c>
      <c r="S633" s="157">
        <f t="shared" ca="1" si="35"/>
        <v>2351</v>
      </c>
      <c r="T633" s="157" t="str">
        <f t="shared" ca="1" si="36"/>
        <v xml:space="preserve"> </v>
      </c>
    </row>
    <row r="634" spans="1:20" ht="15.6" thickTop="1" thickBot="1">
      <c r="A634" s="84">
        <v>8909851390</v>
      </c>
      <c r="B634" s="88" t="str">
        <f>VLOOKUP(A634,EMPRESAS!$A$1:$B$342,2,0)</f>
        <v>COOPERATIVA MULTIACTIVA DE TRANSPORTE  COOTRANECHI "COOTRANECHI"</v>
      </c>
      <c r="C634" s="88" t="str">
        <f>VLOOKUP(A634,EMPRESAS!$A$1:$C$342,3,0)</f>
        <v>Pasajeros</v>
      </c>
      <c r="D634" s="91" t="s">
        <v>1758</v>
      </c>
      <c r="E634" s="122">
        <v>11620046</v>
      </c>
      <c r="F634" s="130" t="s">
        <v>1102</v>
      </c>
      <c r="G634" s="131">
        <v>8</v>
      </c>
      <c r="H634" s="122" t="s">
        <v>1105</v>
      </c>
      <c r="I634" s="220" t="str">
        <f>VLOOKUP(A634,EMPRESAS!$A$1:$I$342,9,0)</f>
        <v>CAUCA</v>
      </c>
      <c r="J634" s="115">
        <v>12</v>
      </c>
      <c r="K634" s="176" t="str">
        <f>VLOOKUP(J634,AUXILIAR_TIPO_ASEGURADORA!$C$2:$D$19,2,0)</f>
        <v>LIBERTY SEGUROS</v>
      </c>
      <c r="L634" s="111" t="s">
        <v>1745</v>
      </c>
      <c r="M634" s="112">
        <v>42299</v>
      </c>
      <c r="N634" s="177">
        <v>511932</v>
      </c>
      <c r="O634" s="148">
        <v>42299</v>
      </c>
      <c r="P634" s="54"/>
      <c r="Q634" s="61"/>
      <c r="R634" s="157" t="str">
        <f t="shared" ca="1" si="34"/>
        <v>Vencida</v>
      </c>
      <c r="S634" s="157">
        <f t="shared" ca="1" si="35"/>
        <v>2351</v>
      </c>
      <c r="T634" s="157" t="str">
        <f t="shared" ca="1" si="36"/>
        <v xml:space="preserve"> </v>
      </c>
    </row>
    <row r="635" spans="1:20" ht="15.6" thickTop="1" thickBot="1">
      <c r="A635" s="84">
        <v>8909851390</v>
      </c>
      <c r="B635" s="88" t="str">
        <f>VLOOKUP(A635,EMPRESAS!$A$1:$B$342,2,0)</f>
        <v>COOPERATIVA MULTIACTIVA DE TRANSPORTE  COOTRANECHI "COOTRANECHI"</v>
      </c>
      <c r="C635" s="88" t="str">
        <f>VLOOKUP(A635,EMPRESAS!$A$1:$C$342,3,0)</f>
        <v>Pasajeros</v>
      </c>
      <c r="D635" s="91" t="s">
        <v>1400</v>
      </c>
      <c r="E635" s="122">
        <v>11620073</v>
      </c>
      <c r="F635" s="130" t="s">
        <v>1102</v>
      </c>
      <c r="G635" s="131">
        <v>18</v>
      </c>
      <c r="H635" s="122" t="s">
        <v>1105</v>
      </c>
      <c r="I635" s="220" t="str">
        <f>VLOOKUP(A635,EMPRESAS!$A$1:$I$342,9,0)</f>
        <v>CAUCA</v>
      </c>
      <c r="J635" s="115">
        <v>12</v>
      </c>
      <c r="K635" s="176" t="str">
        <f>VLOOKUP(J635,AUXILIAR_TIPO_ASEGURADORA!$C$2:$D$19,2,0)</f>
        <v>LIBERTY SEGUROS</v>
      </c>
      <c r="L635" s="111" t="s">
        <v>1745</v>
      </c>
      <c r="M635" s="112">
        <v>42299</v>
      </c>
      <c r="N635" s="177">
        <v>511932</v>
      </c>
      <c r="O635" s="148">
        <v>42299</v>
      </c>
      <c r="P635" s="54"/>
      <c r="Q635" s="61"/>
      <c r="R635" s="157" t="str">
        <f t="shared" ca="1" si="34"/>
        <v>Vencida</v>
      </c>
      <c r="S635" s="157">
        <f t="shared" ca="1" si="35"/>
        <v>2351</v>
      </c>
      <c r="T635" s="157" t="str">
        <f t="shared" ca="1" si="36"/>
        <v xml:space="preserve"> </v>
      </c>
    </row>
    <row r="636" spans="1:20" ht="15.6" thickTop="1" thickBot="1">
      <c r="A636" s="84">
        <v>8909851390</v>
      </c>
      <c r="B636" s="88" t="str">
        <f>VLOOKUP(A636,EMPRESAS!$A$1:$B$342,2,0)</f>
        <v>COOPERATIVA MULTIACTIVA DE TRANSPORTE  COOTRANECHI "COOTRANECHI"</v>
      </c>
      <c r="C636" s="88" t="str">
        <f>VLOOKUP(A636,EMPRESAS!$A$1:$C$342,3,0)</f>
        <v>Pasajeros</v>
      </c>
      <c r="D636" s="91" t="s">
        <v>1191</v>
      </c>
      <c r="E636" s="122">
        <v>11620819</v>
      </c>
      <c r="F636" s="130" t="s">
        <v>1102</v>
      </c>
      <c r="G636" s="131">
        <v>10</v>
      </c>
      <c r="H636" s="122" t="s">
        <v>1105</v>
      </c>
      <c r="I636" s="220" t="str">
        <f>VLOOKUP(A636,EMPRESAS!$A$1:$I$342,9,0)</f>
        <v>CAUCA</v>
      </c>
      <c r="J636" s="115">
        <v>12</v>
      </c>
      <c r="K636" s="176" t="str">
        <f>VLOOKUP(J636,AUXILIAR_TIPO_ASEGURADORA!$C$2:$D$19,2,0)</f>
        <v>LIBERTY SEGUROS</v>
      </c>
      <c r="L636" s="111" t="s">
        <v>1745</v>
      </c>
      <c r="M636" s="112">
        <v>42299</v>
      </c>
      <c r="N636" s="177">
        <v>511932</v>
      </c>
      <c r="O636" s="148">
        <v>42299</v>
      </c>
      <c r="P636" s="54"/>
      <c r="Q636" s="61"/>
      <c r="R636" s="157" t="str">
        <f t="shared" ca="1" si="34"/>
        <v>Vencida</v>
      </c>
      <c r="S636" s="157">
        <f t="shared" ca="1" si="35"/>
        <v>2351</v>
      </c>
      <c r="T636" s="157" t="str">
        <f t="shared" ca="1" si="36"/>
        <v xml:space="preserve"> </v>
      </c>
    </row>
    <row r="637" spans="1:20" ht="15.6" thickTop="1" thickBot="1">
      <c r="A637" s="84">
        <v>8909851390</v>
      </c>
      <c r="B637" s="88" t="str">
        <f>VLOOKUP(A637,EMPRESAS!$A$1:$B$342,2,0)</f>
        <v>COOPERATIVA MULTIACTIVA DE TRANSPORTE  COOTRANECHI "COOTRANECHI"</v>
      </c>
      <c r="C637" s="88" t="str">
        <f>VLOOKUP(A637,EMPRESAS!$A$1:$C$342,3,0)</f>
        <v>Pasajeros</v>
      </c>
      <c r="D637" s="91" t="s">
        <v>1759</v>
      </c>
      <c r="E637" s="122">
        <v>11620066</v>
      </c>
      <c r="F637" s="130" t="s">
        <v>1102</v>
      </c>
      <c r="G637" s="131">
        <v>8</v>
      </c>
      <c r="H637" s="122" t="s">
        <v>1105</v>
      </c>
      <c r="I637" s="220" t="str">
        <f>VLOOKUP(A637,EMPRESAS!$A$1:$I$342,9,0)</f>
        <v>CAUCA</v>
      </c>
      <c r="J637" s="115">
        <v>12</v>
      </c>
      <c r="K637" s="176" t="str">
        <f>VLOOKUP(J637,AUXILIAR_TIPO_ASEGURADORA!$C$2:$D$19,2,0)</f>
        <v>LIBERTY SEGUROS</v>
      </c>
      <c r="L637" s="111" t="s">
        <v>1745</v>
      </c>
      <c r="M637" s="112">
        <v>42299</v>
      </c>
      <c r="N637" s="177">
        <v>511932</v>
      </c>
      <c r="O637" s="148">
        <v>42299</v>
      </c>
      <c r="P637" s="54"/>
      <c r="Q637" s="61"/>
      <c r="R637" s="157" t="str">
        <f t="shared" ca="1" si="34"/>
        <v>Vencida</v>
      </c>
      <c r="S637" s="157">
        <f t="shared" ca="1" si="35"/>
        <v>2351</v>
      </c>
      <c r="T637" s="157" t="str">
        <f t="shared" ca="1" si="36"/>
        <v xml:space="preserve"> </v>
      </c>
    </row>
    <row r="638" spans="1:20" ht="15.6" thickTop="1" thickBot="1">
      <c r="A638" s="84">
        <v>8909851390</v>
      </c>
      <c r="B638" s="88" t="str">
        <f>VLOOKUP(A638,EMPRESAS!$A$1:$B$342,2,0)</f>
        <v>COOPERATIVA MULTIACTIVA DE TRANSPORTE  COOTRANECHI "COOTRANECHI"</v>
      </c>
      <c r="C638" s="88" t="str">
        <f>VLOOKUP(A638,EMPRESAS!$A$1:$C$342,3,0)</f>
        <v>Pasajeros</v>
      </c>
      <c r="D638" s="91" t="s">
        <v>1760</v>
      </c>
      <c r="E638" s="122">
        <v>11620132</v>
      </c>
      <c r="F638" s="130" t="s">
        <v>1102</v>
      </c>
      <c r="G638" s="131">
        <v>10</v>
      </c>
      <c r="H638" s="122" t="s">
        <v>1105</v>
      </c>
      <c r="I638" s="220" t="str">
        <f>VLOOKUP(A638,EMPRESAS!$A$1:$I$342,9,0)</f>
        <v>CAUCA</v>
      </c>
      <c r="J638" s="115">
        <v>12</v>
      </c>
      <c r="K638" s="176" t="str">
        <f>VLOOKUP(J638,AUXILIAR_TIPO_ASEGURADORA!$C$2:$D$19,2,0)</f>
        <v>LIBERTY SEGUROS</v>
      </c>
      <c r="L638" s="111" t="s">
        <v>1745</v>
      </c>
      <c r="M638" s="112">
        <v>42299</v>
      </c>
      <c r="N638" s="177">
        <v>511932</v>
      </c>
      <c r="O638" s="148">
        <v>42299</v>
      </c>
      <c r="P638" s="54"/>
      <c r="Q638" s="61"/>
      <c r="R638" s="157" t="str">
        <f t="shared" ca="1" si="34"/>
        <v>Vencida</v>
      </c>
      <c r="S638" s="157">
        <f t="shared" ca="1" si="35"/>
        <v>2351</v>
      </c>
      <c r="T638" s="157" t="str">
        <f t="shared" ca="1" si="36"/>
        <v xml:space="preserve"> </v>
      </c>
    </row>
    <row r="639" spans="1:20" ht="15.6" thickTop="1" thickBot="1">
      <c r="A639" s="84">
        <v>8909851390</v>
      </c>
      <c r="B639" s="88" t="str">
        <f>VLOOKUP(A639,EMPRESAS!$A$1:$B$342,2,0)</f>
        <v>COOPERATIVA MULTIACTIVA DE TRANSPORTE  COOTRANECHI "COOTRANECHI"</v>
      </c>
      <c r="C639" s="88" t="str">
        <f>VLOOKUP(A639,EMPRESAS!$A$1:$C$342,3,0)</f>
        <v>Pasajeros</v>
      </c>
      <c r="D639" s="91" t="s">
        <v>1761</v>
      </c>
      <c r="E639" s="122">
        <v>11620005</v>
      </c>
      <c r="F639" s="130" t="s">
        <v>1102</v>
      </c>
      <c r="G639" s="131">
        <v>18</v>
      </c>
      <c r="H639" s="122" t="s">
        <v>1105</v>
      </c>
      <c r="I639" s="220" t="str">
        <f>VLOOKUP(A639,EMPRESAS!$A$1:$I$342,9,0)</f>
        <v>CAUCA</v>
      </c>
      <c r="J639" s="115">
        <v>12</v>
      </c>
      <c r="K639" s="176" t="str">
        <f>VLOOKUP(J639,AUXILIAR_TIPO_ASEGURADORA!$C$2:$D$19,2,0)</f>
        <v>LIBERTY SEGUROS</v>
      </c>
      <c r="L639" s="111" t="s">
        <v>1745</v>
      </c>
      <c r="M639" s="112">
        <v>42299</v>
      </c>
      <c r="N639" s="177">
        <v>511932</v>
      </c>
      <c r="O639" s="148">
        <v>42299</v>
      </c>
      <c r="P639" s="54"/>
      <c r="Q639" s="61"/>
      <c r="R639" s="157" t="str">
        <f t="shared" ca="1" si="34"/>
        <v>Vencida</v>
      </c>
      <c r="S639" s="157">
        <f t="shared" ca="1" si="35"/>
        <v>2351</v>
      </c>
      <c r="T639" s="157" t="str">
        <f t="shared" ca="1" si="36"/>
        <v xml:space="preserve"> </v>
      </c>
    </row>
    <row r="640" spans="1:20" ht="15.6" thickTop="1" thickBot="1">
      <c r="A640" s="84">
        <v>8909851390</v>
      </c>
      <c r="B640" s="88" t="str">
        <f>VLOOKUP(A640,EMPRESAS!$A$1:$B$342,2,0)</f>
        <v>COOPERATIVA MULTIACTIVA DE TRANSPORTE  COOTRANECHI "COOTRANECHI"</v>
      </c>
      <c r="C640" s="88" t="str">
        <f>VLOOKUP(A640,EMPRESAS!$A$1:$C$342,3,0)</f>
        <v>Pasajeros</v>
      </c>
      <c r="D640" s="91" t="s">
        <v>1762</v>
      </c>
      <c r="E640" s="122">
        <v>11620534</v>
      </c>
      <c r="F640" s="130" t="s">
        <v>1102</v>
      </c>
      <c r="G640" s="131">
        <v>14</v>
      </c>
      <c r="H640" s="122" t="s">
        <v>1105</v>
      </c>
      <c r="I640" s="220" t="str">
        <f>VLOOKUP(A640,EMPRESAS!$A$1:$I$342,9,0)</f>
        <v>CAUCA</v>
      </c>
      <c r="J640" s="115">
        <v>12</v>
      </c>
      <c r="K640" s="176" t="str">
        <f>VLOOKUP(J640,AUXILIAR_TIPO_ASEGURADORA!$C$2:$D$19,2,0)</f>
        <v>LIBERTY SEGUROS</v>
      </c>
      <c r="L640" s="111" t="s">
        <v>1745</v>
      </c>
      <c r="M640" s="112">
        <v>42299</v>
      </c>
      <c r="N640" s="177">
        <v>511932</v>
      </c>
      <c r="O640" s="148">
        <v>42299</v>
      </c>
      <c r="P640" s="54"/>
      <c r="Q640" s="61"/>
      <c r="R640" s="157" t="str">
        <f t="shared" ref="R640:R664" ca="1" si="37">IF(O640&lt;$W$1,"Vencida","Vigente")</f>
        <v>Vencida</v>
      </c>
      <c r="S640" s="157">
        <f t="shared" ref="S640:S664" ca="1" si="38">$W$1-O640</f>
        <v>2351</v>
      </c>
      <c r="T640" s="157" t="str">
        <f t="shared" ca="1" si="36"/>
        <v xml:space="preserve"> </v>
      </c>
    </row>
    <row r="641" spans="1:20" ht="15.6" thickTop="1" thickBot="1">
      <c r="A641" s="84">
        <v>8909851390</v>
      </c>
      <c r="B641" s="88" t="str">
        <f>VLOOKUP(A641,EMPRESAS!$A$1:$B$342,2,0)</f>
        <v>COOPERATIVA MULTIACTIVA DE TRANSPORTE  COOTRANECHI "COOTRANECHI"</v>
      </c>
      <c r="C641" s="88" t="str">
        <f>VLOOKUP(A641,EMPRESAS!$A$1:$C$342,3,0)</f>
        <v>Pasajeros</v>
      </c>
      <c r="D641" s="91" t="s">
        <v>1763</v>
      </c>
      <c r="E641" s="122">
        <v>11620023</v>
      </c>
      <c r="F641" s="130" t="s">
        <v>1102</v>
      </c>
      <c r="G641" s="131">
        <v>8</v>
      </c>
      <c r="H641" s="122" t="s">
        <v>1105</v>
      </c>
      <c r="I641" s="220" t="str">
        <f>VLOOKUP(A641,EMPRESAS!$A$1:$I$342,9,0)</f>
        <v>CAUCA</v>
      </c>
      <c r="J641" s="115">
        <v>12</v>
      </c>
      <c r="K641" s="176" t="str">
        <f>VLOOKUP(J641,AUXILIAR_TIPO_ASEGURADORA!$C$2:$D$19,2,0)</f>
        <v>LIBERTY SEGUROS</v>
      </c>
      <c r="L641" s="111" t="s">
        <v>1745</v>
      </c>
      <c r="M641" s="112">
        <v>42299</v>
      </c>
      <c r="N641" s="177">
        <v>511932</v>
      </c>
      <c r="O641" s="148">
        <v>42299</v>
      </c>
      <c r="P641" s="54"/>
      <c r="Q641" s="61"/>
      <c r="R641" s="157" t="str">
        <f t="shared" ca="1" si="37"/>
        <v>Vencida</v>
      </c>
      <c r="S641" s="157">
        <f t="shared" ca="1" si="38"/>
        <v>2351</v>
      </c>
      <c r="T641" s="157" t="str">
        <f t="shared" ca="1" si="36"/>
        <v xml:space="preserve"> </v>
      </c>
    </row>
    <row r="642" spans="1:20" ht="15.6" thickTop="1" thickBot="1">
      <c r="A642" s="84">
        <v>8909851390</v>
      </c>
      <c r="B642" s="88" t="str">
        <f>VLOOKUP(A642,EMPRESAS!$A$1:$B$342,2,0)</f>
        <v>COOPERATIVA MULTIACTIVA DE TRANSPORTE  COOTRANECHI "COOTRANECHI"</v>
      </c>
      <c r="C642" s="88" t="str">
        <f>VLOOKUP(A642,EMPRESAS!$A$1:$C$342,3,0)</f>
        <v>Pasajeros</v>
      </c>
      <c r="D642" s="91" t="s">
        <v>1764</v>
      </c>
      <c r="E642" s="122">
        <v>11620356</v>
      </c>
      <c r="F642" s="130" t="s">
        <v>1102</v>
      </c>
      <c r="G642" s="131">
        <v>18</v>
      </c>
      <c r="H642" s="122" t="s">
        <v>1105</v>
      </c>
      <c r="I642" s="220" t="str">
        <f>VLOOKUP(A642,EMPRESAS!$A$1:$I$342,9,0)</f>
        <v>CAUCA</v>
      </c>
      <c r="J642" s="115">
        <v>12</v>
      </c>
      <c r="K642" s="176" t="str">
        <f>VLOOKUP(J642,AUXILIAR_TIPO_ASEGURADORA!$C$2:$D$19,2,0)</f>
        <v>LIBERTY SEGUROS</v>
      </c>
      <c r="L642" s="111" t="s">
        <v>1745</v>
      </c>
      <c r="M642" s="112">
        <v>42299</v>
      </c>
      <c r="N642" s="177">
        <v>511932</v>
      </c>
      <c r="O642" s="148">
        <v>42299</v>
      </c>
      <c r="P642" s="54"/>
      <c r="Q642" s="61"/>
      <c r="R642" s="157" t="str">
        <f t="shared" ca="1" si="37"/>
        <v>Vencida</v>
      </c>
      <c r="S642" s="157">
        <f t="shared" ca="1" si="38"/>
        <v>2351</v>
      </c>
      <c r="T642" s="157" t="str">
        <f t="shared" ca="1" si="36"/>
        <v xml:space="preserve"> </v>
      </c>
    </row>
    <row r="643" spans="1:20" ht="15.6" thickTop="1" thickBot="1">
      <c r="A643" s="84">
        <v>8909851390</v>
      </c>
      <c r="B643" s="88" t="str">
        <f>VLOOKUP(A643,EMPRESAS!$A$1:$B$342,2,0)</f>
        <v>COOPERATIVA MULTIACTIVA DE TRANSPORTE  COOTRANECHI "COOTRANECHI"</v>
      </c>
      <c r="C643" s="88" t="str">
        <f>VLOOKUP(A643,EMPRESAS!$A$1:$C$342,3,0)</f>
        <v>Pasajeros</v>
      </c>
      <c r="D643" s="91" t="s">
        <v>1765</v>
      </c>
      <c r="E643" s="122">
        <v>11620349</v>
      </c>
      <c r="F643" s="130" t="s">
        <v>1102</v>
      </c>
      <c r="G643" s="131">
        <v>18</v>
      </c>
      <c r="H643" s="122" t="s">
        <v>1105</v>
      </c>
      <c r="I643" s="220" t="str">
        <f>VLOOKUP(A643,EMPRESAS!$A$1:$I$342,9,0)</f>
        <v>CAUCA</v>
      </c>
      <c r="J643" s="115">
        <v>12</v>
      </c>
      <c r="K643" s="176" t="str">
        <f>VLOOKUP(J643,AUXILIAR_TIPO_ASEGURADORA!$C$2:$D$19,2,0)</f>
        <v>LIBERTY SEGUROS</v>
      </c>
      <c r="L643" s="111" t="s">
        <v>1745</v>
      </c>
      <c r="M643" s="112">
        <v>42299</v>
      </c>
      <c r="N643" s="177">
        <v>511932</v>
      </c>
      <c r="O643" s="148">
        <v>42299</v>
      </c>
      <c r="P643" s="54"/>
      <c r="Q643" s="61"/>
      <c r="R643" s="157" t="str">
        <f t="shared" ca="1" si="37"/>
        <v>Vencida</v>
      </c>
      <c r="S643" s="157">
        <f t="shared" ca="1" si="38"/>
        <v>2351</v>
      </c>
      <c r="T643" s="157" t="str">
        <f t="shared" ca="1" si="36"/>
        <v xml:space="preserve"> </v>
      </c>
    </row>
    <row r="644" spans="1:20" ht="15.6" thickTop="1" thickBot="1">
      <c r="A644" s="84">
        <v>8909851390</v>
      </c>
      <c r="B644" s="88" t="str">
        <f>VLOOKUP(A644,EMPRESAS!$A$1:$B$342,2,0)</f>
        <v>COOPERATIVA MULTIACTIVA DE TRANSPORTE  COOTRANECHI "COOTRANECHI"</v>
      </c>
      <c r="C644" s="88" t="str">
        <f>VLOOKUP(A644,EMPRESAS!$A$1:$C$342,3,0)</f>
        <v>Pasajeros</v>
      </c>
      <c r="D644" s="91" t="s">
        <v>1766</v>
      </c>
      <c r="E644" s="122">
        <v>11620018</v>
      </c>
      <c r="F644" s="130" t="s">
        <v>1102</v>
      </c>
      <c r="G644" s="131">
        <v>15</v>
      </c>
      <c r="H644" s="122" t="s">
        <v>1105</v>
      </c>
      <c r="I644" s="220" t="str">
        <f>VLOOKUP(A644,EMPRESAS!$A$1:$I$342,9,0)</f>
        <v>CAUCA</v>
      </c>
      <c r="J644" s="115">
        <v>12</v>
      </c>
      <c r="K644" s="176" t="str">
        <f>VLOOKUP(J644,AUXILIAR_TIPO_ASEGURADORA!$C$2:$D$19,2,0)</f>
        <v>LIBERTY SEGUROS</v>
      </c>
      <c r="L644" s="111" t="s">
        <v>1745</v>
      </c>
      <c r="M644" s="112">
        <v>42299</v>
      </c>
      <c r="N644" s="177">
        <v>511932</v>
      </c>
      <c r="O644" s="148">
        <v>42299</v>
      </c>
      <c r="P644" s="54"/>
      <c r="Q644" s="61"/>
      <c r="R644" s="157" t="str">
        <f t="shared" ca="1" si="37"/>
        <v>Vencida</v>
      </c>
      <c r="S644" s="157">
        <f t="shared" ca="1" si="38"/>
        <v>2351</v>
      </c>
      <c r="T644" s="157" t="str">
        <f t="shared" ca="1" si="36"/>
        <v xml:space="preserve"> </v>
      </c>
    </row>
    <row r="645" spans="1:20" ht="15.6" thickTop="1" thickBot="1">
      <c r="A645" s="84">
        <v>8909851390</v>
      </c>
      <c r="B645" s="88" t="str">
        <f>VLOOKUP(A645,EMPRESAS!$A$1:$B$342,2,0)</f>
        <v>COOPERATIVA MULTIACTIVA DE TRANSPORTE  COOTRANECHI "COOTRANECHI"</v>
      </c>
      <c r="C645" s="88" t="str">
        <f>VLOOKUP(A645,EMPRESAS!$A$1:$C$342,3,0)</f>
        <v>Pasajeros</v>
      </c>
      <c r="D645" s="91" t="s">
        <v>1767</v>
      </c>
      <c r="E645" s="122">
        <v>11620940</v>
      </c>
      <c r="F645" s="130" t="s">
        <v>1102</v>
      </c>
      <c r="G645" s="131">
        <v>10</v>
      </c>
      <c r="H645" s="122" t="s">
        <v>1105</v>
      </c>
      <c r="I645" s="220" t="str">
        <f>VLOOKUP(A645,EMPRESAS!$A$1:$I$342,9,0)</f>
        <v>CAUCA</v>
      </c>
      <c r="J645" s="115">
        <v>12</v>
      </c>
      <c r="K645" s="176" t="str">
        <f>VLOOKUP(J645,AUXILIAR_TIPO_ASEGURADORA!$C$2:$D$19,2,0)</f>
        <v>LIBERTY SEGUROS</v>
      </c>
      <c r="L645" s="111" t="s">
        <v>1745</v>
      </c>
      <c r="M645" s="112">
        <v>42299</v>
      </c>
      <c r="N645" s="177">
        <v>511932</v>
      </c>
      <c r="O645" s="148">
        <v>42299</v>
      </c>
      <c r="P645" s="28"/>
      <c r="Q645" s="62"/>
      <c r="R645" s="157" t="str">
        <f t="shared" ca="1" si="37"/>
        <v>Vencida</v>
      </c>
      <c r="S645" s="157">
        <f t="shared" ca="1" si="38"/>
        <v>2351</v>
      </c>
      <c r="T645" s="157" t="str">
        <f t="shared" ca="1" si="36"/>
        <v xml:space="preserve"> </v>
      </c>
    </row>
    <row r="646" spans="1:20" ht="15.6" thickTop="1" thickBot="1">
      <c r="A646" s="84">
        <v>8909851390</v>
      </c>
      <c r="B646" s="88" t="str">
        <f>VLOOKUP(A646,EMPRESAS!$A$1:$B$342,2,0)</f>
        <v>COOPERATIVA MULTIACTIVA DE TRANSPORTE  COOTRANECHI "COOTRANECHI"</v>
      </c>
      <c r="C646" s="88" t="str">
        <f>VLOOKUP(A646,EMPRESAS!$A$1:$C$342,3,0)</f>
        <v>Pasajeros</v>
      </c>
      <c r="D646" s="91" t="s">
        <v>1768</v>
      </c>
      <c r="E646" s="122">
        <v>11620821</v>
      </c>
      <c r="F646" s="130" t="s">
        <v>1102</v>
      </c>
      <c r="G646" s="131">
        <v>8</v>
      </c>
      <c r="H646" s="122" t="s">
        <v>1105</v>
      </c>
      <c r="I646" s="220" t="str">
        <f>VLOOKUP(A646,EMPRESAS!$A$1:$I$342,9,0)</f>
        <v>CAUCA</v>
      </c>
      <c r="J646" s="115">
        <v>12</v>
      </c>
      <c r="K646" s="176" t="str">
        <f>VLOOKUP(J646,AUXILIAR_TIPO_ASEGURADORA!$C$2:$D$19,2,0)</f>
        <v>LIBERTY SEGUROS</v>
      </c>
      <c r="L646" s="111" t="s">
        <v>1745</v>
      </c>
      <c r="M646" s="112">
        <v>42299</v>
      </c>
      <c r="N646" s="177">
        <v>511932</v>
      </c>
      <c r="O646" s="148">
        <v>42299</v>
      </c>
      <c r="P646" s="28"/>
      <c r="Q646" s="62"/>
      <c r="R646" s="157" t="str">
        <f t="shared" ca="1" si="37"/>
        <v>Vencida</v>
      </c>
      <c r="S646" s="157">
        <f t="shared" ca="1" si="38"/>
        <v>2351</v>
      </c>
      <c r="T646" s="157" t="str">
        <f t="shared" ca="1" si="36"/>
        <v xml:space="preserve"> </v>
      </c>
    </row>
    <row r="647" spans="1:20" ht="15.6" thickTop="1" thickBot="1">
      <c r="A647" s="84">
        <v>8909851390</v>
      </c>
      <c r="B647" s="88" t="str">
        <f>VLOOKUP(A647,EMPRESAS!$A$1:$B$342,2,0)</f>
        <v>COOPERATIVA MULTIACTIVA DE TRANSPORTE  COOTRANECHI "COOTRANECHI"</v>
      </c>
      <c r="C647" s="88" t="str">
        <f>VLOOKUP(A647,EMPRESAS!$A$1:$C$342,3,0)</f>
        <v>Pasajeros</v>
      </c>
      <c r="D647" s="91" t="s">
        <v>1769</v>
      </c>
      <c r="E647" s="122">
        <v>11620887</v>
      </c>
      <c r="F647" s="130" t="s">
        <v>1102</v>
      </c>
      <c r="G647" s="131">
        <v>8</v>
      </c>
      <c r="H647" s="122" t="s">
        <v>1105</v>
      </c>
      <c r="I647" s="220" t="str">
        <f>VLOOKUP(A647,EMPRESAS!$A$1:$I$342,9,0)</f>
        <v>CAUCA</v>
      </c>
      <c r="J647" s="115">
        <v>12</v>
      </c>
      <c r="K647" s="176" t="str">
        <f>VLOOKUP(J647,AUXILIAR_TIPO_ASEGURADORA!$C$2:$D$19,2,0)</f>
        <v>LIBERTY SEGUROS</v>
      </c>
      <c r="L647" s="111" t="s">
        <v>1745</v>
      </c>
      <c r="M647" s="112">
        <v>42299</v>
      </c>
      <c r="N647" s="177">
        <v>511932</v>
      </c>
      <c r="O647" s="148">
        <v>42299</v>
      </c>
      <c r="P647" s="28"/>
      <c r="Q647" s="62"/>
      <c r="R647" s="157" t="str">
        <f t="shared" ca="1" si="37"/>
        <v>Vencida</v>
      </c>
      <c r="S647" s="157">
        <f t="shared" ca="1" si="38"/>
        <v>2351</v>
      </c>
      <c r="T647" s="157" t="str">
        <f t="shared" ca="1" si="36"/>
        <v xml:space="preserve"> </v>
      </c>
    </row>
    <row r="648" spans="1:20" ht="15.6" thickTop="1" thickBot="1">
      <c r="A648" s="84">
        <v>8909851390</v>
      </c>
      <c r="B648" s="88" t="str">
        <f>VLOOKUP(A648,EMPRESAS!$A$1:$B$342,2,0)</f>
        <v>COOPERATIVA MULTIACTIVA DE TRANSPORTE  COOTRANECHI "COOTRANECHI"</v>
      </c>
      <c r="C648" s="88" t="str">
        <f>VLOOKUP(A648,EMPRESAS!$A$1:$C$342,3,0)</f>
        <v>Pasajeros</v>
      </c>
      <c r="D648" s="91" t="s">
        <v>1770</v>
      </c>
      <c r="E648" s="122">
        <v>11620153</v>
      </c>
      <c r="F648" s="130" t="s">
        <v>1102</v>
      </c>
      <c r="G648" s="131">
        <v>18</v>
      </c>
      <c r="H648" s="122" t="s">
        <v>1105</v>
      </c>
      <c r="I648" s="220" t="str">
        <f>VLOOKUP(A648,EMPRESAS!$A$1:$I$342,9,0)</f>
        <v>CAUCA</v>
      </c>
      <c r="J648" s="115">
        <v>12</v>
      </c>
      <c r="K648" s="176" t="str">
        <f>VLOOKUP(J648,AUXILIAR_TIPO_ASEGURADORA!$C$2:$D$19,2,0)</f>
        <v>LIBERTY SEGUROS</v>
      </c>
      <c r="L648" s="111" t="s">
        <v>1745</v>
      </c>
      <c r="M648" s="112">
        <v>42299</v>
      </c>
      <c r="N648" s="177">
        <v>511932</v>
      </c>
      <c r="O648" s="148">
        <v>42299</v>
      </c>
      <c r="P648" s="28"/>
      <c r="Q648" s="62"/>
      <c r="R648" s="157" t="str">
        <f t="shared" ca="1" si="37"/>
        <v>Vencida</v>
      </c>
      <c r="S648" s="157">
        <f t="shared" ca="1" si="38"/>
        <v>2351</v>
      </c>
      <c r="T648" s="157" t="str">
        <f t="shared" ca="1" si="36"/>
        <v xml:space="preserve"> </v>
      </c>
    </row>
    <row r="649" spans="1:20" ht="15.6" thickTop="1" thickBot="1">
      <c r="A649" s="84">
        <v>8909851390</v>
      </c>
      <c r="B649" s="88" t="str">
        <f>VLOOKUP(A649,EMPRESAS!$A$1:$B$342,2,0)</f>
        <v>COOPERATIVA MULTIACTIVA DE TRANSPORTE  COOTRANECHI "COOTRANECHI"</v>
      </c>
      <c r="C649" s="88" t="str">
        <f>VLOOKUP(A649,EMPRESAS!$A$1:$C$342,3,0)</f>
        <v>Pasajeros</v>
      </c>
      <c r="D649" s="91" t="s">
        <v>1771</v>
      </c>
      <c r="E649" s="122">
        <v>11620231</v>
      </c>
      <c r="F649" s="130" t="s">
        <v>1102</v>
      </c>
      <c r="G649" s="131">
        <v>18</v>
      </c>
      <c r="H649" s="122" t="s">
        <v>1105</v>
      </c>
      <c r="I649" s="220" t="str">
        <f>VLOOKUP(A649,EMPRESAS!$A$1:$I$342,9,0)</f>
        <v>CAUCA</v>
      </c>
      <c r="J649" s="115">
        <v>12</v>
      </c>
      <c r="K649" s="176" t="str">
        <f>VLOOKUP(J649,AUXILIAR_TIPO_ASEGURADORA!$C$2:$D$19,2,0)</f>
        <v>LIBERTY SEGUROS</v>
      </c>
      <c r="L649" s="111" t="s">
        <v>1745</v>
      </c>
      <c r="M649" s="112">
        <v>42299</v>
      </c>
      <c r="N649" s="177">
        <v>511932</v>
      </c>
      <c r="O649" s="148">
        <v>42299</v>
      </c>
      <c r="P649" s="28"/>
      <c r="Q649" s="62"/>
      <c r="R649" s="157" t="str">
        <f t="shared" ca="1" si="37"/>
        <v>Vencida</v>
      </c>
      <c r="S649" s="157">
        <f t="shared" ca="1" si="38"/>
        <v>2351</v>
      </c>
      <c r="T649" s="157" t="str">
        <f t="shared" ca="1" si="36"/>
        <v xml:space="preserve"> </v>
      </c>
    </row>
    <row r="650" spans="1:20" ht="15.6" thickTop="1" thickBot="1">
      <c r="A650" s="84">
        <v>8909851390</v>
      </c>
      <c r="B650" s="88" t="str">
        <f>VLOOKUP(A650,EMPRESAS!$A$1:$B$342,2,0)</f>
        <v>COOPERATIVA MULTIACTIVA DE TRANSPORTE  COOTRANECHI "COOTRANECHI"</v>
      </c>
      <c r="C650" s="88" t="str">
        <f>VLOOKUP(A650,EMPRESAS!$A$1:$C$342,3,0)</f>
        <v>Pasajeros</v>
      </c>
      <c r="D650" s="91" t="s">
        <v>1772</v>
      </c>
      <c r="E650" s="122">
        <v>11620889</v>
      </c>
      <c r="F650" s="130" t="s">
        <v>1102</v>
      </c>
      <c r="G650" s="131">
        <v>10</v>
      </c>
      <c r="H650" s="122" t="s">
        <v>1105</v>
      </c>
      <c r="I650" s="220" t="str">
        <f>VLOOKUP(A650,EMPRESAS!$A$1:$I$342,9,0)</f>
        <v>CAUCA</v>
      </c>
      <c r="J650" s="115">
        <v>12</v>
      </c>
      <c r="K650" s="176" t="str">
        <f>VLOOKUP(J650,AUXILIAR_TIPO_ASEGURADORA!$C$2:$D$19,2,0)</f>
        <v>LIBERTY SEGUROS</v>
      </c>
      <c r="L650" s="111" t="s">
        <v>1745</v>
      </c>
      <c r="M650" s="112">
        <v>42299</v>
      </c>
      <c r="N650" s="177">
        <v>511932</v>
      </c>
      <c r="O650" s="148">
        <v>42299</v>
      </c>
      <c r="P650" s="28"/>
      <c r="Q650" s="62"/>
      <c r="R650" s="157" t="str">
        <f t="shared" ca="1" si="37"/>
        <v>Vencida</v>
      </c>
      <c r="S650" s="157">
        <f t="shared" ca="1" si="38"/>
        <v>2351</v>
      </c>
      <c r="T650" s="157" t="str">
        <f t="shared" ca="1" si="36"/>
        <v xml:space="preserve"> </v>
      </c>
    </row>
    <row r="651" spans="1:20" ht="15.6" thickTop="1" thickBot="1">
      <c r="A651" s="84">
        <v>8909851390</v>
      </c>
      <c r="B651" s="88" t="str">
        <f>VLOOKUP(A651,EMPRESAS!$A$1:$B$342,2,0)</f>
        <v>COOPERATIVA MULTIACTIVA DE TRANSPORTE  COOTRANECHI "COOTRANECHI"</v>
      </c>
      <c r="C651" s="88" t="str">
        <f>VLOOKUP(A651,EMPRESAS!$A$1:$C$342,3,0)</f>
        <v>Pasajeros</v>
      </c>
      <c r="D651" s="91" t="s">
        <v>1773</v>
      </c>
      <c r="E651" s="122">
        <v>11620165</v>
      </c>
      <c r="F651" s="130" t="s">
        <v>1102</v>
      </c>
      <c r="G651" s="131">
        <v>8</v>
      </c>
      <c r="H651" s="122" t="s">
        <v>1105</v>
      </c>
      <c r="I651" s="220" t="str">
        <f>VLOOKUP(A651,EMPRESAS!$A$1:$I$342,9,0)</f>
        <v>CAUCA</v>
      </c>
      <c r="J651" s="115">
        <v>12</v>
      </c>
      <c r="K651" s="176" t="str">
        <f>VLOOKUP(J651,AUXILIAR_TIPO_ASEGURADORA!$C$2:$D$19,2,0)</f>
        <v>LIBERTY SEGUROS</v>
      </c>
      <c r="L651" s="111" t="s">
        <v>1745</v>
      </c>
      <c r="M651" s="112">
        <v>42299</v>
      </c>
      <c r="N651" s="177">
        <v>511932</v>
      </c>
      <c r="O651" s="148">
        <v>42299</v>
      </c>
      <c r="P651" s="28"/>
      <c r="Q651" s="62"/>
      <c r="R651" s="157" t="str">
        <f t="shared" ca="1" si="37"/>
        <v>Vencida</v>
      </c>
      <c r="S651" s="157">
        <f t="shared" ca="1" si="38"/>
        <v>2351</v>
      </c>
      <c r="T651" s="157" t="str">
        <f t="shared" ca="1" si="36"/>
        <v xml:space="preserve"> </v>
      </c>
    </row>
    <row r="652" spans="1:20" ht="15.6" thickTop="1" thickBot="1">
      <c r="A652" s="84">
        <v>8909851390</v>
      </c>
      <c r="B652" s="88" t="str">
        <f>VLOOKUP(A652,EMPRESAS!$A$1:$B$342,2,0)</f>
        <v>COOPERATIVA MULTIACTIVA DE TRANSPORTE  COOTRANECHI "COOTRANECHI"</v>
      </c>
      <c r="C652" s="88" t="str">
        <f>VLOOKUP(A652,EMPRESAS!$A$1:$C$342,3,0)</f>
        <v>Pasajeros</v>
      </c>
      <c r="D652" s="91" t="s">
        <v>1774</v>
      </c>
      <c r="E652" s="122">
        <v>11620944</v>
      </c>
      <c r="F652" s="130" t="s">
        <v>1102</v>
      </c>
      <c r="G652" s="131">
        <v>7</v>
      </c>
      <c r="H652" s="122" t="s">
        <v>1105</v>
      </c>
      <c r="I652" s="220" t="str">
        <f>VLOOKUP(A652,EMPRESAS!$A$1:$I$342,9,0)</f>
        <v>CAUCA</v>
      </c>
      <c r="J652" s="115">
        <v>12</v>
      </c>
      <c r="K652" s="176" t="str">
        <f>VLOOKUP(J652,AUXILIAR_TIPO_ASEGURADORA!$C$2:$D$19,2,0)</f>
        <v>LIBERTY SEGUROS</v>
      </c>
      <c r="L652" s="111" t="s">
        <v>1745</v>
      </c>
      <c r="M652" s="112">
        <v>42299</v>
      </c>
      <c r="N652" s="177">
        <v>511932</v>
      </c>
      <c r="O652" s="148">
        <v>42299</v>
      </c>
      <c r="P652" s="28"/>
      <c r="Q652" s="62"/>
      <c r="R652" s="157" t="str">
        <f t="shared" ca="1" si="37"/>
        <v>Vencida</v>
      </c>
      <c r="S652" s="157">
        <f t="shared" ca="1" si="38"/>
        <v>2351</v>
      </c>
      <c r="T652" s="157" t="str">
        <f t="shared" ca="1" si="36"/>
        <v xml:space="preserve"> </v>
      </c>
    </row>
    <row r="653" spans="1:20" ht="15.6" thickTop="1" thickBot="1">
      <c r="A653" s="84">
        <v>8909851390</v>
      </c>
      <c r="B653" s="88" t="str">
        <f>VLOOKUP(A653,EMPRESAS!$A$1:$B$342,2,0)</f>
        <v>COOPERATIVA MULTIACTIVA DE TRANSPORTE  COOTRANECHI "COOTRANECHI"</v>
      </c>
      <c r="C653" s="88" t="str">
        <f>VLOOKUP(A653,EMPRESAS!$A$1:$C$342,3,0)</f>
        <v>Pasajeros</v>
      </c>
      <c r="D653" s="91" t="s">
        <v>1775</v>
      </c>
      <c r="E653" s="122">
        <v>11620093</v>
      </c>
      <c r="F653" s="130" t="s">
        <v>1102</v>
      </c>
      <c r="G653" s="131">
        <v>8</v>
      </c>
      <c r="H653" s="122" t="s">
        <v>1105</v>
      </c>
      <c r="I653" s="220" t="str">
        <f>VLOOKUP(A653,EMPRESAS!$A$1:$I$342,9,0)</f>
        <v>CAUCA</v>
      </c>
      <c r="J653" s="115">
        <v>12</v>
      </c>
      <c r="K653" s="176" t="str">
        <f>VLOOKUP(J653,AUXILIAR_TIPO_ASEGURADORA!$C$2:$D$19,2,0)</f>
        <v>LIBERTY SEGUROS</v>
      </c>
      <c r="L653" s="111" t="s">
        <v>1745</v>
      </c>
      <c r="M653" s="112">
        <v>42299</v>
      </c>
      <c r="N653" s="177">
        <v>511932</v>
      </c>
      <c r="O653" s="148">
        <v>42299</v>
      </c>
      <c r="P653" s="28"/>
      <c r="Q653" s="62"/>
      <c r="R653" s="157" t="str">
        <f t="shared" ca="1" si="37"/>
        <v>Vencida</v>
      </c>
      <c r="S653" s="157">
        <f t="shared" ca="1" si="38"/>
        <v>2351</v>
      </c>
      <c r="T653" s="157" t="str">
        <f t="shared" ca="1" si="36"/>
        <v xml:space="preserve"> </v>
      </c>
    </row>
    <row r="654" spans="1:20" ht="15.6" thickTop="1" thickBot="1">
      <c r="A654" s="84">
        <v>8909851390</v>
      </c>
      <c r="B654" s="88" t="str">
        <f>VLOOKUP(A654,EMPRESAS!$A$1:$B$342,2,0)</f>
        <v>COOPERATIVA MULTIACTIVA DE TRANSPORTE  COOTRANECHI "COOTRANECHI"</v>
      </c>
      <c r="C654" s="88" t="str">
        <f>VLOOKUP(A654,EMPRESAS!$A$1:$C$342,3,0)</f>
        <v>Pasajeros</v>
      </c>
      <c r="D654" s="91" t="s">
        <v>1776</v>
      </c>
      <c r="E654" s="122">
        <v>11620190</v>
      </c>
      <c r="F654" s="130" t="s">
        <v>1102</v>
      </c>
      <c r="G654" s="131">
        <v>18</v>
      </c>
      <c r="H654" s="122" t="s">
        <v>1105</v>
      </c>
      <c r="I654" s="220" t="str">
        <f>VLOOKUP(A654,EMPRESAS!$A$1:$I$342,9,0)</f>
        <v>CAUCA</v>
      </c>
      <c r="J654" s="115">
        <v>12</v>
      </c>
      <c r="K654" s="176" t="str">
        <f>VLOOKUP(J654,AUXILIAR_TIPO_ASEGURADORA!$C$2:$D$19,2,0)</f>
        <v>LIBERTY SEGUROS</v>
      </c>
      <c r="L654" s="111" t="s">
        <v>1745</v>
      </c>
      <c r="M654" s="112">
        <v>42299</v>
      </c>
      <c r="N654" s="177">
        <v>511932</v>
      </c>
      <c r="O654" s="148">
        <v>42299</v>
      </c>
      <c r="P654" s="28"/>
      <c r="Q654" s="62"/>
      <c r="R654" s="157" t="str">
        <f t="shared" ca="1" si="37"/>
        <v>Vencida</v>
      </c>
      <c r="S654" s="157">
        <f t="shared" ca="1" si="38"/>
        <v>2351</v>
      </c>
      <c r="T654" s="157" t="str">
        <f t="shared" ca="1" si="36"/>
        <v xml:space="preserve"> </v>
      </c>
    </row>
    <row r="655" spans="1:20" ht="15.6" thickTop="1" thickBot="1">
      <c r="A655" s="84">
        <v>8909851390</v>
      </c>
      <c r="B655" s="88" t="str">
        <f>VLOOKUP(A655,EMPRESAS!$A$1:$B$342,2,0)</f>
        <v>COOPERATIVA MULTIACTIVA DE TRANSPORTE  COOTRANECHI "COOTRANECHI"</v>
      </c>
      <c r="C655" s="88" t="str">
        <f>VLOOKUP(A655,EMPRESAS!$A$1:$C$342,3,0)</f>
        <v>Pasajeros</v>
      </c>
      <c r="D655" s="91" t="s">
        <v>1777</v>
      </c>
      <c r="E655" s="122">
        <v>11620890</v>
      </c>
      <c r="F655" s="130" t="s">
        <v>1102</v>
      </c>
      <c r="G655" s="131">
        <v>18</v>
      </c>
      <c r="H655" s="122" t="s">
        <v>1105</v>
      </c>
      <c r="I655" s="220" t="str">
        <f>VLOOKUP(A655,EMPRESAS!$A$1:$I$342,9,0)</f>
        <v>CAUCA</v>
      </c>
      <c r="J655" s="115">
        <v>12</v>
      </c>
      <c r="K655" s="176" t="str">
        <f>VLOOKUP(J655,AUXILIAR_TIPO_ASEGURADORA!$C$2:$D$19,2,0)</f>
        <v>LIBERTY SEGUROS</v>
      </c>
      <c r="L655" s="111" t="s">
        <v>1745</v>
      </c>
      <c r="M655" s="112">
        <v>42299</v>
      </c>
      <c r="N655" s="177">
        <v>511932</v>
      </c>
      <c r="O655" s="148">
        <v>42299</v>
      </c>
      <c r="P655" s="28"/>
      <c r="Q655" s="62"/>
      <c r="R655" s="157" t="str">
        <f t="shared" ca="1" si="37"/>
        <v>Vencida</v>
      </c>
      <c r="S655" s="157">
        <f t="shared" ca="1" si="38"/>
        <v>2351</v>
      </c>
      <c r="T655" s="157" t="str">
        <f t="shared" ca="1" si="36"/>
        <v xml:space="preserve"> </v>
      </c>
    </row>
    <row r="656" spans="1:20" ht="15.6" thickTop="1" thickBot="1">
      <c r="A656" s="84">
        <v>8909851390</v>
      </c>
      <c r="B656" s="88" t="str">
        <f>VLOOKUP(A656,EMPRESAS!$A$1:$B$342,2,0)</f>
        <v>COOPERATIVA MULTIACTIVA DE TRANSPORTE  COOTRANECHI "COOTRANECHI"</v>
      </c>
      <c r="C656" s="88" t="str">
        <f>VLOOKUP(A656,EMPRESAS!$A$1:$C$342,3,0)</f>
        <v>Pasajeros</v>
      </c>
      <c r="D656" s="91" t="s">
        <v>1778</v>
      </c>
      <c r="E656" s="122">
        <v>11620034</v>
      </c>
      <c r="F656" s="130" t="s">
        <v>1102</v>
      </c>
      <c r="G656" s="131">
        <v>15</v>
      </c>
      <c r="H656" s="122" t="s">
        <v>1105</v>
      </c>
      <c r="I656" s="220" t="str">
        <f>VLOOKUP(A656,EMPRESAS!$A$1:$I$342,9,0)</f>
        <v>CAUCA</v>
      </c>
      <c r="J656" s="115">
        <v>12</v>
      </c>
      <c r="K656" s="176" t="str">
        <f>VLOOKUP(J656,AUXILIAR_TIPO_ASEGURADORA!$C$2:$D$19,2,0)</f>
        <v>LIBERTY SEGUROS</v>
      </c>
      <c r="L656" s="111" t="s">
        <v>1745</v>
      </c>
      <c r="M656" s="112">
        <v>42299</v>
      </c>
      <c r="N656" s="177">
        <v>511932</v>
      </c>
      <c r="O656" s="148">
        <v>42299</v>
      </c>
      <c r="P656" s="28"/>
      <c r="Q656" s="62"/>
      <c r="R656" s="157" t="str">
        <f t="shared" ca="1" si="37"/>
        <v>Vencida</v>
      </c>
      <c r="S656" s="157">
        <f t="shared" ca="1" si="38"/>
        <v>2351</v>
      </c>
      <c r="T656" s="157" t="str">
        <f t="shared" ca="1" si="36"/>
        <v xml:space="preserve"> </v>
      </c>
    </row>
    <row r="657" spans="1:20" ht="15.6" thickTop="1" thickBot="1">
      <c r="A657" s="84">
        <v>8909851390</v>
      </c>
      <c r="B657" s="88" t="str">
        <f>VLOOKUP(A657,EMPRESAS!$A$1:$B$342,2,0)</f>
        <v>COOPERATIVA MULTIACTIVA DE TRANSPORTE  COOTRANECHI "COOTRANECHI"</v>
      </c>
      <c r="C657" s="88" t="str">
        <f>VLOOKUP(A657,EMPRESAS!$A$1:$C$342,3,0)</f>
        <v>Pasajeros</v>
      </c>
      <c r="D657" s="91" t="s">
        <v>1779</v>
      </c>
      <c r="E657" s="122">
        <v>11620030</v>
      </c>
      <c r="F657" s="130" t="s">
        <v>1102</v>
      </c>
      <c r="G657" s="131">
        <v>10</v>
      </c>
      <c r="H657" s="122" t="s">
        <v>1105</v>
      </c>
      <c r="I657" s="220" t="str">
        <f>VLOOKUP(A657,EMPRESAS!$A$1:$I$342,9,0)</f>
        <v>CAUCA</v>
      </c>
      <c r="J657" s="115">
        <v>12</v>
      </c>
      <c r="K657" s="176" t="str">
        <f>VLOOKUP(J657,AUXILIAR_TIPO_ASEGURADORA!$C$2:$D$19,2,0)</f>
        <v>LIBERTY SEGUROS</v>
      </c>
      <c r="L657" s="111" t="s">
        <v>1745</v>
      </c>
      <c r="M657" s="112">
        <v>42299</v>
      </c>
      <c r="N657" s="177">
        <v>511932</v>
      </c>
      <c r="O657" s="148">
        <v>42299</v>
      </c>
      <c r="P657" s="28"/>
      <c r="Q657" s="62"/>
      <c r="R657" s="157" t="str">
        <f t="shared" ca="1" si="37"/>
        <v>Vencida</v>
      </c>
      <c r="S657" s="157">
        <f t="shared" ca="1" si="38"/>
        <v>2351</v>
      </c>
      <c r="T657" s="157" t="str">
        <f t="shared" ca="1" si="36"/>
        <v xml:space="preserve"> </v>
      </c>
    </row>
    <row r="658" spans="1:20" ht="15.6" thickTop="1" thickBot="1">
      <c r="A658" s="84">
        <v>8909851390</v>
      </c>
      <c r="B658" s="88" t="str">
        <f>VLOOKUP(A658,EMPRESAS!$A$1:$B$342,2,0)</f>
        <v>COOPERATIVA MULTIACTIVA DE TRANSPORTE  COOTRANECHI "COOTRANECHI"</v>
      </c>
      <c r="C658" s="88" t="str">
        <f>VLOOKUP(A658,EMPRESAS!$A$1:$C$342,3,0)</f>
        <v>Pasajeros</v>
      </c>
      <c r="D658" s="91" t="s">
        <v>1780</v>
      </c>
      <c r="E658" s="122">
        <v>11620931</v>
      </c>
      <c r="F658" s="130" t="s">
        <v>1102</v>
      </c>
      <c r="G658" s="131">
        <v>10</v>
      </c>
      <c r="H658" s="122" t="s">
        <v>1105</v>
      </c>
      <c r="I658" s="220" t="str">
        <f>VLOOKUP(A658,EMPRESAS!$A$1:$I$342,9,0)</f>
        <v>CAUCA</v>
      </c>
      <c r="J658" s="115">
        <v>12</v>
      </c>
      <c r="K658" s="176" t="str">
        <f>VLOOKUP(J658,AUXILIAR_TIPO_ASEGURADORA!$C$2:$D$19,2,0)</f>
        <v>LIBERTY SEGUROS</v>
      </c>
      <c r="L658" s="111" t="s">
        <v>1745</v>
      </c>
      <c r="M658" s="112">
        <v>42299</v>
      </c>
      <c r="N658" s="177">
        <v>511932</v>
      </c>
      <c r="O658" s="148">
        <v>42299</v>
      </c>
      <c r="P658" s="28"/>
      <c r="Q658" s="62"/>
      <c r="R658" s="157" t="str">
        <f t="shared" ca="1" si="37"/>
        <v>Vencida</v>
      </c>
      <c r="S658" s="157">
        <f t="shared" ca="1" si="38"/>
        <v>2351</v>
      </c>
      <c r="T658" s="157" t="str">
        <f t="shared" ca="1" si="36"/>
        <v xml:space="preserve"> </v>
      </c>
    </row>
    <row r="659" spans="1:20" ht="15.6" thickTop="1" thickBot="1">
      <c r="A659" s="84">
        <v>8909851390</v>
      </c>
      <c r="B659" s="88" t="str">
        <f>VLOOKUP(A659,EMPRESAS!$A$1:$B$342,2,0)</f>
        <v>COOPERATIVA MULTIACTIVA DE TRANSPORTE  COOTRANECHI "COOTRANECHI"</v>
      </c>
      <c r="C659" s="88" t="str">
        <f>VLOOKUP(A659,EMPRESAS!$A$1:$C$342,3,0)</f>
        <v>Pasajeros</v>
      </c>
      <c r="D659" s="91" t="s">
        <v>1781</v>
      </c>
      <c r="E659" s="122">
        <v>11620164</v>
      </c>
      <c r="F659" s="130" t="s">
        <v>1102</v>
      </c>
      <c r="G659" s="131">
        <v>10</v>
      </c>
      <c r="H659" s="122" t="s">
        <v>1105</v>
      </c>
      <c r="I659" s="220" t="str">
        <f>VLOOKUP(A659,EMPRESAS!$A$1:$I$342,9,0)</f>
        <v>CAUCA</v>
      </c>
      <c r="J659" s="115">
        <v>12</v>
      </c>
      <c r="K659" s="176" t="str">
        <f>VLOOKUP(J659,AUXILIAR_TIPO_ASEGURADORA!$C$2:$D$19,2,0)</f>
        <v>LIBERTY SEGUROS</v>
      </c>
      <c r="L659" s="111" t="s">
        <v>1745</v>
      </c>
      <c r="M659" s="112">
        <v>42299</v>
      </c>
      <c r="N659" s="177">
        <v>511932</v>
      </c>
      <c r="O659" s="148">
        <v>42299</v>
      </c>
      <c r="P659" s="28"/>
      <c r="Q659" s="62"/>
      <c r="R659" s="157" t="str">
        <f t="shared" ca="1" si="37"/>
        <v>Vencida</v>
      </c>
      <c r="S659" s="157">
        <f t="shared" ca="1" si="38"/>
        <v>2351</v>
      </c>
      <c r="T659" s="157" t="str">
        <f t="shared" ca="1" si="36"/>
        <v xml:space="preserve"> </v>
      </c>
    </row>
    <row r="660" spans="1:20" ht="15.6" thickTop="1" thickBot="1">
      <c r="A660" s="84">
        <v>8909851390</v>
      </c>
      <c r="B660" s="88" t="str">
        <f>VLOOKUP(A660,EMPRESAS!$A$1:$B$342,2,0)</f>
        <v>COOPERATIVA MULTIACTIVA DE TRANSPORTE  COOTRANECHI "COOTRANECHI"</v>
      </c>
      <c r="C660" s="88" t="str">
        <f>VLOOKUP(A660,EMPRESAS!$A$1:$C$342,3,0)</f>
        <v>Pasajeros</v>
      </c>
      <c r="D660" s="91" t="s">
        <v>1782</v>
      </c>
      <c r="E660" s="122">
        <v>11620129</v>
      </c>
      <c r="F660" s="130" t="s">
        <v>1102</v>
      </c>
      <c r="G660" s="131">
        <v>8</v>
      </c>
      <c r="H660" s="122" t="s">
        <v>1105</v>
      </c>
      <c r="I660" s="220" t="str">
        <f>VLOOKUP(A660,EMPRESAS!$A$1:$I$342,9,0)</f>
        <v>CAUCA</v>
      </c>
      <c r="J660" s="115">
        <v>12</v>
      </c>
      <c r="K660" s="176" t="str">
        <f>VLOOKUP(J660,AUXILIAR_TIPO_ASEGURADORA!$C$2:$D$19,2,0)</f>
        <v>LIBERTY SEGUROS</v>
      </c>
      <c r="L660" s="111" t="s">
        <v>1745</v>
      </c>
      <c r="M660" s="112">
        <v>42299</v>
      </c>
      <c r="N660" s="177">
        <v>511932</v>
      </c>
      <c r="O660" s="148">
        <v>42299</v>
      </c>
      <c r="P660" s="28"/>
      <c r="Q660" s="62"/>
      <c r="R660" s="157" t="str">
        <f t="shared" ca="1" si="37"/>
        <v>Vencida</v>
      </c>
      <c r="S660" s="157">
        <f t="shared" ca="1" si="38"/>
        <v>2351</v>
      </c>
      <c r="T660" s="157" t="str">
        <f t="shared" ca="1" si="36"/>
        <v xml:space="preserve"> </v>
      </c>
    </row>
    <row r="661" spans="1:20" ht="15.6" thickTop="1" thickBot="1">
      <c r="A661" s="84">
        <v>8909851390</v>
      </c>
      <c r="B661" s="88" t="str">
        <f>VLOOKUP(A661,EMPRESAS!$A$1:$B$342,2,0)</f>
        <v>COOPERATIVA MULTIACTIVA DE TRANSPORTE  COOTRANECHI "COOTRANECHI"</v>
      </c>
      <c r="C661" s="88" t="str">
        <f>VLOOKUP(A661,EMPRESAS!$A$1:$C$342,3,0)</f>
        <v>Pasajeros</v>
      </c>
      <c r="D661" s="91" t="s">
        <v>1783</v>
      </c>
      <c r="E661" s="122">
        <v>11620932</v>
      </c>
      <c r="F661" s="130" t="s">
        <v>1102</v>
      </c>
      <c r="G661" s="131">
        <v>14</v>
      </c>
      <c r="H661" s="122" t="s">
        <v>1105</v>
      </c>
      <c r="I661" s="220" t="str">
        <f>VLOOKUP(A661,EMPRESAS!$A$1:$I$342,9,0)</f>
        <v>CAUCA</v>
      </c>
      <c r="J661" s="115">
        <v>12</v>
      </c>
      <c r="K661" s="176" t="str">
        <f>VLOOKUP(J661,AUXILIAR_TIPO_ASEGURADORA!$C$2:$D$19,2,0)</f>
        <v>LIBERTY SEGUROS</v>
      </c>
      <c r="L661" s="111" t="s">
        <v>1745</v>
      </c>
      <c r="M661" s="112">
        <v>42299</v>
      </c>
      <c r="N661" s="177">
        <v>511932</v>
      </c>
      <c r="O661" s="148">
        <v>42299</v>
      </c>
      <c r="P661" s="28"/>
      <c r="Q661" s="62"/>
      <c r="R661" s="157" t="str">
        <f t="shared" ca="1" si="37"/>
        <v>Vencida</v>
      </c>
      <c r="S661" s="157">
        <f t="shared" ca="1" si="38"/>
        <v>2351</v>
      </c>
      <c r="T661" s="157" t="str">
        <f t="shared" ca="1" si="36"/>
        <v xml:space="preserve"> </v>
      </c>
    </row>
    <row r="662" spans="1:20" ht="15.6" thickTop="1" thickBot="1">
      <c r="A662" s="84">
        <v>8909851390</v>
      </c>
      <c r="B662" s="88" t="str">
        <f>VLOOKUP(A662,EMPRESAS!$A$1:$B$342,2,0)</f>
        <v>COOPERATIVA MULTIACTIVA DE TRANSPORTE  COOTRANECHI "COOTRANECHI"</v>
      </c>
      <c r="C662" s="88" t="str">
        <f>VLOOKUP(A662,EMPRESAS!$A$1:$C$342,3,0)</f>
        <v>Pasajeros</v>
      </c>
      <c r="D662" s="91" t="s">
        <v>1784</v>
      </c>
      <c r="E662" s="122">
        <v>11621021</v>
      </c>
      <c r="F662" s="130" t="s">
        <v>1102</v>
      </c>
      <c r="G662" s="131">
        <v>18</v>
      </c>
      <c r="H662" s="122"/>
      <c r="I662" s="220" t="str">
        <f>VLOOKUP(A662,EMPRESAS!$A$1:$I$342,9,0)</f>
        <v>CAUCA</v>
      </c>
      <c r="J662" s="115">
        <v>12</v>
      </c>
      <c r="K662" s="176" t="str">
        <f>VLOOKUP(J662,AUXILIAR_TIPO_ASEGURADORA!$C$2:$D$19,2,0)</f>
        <v>LIBERTY SEGUROS</v>
      </c>
      <c r="L662" s="111" t="s">
        <v>1745</v>
      </c>
      <c r="M662" s="112">
        <v>42299</v>
      </c>
      <c r="N662" s="177">
        <v>511932</v>
      </c>
      <c r="O662" s="148">
        <v>42299</v>
      </c>
      <c r="P662" s="28"/>
      <c r="Q662" s="62"/>
      <c r="R662" s="157" t="str">
        <f t="shared" ca="1" si="37"/>
        <v>Vencida</v>
      </c>
      <c r="S662" s="157">
        <f t="shared" ca="1" si="38"/>
        <v>2351</v>
      </c>
      <c r="T662" s="157" t="str">
        <f t="shared" ca="1" si="36"/>
        <v xml:space="preserve"> </v>
      </c>
    </row>
    <row r="663" spans="1:20" ht="15.6" thickTop="1" thickBot="1">
      <c r="A663" s="70">
        <v>8001080181</v>
      </c>
      <c r="B663" s="88" t="str">
        <f>VLOOKUP(A663,EMPRESAS!$A$1:$B$342,2,0)</f>
        <v>COOP INTEGRAL DE TRANSP EL BANCO LTDA "COOTRAFLUCAP" ANTES COOP DE TRANS FLUVIAL DE CARGA Y PASAJ DE EL BANCO "COOTRAFLUCAP"</v>
      </c>
      <c r="C663" s="88" t="str">
        <f>VLOOKUP(A663,EMPRESAS!$A$1:$C$342,3,0)</f>
        <v>Pasajeros</v>
      </c>
      <c r="D663" s="95" t="s">
        <v>1785</v>
      </c>
      <c r="E663" s="122">
        <v>130010</v>
      </c>
      <c r="F663" s="130" t="s">
        <v>1102</v>
      </c>
      <c r="G663" s="131">
        <v>22</v>
      </c>
      <c r="H663" s="122" t="s">
        <v>1105</v>
      </c>
      <c r="I663" s="220" t="str">
        <f>VLOOKUP(A663,EMPRESAS!$A$1:$I$342,9,0)</f>
        <v>MAGDALENA</v>
      </c>
      <c r="J663" s="115">
        <v>1</v>
      </c>
      <c r="K663" s="176" t="str">
        <f>VLOOKUP(J663,AUXILIAR_TIPO_ASEGURADORA!$C$2:$D$19,2,0)</f>
        <v>PREVISORA</v>
      </c>
      <c r="L663" s="177">
        <v>1003090</v>
      </c>
      <c r="M663" s="148">
        <v>43643</v>
      </c>
      <c r="N663" s="177">
        <v>3000694</v>
      </c>
      <c r="O663" s="148">
        <v>43643</v>
      </c>
      <c r="P663" s="28"/>
      <c r="Q663" s="62"/>
      <c r="R663" s="157" t="str">
        <f t="shared" ca="1" si="37"/>
        <v>Vencida</v>
      </c>
      <c r="S663" s="157">
        <f t="shared" ca="1" si="38"/>
        <v>1007</v>
      </c>
      <c r="T663" s="157" t="str">
        <f t="shared" ca="1" si="36"/>
        <v xml:space="preserve"> </v>
      </c>
    </row>
    <row r="664" spans="1:20" ht="15.6" thickTop="1" thickBot="1">
      <c r="A664" s="84">
        <v>8001080181</v>
      </c>
      <c r="B664" s="88" t="str">
        <f>VLOOKUP(A664,EMPRESAS!$A$1:$B$342,2,0)</f>
        <v>COOP INTEGRAL DE TRANSP EL BANCO LTDA "COOTRAFLUCAP" ANTES COOP DE TRANS FLUVIAL DE CARGA Y PASAJ DE EL BANCO "COOTRAFLUCAP"</v>
      </c>
      <c r="C664" s="88" t="str">
        <f>VLOOKUP(A664,EMPRESAS!$A$1:$C$342,3,0)</f>
        <v>Pasajeros</v>
      </c>
      <c r="D664" s="95" t="s">
        <v>1786</v>
      </c>
      <c r="E664" s="122">
        <v>130290</v>
      </c>
      <c r="F664" s="130" t="s">
        <v>1102</v>
      </c>
      <c r="G664" s="131">
        <v>22</v>
      </c>
      <c r="H664" s="122" t="s">
        <v>1105</v>
      </c>
      <c r="I664" s="220" t="str">
        <f>VLOOKUP(A664,EMPRESAS!$A$1:$I$342,9,0)</f>
        <v>MAGDALENA</v>
      </c>
      <c r="J664" s="115">
        <v>1</v>
      </c>
      <c r="K664" s="176" t="str">
        <f>VLOOKUP(J664,AUXILIAR_TIPO_ASEGURADORA!$C$2:$D$19,2,0)</f>
        <v>PREVISORA</v>
      </c>
      <c r="L664" s="177">
        <v>1003090</v>
      </c>
      <c r="M664" s="148">
        <v>43643</v>
      </c>
      <c r="N664" s="177">
        <v>3000694</v>
      </c>
      <c r="O664" s="148">
        <v>43643</v>
      </c>
      <c r="P664" s="28"/>
      <c r="Q664" s="62"/>
      <c r="R664" s="157" t="str">
        <f t="shared" ca="1" si="37"/>
        <v>Vencida</v>
      </c>
      <c r="S664" s="157">
        <f t="shared" ca="1" si="38"/>
        <v>1007</v>
      </c>
      <c r="T664" s="157" t="str">
        <f t="shared" ca="1" si="36"/>
        <v xml:space="preserve"> </v>
      </c>
    </row>
    <row r="665" spans="1:20" ht="15.6" thickTop="1" thickBot="1">
      <c r="A665" s="84">
        <v>8001080181</v>
      </c>
      <c r="B665" s="88" t="str">
        <f>VLOOKUP(A665,EMPRESAS!$A$1:$B$342,2,0)</f>
        <v>COOP INTEGRAL DE TRANSP EL BANCO LTDA "COOTRAFLUCAP" ANTES COOP DE TRANS FLUVIAL DE CARGA Y PASAJ DE EL BANCO "COOTRAFLUCAP"</v>
      </c>
      <c r="C665" s="88" t="str">
        <f>VLOOKUP(A665,EMPRESAS!$A$1:$C$342,3,0)</f>
        <v>Pasajeros</v>
      </c>
      <c r="D665" s="95" t="s">
        <v>1787</v>
      </c>
      <c r="E665" s="122">
        <v>130453</v>
      </c>
      <c r="F665" s="130" t="s">
        <v>1102</v>
      </c>
      <c r="G665" s="131">
        <v>22</v>
      </c>
      <c r="H665" s="122" t="s">
        <v>1105</v>
      </c>
      <c r="I665" s="220" t="str">
        <f>VLOOKUP(A665,EMPRESAS!$A$1:$I$342,9,0)</f>
        <v>MAGDALENA</v>
      </c>
      <c r="J665" s="115">
        <v>1</v>
      </c>
      <c r="K665" s="176" t="str">
        <f>VLOOKUP(J665,AUXILIAR_TIPO_ASEGURADORA!$C$2:$D$19,2,0)</f>
        <v>PREVISORA</v>
      </c>
      <c r="L665" s="177">
        <v>1003090</v>
      </c>
      <c r="M665" s="148">
        <v>43643</v>
      </c>
      <c r="N665" s="177">
        <v>3000694</v>
      </c>
      <c r="O665" s="148">
        <v>43643</v>
      </c>
      <c r="P665" s="28"/>
      <c r="Q665" s="62"/>
      <c r="R665" s="157" t="str">
        <f t="shared" ref="R665:R728" ca="1" si="39">IF(O665&lt;$W$1,"Vencida","Vigente")</f>
        <v>Vencida</v>
      </c>
      <c r="S665" s="157">
        <f t="shared" ref="S665:S728" ca="1" si="40">$W$1-O665</f>
        <v>1007</v>
      </c>
      <c r="T665" s="157" t="str">
        <f t="shared" ref="T665:T728" ca="1" si="41">IF(S665=-$Y$1,"Proximo a Vencer"," ")</f>
        <v xml:space="preserve"> </v>
      </c>
    </row>
    <row r="666" spans="1:20" ht="15.6" thickTop="1" thickBot="1">
      <c r="A666" s="84">
        <v>8001080181</v>
      </c>
      <c r="B666" s="88" t="str">
        <f>VLOOKUP(A666,EMPRESAS!$A$1:$B$342,2,0)</f>
        <v>COOP INTEGRAL DE TRANSP EL BANCO LTDA "COOTRAFLUCAP" ANTES COOP DE TRANS FLUVIAL DE CARGA Y PASAJ DE EL BANCO "COOTRAFLUCAP"</v>
      </c>
      <c r="C666" s="88" t="str">
        <f>VLOOKUP(A666,EMPRESAS!$A$1:$C$342,3,0)</f>
        <v>Pasajeros</v>
      </c>
      <c r="D666" s="95" t="s">
        <v>1788</v>
      </c>
      <c r="E666" s="122">
        <v>130017</v>
      </c>
      <c r="F666" s="130" t="s">
        <v>1102</v>
      </c>
      <c r="G666" s="131">
        <v>22</v>
      </c>
      <c r="H666" s="122" t="s">
        <v>1105</v>
      </c>
      <c r="I666" s="220" t="str">
        <f>VLOOKUP(A666,EMPRESAS!$A$1:$I$342,9,0)</f>
        <v>MAGDALENA</v>
      </c>
      <c r="J666" s="115">
        <v>1</v>
      </c>
      <c r="K666" s="176" t="str">
        <f>VLOOKUP(J666,AUXILIAR_TIPO_ASEGURADORA!$C$2:$D$19,2,0)</f>
        <v>PREVISORA</v>
      </c>
      <c r="L666" s="177">
        <v>1003090</v>
      </c>
      <c r="M666" s="148">
        <v>43643</v>
      </c>
      <c r="N666" s="177">
        <v>3000694</v>
      </c>
      <c r="O666" s="148">
        <v>43643</v>
      </c>
      <c r="P666" s="28"/>
      <c r="Q666" s="62"/>
      <c r="R666" s="157" t="str">
        <f t="shared" ca="1" si="39"/>
        <v>Vencida</v>
      </c>
      <c r="S666" s="157">
        <f t="shared" ca="1" si="40"/>
        <v>1007</v>
      </c>
      <c r="T666" s="157" t="str">
        <f t="shared" ca="1" si="41"/>
        <v xml:space="preserve"> </v>
      </c>
    </row>
    <row r="667" spans="1:20" ht="15.6" thickTop="1" thickBot="1">
      <c r="A667" s="84">
        <v>8001080181</v>
      </c>
      <c r="B667" s="88" t="str">
        <f>VLOOKUP(A667,EMPRESAS!$A$1:$B$342,2,0)</f>
        <v>COOP INTEGRAL DE TRANSP EL BANCO LTDA "COOTRAFLUCAP" ANTES COOP DE TRANS FLUVIAL DE CARGA Y PASAJ DE EL BANCO "COOTRAFLUCAP"</v>
      </c>
      <c r="C667" s="88" t="str">
        <f>VLOOKUP(A667,EMPRESAS!$A$1:$C$342,3,0)</f>
        <v>Pasajeros</v>
      </c>
      <c r="D667" s="95" t="s">
        <v>1789</v>
      </c>
      <c r="E667" s="122">
        <v>130042</v>
      </c>
      <c r="F667" s="130" t="s">
        <v>1102</v>
      </c>
      <c r="G667" s="131">
        <v>22</v>
      </c>
      <c r="H667" s="122" t="s">
        <v>1105</v>
      </c>
      <c r="I667" s="220" t="str">
        <f>VLOOKUP(A667,EMPRESAS!$A$1:$I$342,9,0)</f>
        <v>MAGDALENA</v>
      </c>
      <c r="J667" s="115">
        <v>1</v>
      </c>
      <c r="K667" s="176" t="str">
        <f>VLOOKUP(J667,AUXILIAR_TIPO_ASEGURADORA!$C$2:$D$19,2,0)</f>
        <v>PREVISORA</v>
      </c>
      <c r="L667" s="177">
        <v>1003090</v>
      </c>
      <c r="M667" s="148">
        <v>43643</v>
      </c>
      <c r="N667" s="177">
        <v>3000694</v>
      </c>
      <c r="O667" s="148">
        <v>43643</v>
      </c>
      <c r="P667" s="28"/>
      <c r="Q667" s="62"/>
      <c r="R667" s="157" t="str">
        <f t="shared" ca="1" si="39"/>
        <v>Vencida</v>
      </c>
      <c r="S667" s="157">
        <f t="shared" ca="1" si="40"/>
        <v>1007</v>
      </c>
      <c r="T667" s="157" t="str">
        <f t="shared" ca="1" si="41"/>
        <v xml:space="preserve"> </v>
      </c>
    </row>
    <row r="668" spans="1:20" ht="15.6" thickTop="1" thickBot="1">
      <c r="A668" s="84">
        <v>8001080181</v>
      </c>
      <c r="B668" s="88" t="str">
        <f>VLOOKUP(A668,EMPRESAS!$A$1:$B$342,2,0)</f>
        <v>COOP INTEGRAL DE TRANSP EL BANCO LTDA "COOTRAFLUCAP" ANTES COOP DE TRANS FLUVIAL DE CARGA Y PASAJ DE EL BANCO "COOTRAFLUCAP"</v>
      </c>
      <c r="C668" s="88" t="str">
        <f>VLOOKUP(A668,EMPRESAS!$A$1:$C$342,3,0)</f>
        <v>Pasajeros</v>
      </c>
      <c r="D668" s="95" t="s">
        <v>1790</v>
      </c>
      <c r="E668" s="122">
        <v>130483</v>
      </c>
      <c r="F668" s="130" t="s">
        <v>1102</v>
      </c>
      <c r="G668" s="131">
        <v>23</v>
      </c>
      <c r="H668" s="122" t="s">
        <v>1105</v>
      </c>
      <c r="I668" s="220" t="str">
        <f>VLOOKUP(A668,EMPRESAS!$A$1:$I$342,9,0)</f>
        <v>MAGDALENA</v>
      </c>
      <c r="J668" s="115">
        <v>1</v>
      </c>
      <c r="K668" s="176" t="str">
        <f>VLOOKUP(J668,AUXILIAR_TIPO_ASEGURADORA!$C$2:$D$19,2,0)</f>
        <v>PREVISORA</v>
      </c>
      <c r="L668" s="177">
        <v>1003090</v>
      </c>
      <c r="M668" s="148">
        <v>43643</v>
      </c>
      <c r="N668" s="177">
        <v>3000694</v>
      </c>
      <c r="O668" s="148">
        <v>43643</v>
      </c>
      <c r="P668" s="28"/>
      <c r="Q668" s="60"/>
      <c r="R668" s="157" t="str">
        <f t="shared" ca="1" si="39"/>
        <v>Vencida</v>
      </c>
      <c r="S668" s="157">
        <f t="shared" ca="1" si="40"/>
        <v>1007</v>
      </c>
      <c r="T668" s="157" t="str">
        <f t="shared" ca="1" si="41"/>
        <v xml:space="preserve"> </v>
      </c>
    </row>
    <row r="669" spans="1:20" ht="15.6" thickTop="1" thickBot="1">
      <c r="A669" s="84">
        <v>8001080181</v>
      </c>
      <c r="B669" s="88" t="str">
        <f>VLOOKUP(A669,EMPRESAS!$A$1:$B$342,2,0)</f>
        <v>COOP INTEGRAL DE TRANSP EL BANCO LTDA "COOTRAFLUCAP" ANTES COOP DE TRANS FLUVIAL DE CARGA Y PASAJ DE EL BANCO "COOTRAFLUCAP"</v>
      </c>
      <c r="C669" s="88" t="str">
        <f>VLOOKUP(A669,EMPRESAS!$A$1:$C$342,3,0)</f>
        <v>Pasajeros</v>
      </c>
      <c r="D669" s="95" t="s">
        <v>1791</v>
      </c>
      <c r="E669" s="122">
        <v>130524</v>
      </c>
      <c r="F669" s="130" t="s">
        <v>1102</v>
      </c>
      <c r="G669" s="131">
        <v>22</v>
      </c>
      <c r="H669" s="122" t="s">
        <v>1105</v>
      </c>
      <c r="I669" s="220" t="str">
        <f>VLOOKUP(A669,EMPRESAS!$A$1:$I$342,9,0)</f>
        <v>MAGDALENA</v>
      </c>
      <c r="J669" s="115">
        <v>1</v>
      </c>
      <c r="K669" s="176" t="str">
        <f>VLOOKUP(J669,AUXILIAR_TIPO_ASEGURADORA!$C$2:$D$19,2,0)</f>
        <v>PREVISORA</v>
      </c>
      <c r="L669" s="177">
        <v>1003090</v>
      </c>
      <c r="M669" s="148">
        <v>43643</v>
      </c>
      <c r="N669" s="177">
        <v>3000694</v>
      </c>
      <c r="O669" s="148">
        <v>43643</v>
      </c>
      <c r="P669" s="28"/>
      <c r="Q669" s="60"/>
      <c r="R669" s="157" t="str">
        <f t="shared" ca="1" si="39"/>
        <v>Vencida</v>
      </c>
      <c r="S669" s="157">
        <f t="shared" ca="1" si="40"/>
        <v>1007</v>
      </c>
      <c r="T669" s="157" t="str">
        <f t="shared" ca="1" si="41"/>
        <v xml:space="preserve"> </v>
      </c>
    </row>
    <row r="670" spans="1:20" ht="15.6" thickTop="1" thickBot="1">
      <c r="A670" s="84">
        <v>8001080181</v>
      </c>
      <c r="B670" s="88" t="str">
        <f>VLOOKUP(A670,EMPRESAS!$A$1:$B$342,2,0)</f>
        <v>COOP INTEGRAL DE TRANSP EL BANCO LTDA "COOTRAFLUCAP" ANTES COOP DE TRANS FLUVIAL DE CARGA Y PASAJ DE EL BANCO "COOTRAFLUCAP"</v>
      </c>
      <c r="C670" s="88" t="str">
        <f>VLOOKUP(A670,EMPRESAS!$A$1:$C$342,3,0)</f>
        <v>Pasajeros</v>
      </c>
      <c r="D670" s="95" t="s">
        <v>1792</v>
      </c>
      <c r="E670" s="122">
        <v>130536</v>
      </c>
      <c r="F670" s="130" t="s">
        <v>1102</v>
      </c>
      <c r="G670" s="131">
        <v>22</v>
      </c>
      <c r="H670" s="122" t="s">
        <v>1105</v>
      </c>
      <c r="I670" s="220" t="str">
        <f>VLOOKUP(A670,EMPRESAS!$A$1:$I$342,9,0)</f>
        <v>MAGDALENA</v>
      </c>
      <c r="J670" s="115">
        <v>1</v>
      </c>
      <c r="K670" s="176" t="str">
        <f>VLOOKUP(J670,AUXILIAR_TIPO_ASEGURADORA!$C$2:$D$19,2,0)</f>
        <v>PREVISORA</v>
      </c>
      <c r="L670" s="177">
        <v>1003090</v>
      </c>
      <c r="M670" s="148">
        <v>43643</v>
      </c>
      <c r="N670" s="177">
        <v>3000694</v>
      </c>
      <c r="O670" s="148">
        <v>43643</v>
      </c>
      <c r="P670" s="28"/>
      <c r="Q670" s="60"/>
      <c r="R670" s="157" t="str">
        <f t="shared" ca="1" si="39"/>
        <v>Vencida</v>
      </c>
      <c r="S670" s="157">
        <f t="shared" ca="1" si="40"/>
        <v>1007</v>
      </c>
      <c r="T670" s="157" t="str">
        <f t="shared" ca="1" si="41"/>
        <v xml:space="preserve"> </v>
      </c>
    </row>
    <row r="671" spans="1:20" ht="15.6" thickTop="1" thickBot="1">
      <c r="A671" s="84">
        <v>8001080181</v>
      </c>
      <c r="B671" s="88" t="str">
        <f>VLOOKUP(A671,EMPRESAS!$A$1:$B$342,2,0)</f>
        <v>COOP INTEGRAL DE TRANSP EL BANCO LTDA "COOTRAFLUCAP" ANTES COOP DE TRANS FLUVIAL DE CARGA Y PASAJ DE EL BANCO "COOTRAFLUCAP"</v>
      </c>
      <c r="C671" s="88" t="str">
        <f>VLOOKUP(A671,EMPRESAS!$A$1:$C$342,3,0)</f>
        <v>Pasajeros</v>
      </c>
      <c r="D671" s="95" t="s">
        <v>1793</v>
      </c>
      <c r="E671" s="122">
        <v>130272</v>
      </c>
      <c r="F671" s="130" t="s">
        <v>1102</v>
      </c>
      <c r="G671" s="131">
        <v>22</v>
      </c>
      <c r="H671" s="122" t="s">
        <v>1105</v>
      </c>
      <c r="I671" s="220" t="str">
        <f>VLOOKUP(A671,EMPRESAS!$A$1:$I$342,9,0)</f>
        <v>MAGDALENA</v>
      </c>
      <c r="J671" s="115">
        <v>1</v>
      </c>
      <c r="K671" s="176" t="str">
        <f>VLOOKUP(J671,AUXILIAR_TIPO_ASEGURADORA!$C$2:$D$19,2,0)</f>
        <v>PREVISORA</v>
      </c>
      <c r="L671" s="177">
        <v>1003090</v>
      </c>
      <c r="M671" s="148">
        <v>43643</v>
      </c>
      <c r="N671" s="177">
        <v>3000694</v>
      </c>
      <c r="O671" s="148">
        <v>43643</v>
      </c>
      <c r="P671" s="28"/>
      <c r="Q671" s="60"/>
      <c r="R671" s="157" t="str">
        <f t="shared" ca="1" si="39"/>
        <v>Vencida</v>
      </c>
      <c r="S671" s="157">
        <f t="shared" ca="1" si="40"/>
        <v>1007</v>
      </c>
      <c r="T671" s="157" t="str">
        <f t="shared" ca="1" si="41"/>
        <v xml:space="preserve"> </v>
      </c>
    </row>
    <row r="672" spans="1:20" ht="15.6" thickTop="1" thickBot="1">
      <c r="A672" s="84">
        <v>8001080181</v>
      </c>
      <c r="B672" s="88" t="str">
        <f>VLOOKUP(A672,EMPRESAS!$A$1:$B$342,2,0)</f>
        <v>COOP INTEGRAL DE TRANSP EL BANCO LTDA "COOTRAFLUCAP" ANTES COOP DE TRANS FLUVIAL DE CARGA Y PASAJ DE EL BANCO "COOTRAFLUCAP"</v>
      </c>
      <c r="C672" s="88" t="str">
        <f>VLOOKUP(A672,EMPRESAS!$A$1:$C$342,3,0)</f>
        <v>Pasajeros</v>
      </c>
      <c r="D672" s="95" t="s">
        <v>1794</v>
      </c>
      <c r="E672" s="122">
        <v>130184</v>
      </c>
      <c r="F672" s="130" t="s">
        <v>1102</v>
      </c>
      <c r="G672" s="131">
        <v>22</v>
      </c>
      <c r="H672" s="122" t="s">
        <v>1105</v>
      </c>
      <c r="I672" s="220" t="str">
        <f>VLOOKUP(A672,EMPRESAS!$A$1:$I$342,9,0)</f>
        <v>MAGDALENA</v>
      </c>
      <c r="J672" s="115">
        <v>1</v>
      </c>
      <c r="K672" s="176" t="str">
        <f>VLOOKUP(J672,AUXILIAR_TIPO_ASEGURADORA!$C$2:$D$19,2,0)</f>
        <v>PREVISORA</v>
      </c>
      <c r="L672" s="177">
        <v>1003090</v>
      </c>
      <c r="M672" s="148">
        <v>43643</v>
      </c>
      <c r="N672" s="177">
        <v>3000694</v>
      </c>
      <c r="O672" s="148">
        <v>43643</v>
      </c>
      <c r="P672" s="28"/>
      <c r="Q672" s="60"/>
      <c r="R672" s="157" t="str">
        <f t="shared" ca="1" si="39"/>
        <v>Vencida</v>
      </c>
      <c r="S672" s="157">
        <f t="shared" ca="1" si="40"/>
        <v>1007</v>
      </c>
      <c r="T672" s="157" t="str">
        <f t="shared" ca="1" si="41"/>
        <v xml:space="preserve"> </v>
      </c>
    </row>
    <row r="673" spans="1:20" ht="15.6" thickTop="1" thickBot="1">
      <c r="A673" s="84">
        <v>8001080181</v>
      </c>
      <c r="B673" s="88" t="str">
        <f>VLOOKUP(A673,EMPRESAS!$A$1:$B$342,2,0)</f>
        <v>COOP INTEGRAL DE TRANSP EL BANCO LTDA "COOTRAFLUCAP" ANTES COOP DE TRANS FLUVIAL DE CARGA Y PASAJ DE EL BANCO "COOTRAFLUCAP"</v>
      </c>
      <c r="C673" s="88" t="str">
        <f>VLOOKUP(A673,EMPRESAS!$A$1:$C$342,3,0)</f>
        <v>Pasajeros</v>
      </c>
      <c r="D673" s="95" t="s">
        <v>1795</v>
      </c>
      <c r="E673" s="122">
        <v>130699</v>
      </c>
      <c r="F673" s="130" t="s">
        <v>1102</v>
      </c>
      <c r="G673" s="131">
        <v>22</v>
      </c>
      <c r="H673" s="122" t="s">
        <v>1105</v>
      </c>
      <c r="I673" s="220" t="str">
        <f>VLOOKUP(A673,EMPRESAS!$A$1:$I$342,9,0)</f>
        <v>MAGDALENA</v>
      </c>
      <c r="J673" s="115">
        <v>1</v>
      </c>
      <c r="K673" s="176" t="str">
        <f>VLOOKUP(J673,AUXILIAR_TIPO_ASEGURADORA!$C$2:$D$19,2,0)</f>
        <v>PREVISORA</v>
      </c>
      <c r="L673" s="177">
        <v>1003090</v>
      </c>
      <c r="M673" s="148">
        <v>43643</v>
      </c>
      <c r="N673" s="177">
        <v>3000694</v>
      </c>
      <c r="O673" s="148">
        <v>43643</v>
      </c>
      <c r="P673" s="28"/>
      <c r="Q673" s="60"/>
      <c r="R673" s="157" t="str">
        <f t="shared" ca="1" si="39"/>
        <v>Vencida</v>
      </c>
      <c r="S673" s="157">
        <f t="shared" ca="1" si="40"/>
        <v>1007</v>
      </c>
      <c r="T673" s="157" t="str">
        <f t="shared" ca="1" si="41"/>
        <v xml:space="preserve"> </v>
      </c>
    </row>
    <row r="674" spans="1:20" ht="15.6" thickTop="1" thickBot="1">
      <c r="A674" s="84">
        <v>8001080181</v>
      </c>
      <c r="B674" s="88" t="str">
        <f>VLOOKUP(A674,EMPRESAS!$A$1:$B$342,2,0)</f>
        <v>COOP INTEGRAL DE TRANSP EL BANCO LTDA "COOTRAFLUCAP" ANTES COOP DE TRANS FLUVIAL DE CARGA Y PASAJ DE EL BANCO "COOTRAFLUCAP"</v>
      </c>
      <c r="C674" s="88" t="str">
        <f>VLOOKUP(A674,EMPRESAS!$A$1:$C$342,3,0)</f>
        <v>Pasajeros</v>
      </c>
      <c r="D674" s="95" t="s">
        <v>1796</v>
      </c>
      <c r="E674" s="122">
        <v>130497</v>
      </c>
      <c r="F674" s="130" t="s">
        <v>1102</v>
      </c>
      <c r="G674" s="131">
        <v>22</v>
      </c>
      <c r="H674" s="122" t="s">
        <v>1105</v>
      </c>
      <c r="I674" s="220" t="str">
        <f>VLOOKUP(A674,EMPRESAS!$A$1:$I$342,9,0)</f>
        <v>MAGDALENA</v>
      </c>
      <c r="J674" s="115">
        <v>1</v>
      </c>
      <c r="K674" s="176" t="str">
        <f>VLOOKUP(J674,AUXILIAR_TIPO_ASEGURADORA!$C$2:$D$19,2,0)</f>
        <v>PREVISORA</v>
      </c>
      <c r="L674" s="177">
        <v>1003090</v>
      </c>
      <c r="M674" s="148">
        <v>43643</v>
      </c>
      <c r="N674" s="177">
        <v>3000694</v>
      </c>
      <c r="O674" s="148">
        <v>43643</v>
      </c>
      <c r="P674" s="28"/>
      <c r="Q674" s="60"/>
      <c r="R674" s="157" t="str">
        <f t="shared" ca="1" si="39"/>
        <v>Vencida</v>
      </c>
      <c r="S674" s="157">
        <f t="shared" ca="1" si="40"/>
        <v>1007</v>
      </c>
      <c r="T674" s="157" t="str">
        <f t="shared" ca="1" si="41"/>
        <v xml:space="preserve"> </v>
      </c>
    </row>
    <row r="675" spans="1:20" ht="15.6" thickTop="1" thickBot="1">
      <c r="A675" s="84">
        <v>8001080181</v>
      </c>
      <c r="B675" s="88" t="str">
        <f>VLOOKUP(A675,EMPRESAS!$A$1:$B$342,2,0)</f>
        <v>COOP INTEGRAL DE TRANSP EL BANCO LTDA "COOTRAFLUCAP" ANTES COOP DE TRANS FLUVIAL DE CARGA Y PASAJ DE EL BANCO "COOTRAFLUCAP"</v>
      </c>
      <c r="C675" s="88" t="str">
        <f>VLOOKUP(A675,EMPRESAS!$A$1:$C$342,3,0)</f>
        <v>Pasajeros</v>
      </c>
      <c r="D675" s="95" t="s">
        <v>1797</v>
      </c>
      <c r="E675" s="122">
        <v>130078</v>
      </c>
      <c r="F675" s="130" t="s">
        <v>1102</v>
      </c>
      <c r="G675" s="131">
        <v>22</v>
      </c>
      <c r="H675" s="122" t="s">
        <v>1105</v>
      </c>
      <c r="I675" s="220" t="str">
        <f>VLOOKUP(A675,EMPRESAS!$A$1:$I$342,9,0)</f>
        <v>MAGDALENA</v>
      </c>
      <c r="J675" s="115">
        <v>1</v>
      </c>
      <c r="K675" s="176" t="str">
        <f>VLOOKUP(J675,AUXILIAR_TIPO_ASEGURADORA!$C$2:$D$19,2,0)</f>
        <v>PREVISORA</v>
      </c>
      <c r="L675" s="177">
        <v>1003090</v>
      </c>
      <c r="M675" s="148">
        <v>43643</v>
      </c>
      <c r="N675" s="177">
        <v>3000694</v>
      </c>
      <c r="O675" s="148">
        <v>43643</v>
      </c>
      <c r="P675" s="28"/>
      <c r="Q675" s="60"/>
      <c r="R675" s="157" t="str">
        <f t="shared" ca="1" si="39"/>
        <v>Vencida</v>
      </c>
      <c r="S675" s="157">
        <f t="shared" ca="1" si="40"/>
        <v>1007</v>
      </c>
      <c r="T675" s="157" t="str">
        <f t="shared" ca="1" si="41"/>
        <v xml:space="preserve"> </v>
      </c>
    </row>
    <row r="676" spans="1:20" ht="15.6" thickTop="1" thickBot="1">
      <c r="A676" s="84">
        <v>8001080181</v>
      </c>
      <c r="B676" s="88" t="str">
        <f>VLOOKUP(A676,EMPRESAS!$A$1:$B$342,2,0)</f>
        <v>COOP INTEGRAL DE TRANSP EL BANCO LTDA "COOTRAFLUCAP" ANTES COOP DE TRANS FLUVIAL DE CARGA Y PASAJ DE EL BANCO "COOTRAFLUCAP"</v>
      </c>
      <c r="C676" s="88" t="str">
        <f>VLOOKUP(A676,EMPRESAS!$A$1:$C$342,3,0)</f>
        <v>Pasajeros</v>
      </c>
      <c r="D676" s="95" t="s">
        <v>1798</v>
      </c>
      <c r="E676" s="122">
        <v>130035</v>
      </c>
      <c r="F676" s="130" t="s">
        <v>1102</v>
      </c>
      <c r="G676" s="131">
        <v>22</v>
      </c>
      <c r="H676" s="122" t="s">
        <v>1105</v>
      </c>
      <c r="I676" s="220" t="str">
        <f>VLOOKUP(A676,EMPRESAS!$A$1:$I$342,9,0)</f>
        <v>MAGDALENA</v>
      </c>
      <c r="J676" s="115">
        <v>1</v>
      </c>
      <c r="K676" s="176" t="str">
        <f>VLOOKUP(J676,AUXILIAR_TIPO_ASEGURADORA!$C$2:$D$19,2,0)</f>
        <v>PREVISORA</v>
      </c>
      <c r="L676" s="177">
        <v>1003090</v>
      </c>
      <c r="M676" s="148">
        <v>43643</v>
      </c>
      <c r="N676" s="177">
        <v>3000694</v>
      </c>
      <c r="O676" s="148">
        <v>43643</v>
      </c>
      <c r="P676" s="28"/>
      <c r="Q676" s="60"/>
      <c r="R676" s="157" t="str">
        <f t="shared" ca="1" si="39"/>
        <v>Vencida</v>
      </c>
      <c r="S676" s="157">
        <f t="shared" ca="1" si="40"/>
        <v>1007</v>
      </c>
      <c r="T676" s="157" t="str">
        <f t="shared" ca="1" si="41"/>
        <v xml:space="preserve"> </v>
      </c>
    </row>
    <row r="677" spans="1:20" ht="15.6" thickTop="1" thickBot="1">
      <c r="A677" s="84">
        <v>8001080181</v>
      </c>
      <c r="B677" s="88" t="str">
        <f>VLOOKUP(A677,EMPRESAS!$A$1:$B$342,2,0)</f>
        <v>COOP INTEGRAL DE TRANSP EL BANCO LTDA "COOTRAFLUCAP" ANTES COOP DE TRANS FLUVIAL DE CARGA Y PASAJ DE EL BANCO "COOTRAFLUCAP"</v>
      </c>
      <c r="C677" s="88" t="str">
        <f>VLOOKUP(A677,EMPRESAS!$A$1:$C$342,3,0)</f>
        <v>Pasajeros</v>
      </c>
      <c r="D677" s="95" t="s">
        <v>1799</v>
      </c>
      <c r="E677" s="122">
        <v>130469</v>
      </c>
      <c r="F677" s="130" t="s">
        <v>1102</v>
      </c>
      <c r="G677" s="131">
        <v>22</v>
      </c>
      <c r="H677" s="122" t="s">
        <v>1105</v>
      </c>
      <c r="I677" s="220" t="str">
        <f>VLOOKUP(A677,EMPRESAS!$A$1:$I$342,9,0)</f>
        <v>MAGDALENA</v>
      </c>
      <c r="J677" s="115">
        <v>1</v>
      </c>
      <c r="K677" s="176" t="str">
        <f>VLOOKUP(J677,AUXILIAR_TIPO_ASEGURADORA!$C$2:$D$19,2,0)</f>
        <v>PREVISORA</v>
      </c>
      <c r="L677" s="177">
        <v>1003090</v>
      </c>
      <c r="M677" s="148">
        <v>43643</v>
      </c>
      <c r="N677" s="177">
        <v>3000694</v>
      </c>
      <c r="O677" s="148">
        <v>43643</v>
      </c>
      <c r="P677" s="28"/>
      <c r="Q677" s="60"/>
      <c r="R677" s="157" t="str">
        <f t="shared" ca="1" si="39"/>
        <v>Vencida</v>
      </c>
      <c r="S677" s="157">
        <f t="shared" ca="1" si="40"/>
        <v>1007</v>
      </c>
      <c r="T677" s="157" t="str">
        <f t="shared" ca="1" si="41"/>
        <v xml:space="preserve"> </v>
      </c>
    </row>
    <row r="678" spans="1:20" ht="15.6" thickTop="1" thickBot="1">
      <c r="A678" s="84">
        <v>8001080181</v>
      </c>
      <c r="B678" s="88" t="str">
        <f>VLOOKUP(A678,EMPRESAS!$A$1:$B$342,2,0)</f>
        <v>COOP INTEGRAL DE TRANSP EL BANCO LTDA "COOTRAFLUCAP" ANTES COOP DE TRANS FLUVIAL DE CARGA Y PASAJ DE EL BANCO "COOTRAFLUCAP"</v>
      </c>
      <c r="C678" s="88" t="str">
        <f>VLOOKUP(A678,EMPRESAS!$A$1:$C$342,3,0)</f>
        <v>Pasajeros</v>
      </c>
      <c r="D678" s="95" t="s">
        <v>1800</v>
      </c>
      <c r="E678" s="122">
        <v>130002</v>
      </c>
      <c r="F678" s="130" t="s">
        <v>1102</v>
      </c>
      <c r="G678" s="131">
        <v>22</v>
      </c>
      <c r="H678" s="122" t="s">
        <v>1105</v>
      </c>
      <c r="I678" s="220" t="str">
        <f>VLOOKUP(A678,EMPRESAS!$A$1:$I$342,9,0)</f>
        <v>MAGDALENA</v>
      </c>
      <c r="J678" s="115">
        <v>1</v>
      </c>
      <c r="K678" s="176" t="str">
        <f>VLOOKUP(J678,AUXILIAR_TIPO_ASEGURADORA!$C$2:$D$19,2,0)</f>
        <v>PREVISORA</v>
      </c>
      <c r="L678" s="177">
        <v>1003090</v>
      </c>
      <c r="M678" s="148">
        <v>43643</v>
      </c>
      <c r="N678" s="177">
        <v>3000694</v>
      </c>
      <c r="O678" s="148">
        <v>43643</v>
      </c>
      <c r="P678" s="28"/>
      <c r="Q678" s="60"/>
      <c r="R678" s="157" t="str">
        <f t="shared" ca="1" si="39"/>
        <v>Vencida</v>
      </c>
      <c r="S678" s="157">
        <f t="shared" ca="1" si="40"/>
        <v>1007</v>
      </c>
      <c r="T678" s="157" t="str">
        <f t="shared" ca="1" si="41"/>
        <v xml:space="preserve"> </v>
      </c>
    </row>
    <row r="679" spans="1:20" ht="15.6" thickTop="1" thickBot="1">
      <c r="A679" s="84">
        <v>8001080181</v>
      </c>
      <c r="B679" s="88" t="str">
        <f>VLOOKUP(A679,EMPRESAS!$A$1:$B$342,2,0)</f>
        <v>COOP INTEGRAL DE TRANSP EL BANCO LTDA "COOTRAFLUCAP" ANTES COOP DE TRANS FLUVIAL DE CARGA Y PASAJ DE EL BANCO "COOTRAFLUCAP"</v>
      </c>
      <c r="C679" s="88" t="str">
        <f>VLOOKUP(A679,EMPRESAS!$A$1:$C$342,3,0)</f>
        <v>Pasajeros</v>
      </c>
      <c r="D679" s="95" t="s">
        <v>1801</v>
      </c>
      <c r="E679" s="122">
        <v>130069</v>
      </c>
      <c r="F679" s="130" t="s">
        <v>1102</v>
      </c>
      <c r="G679" s="131">
        <v>22</v>
      </c>
      <c r="H679" s="122" t="s">
        <v>1105</v>
      </c>
      <c r="I679" s="220" t="str">
        <f>VLOOKUP(A679,EMPRESAS!$A$1:$I$342,9,0)</f>
        <v>MAGDALENA</v>
      </c>
      <c r="J679" s="115">
        <v>1</v>
      </c>
      <c r="K679" s="176" t="str">
        <f>VLOOKUP(J679,AUXILIAR_TIPO_ASEGURADORA!$C$2:$D$19,2,0)</f>
        <v>PREVISORA</v>
      </c>
      <c r="L679" s="177">
        <v>1003090</v>
      </c>
      <c r="M679" s="148">
        <v>43643</v>
      </c>
      <c r="N679" s="177">
        <v>3000694</v>
      </c>
      <c r="O679" s="148">
        <v>43643</v>
      </c>
      <c r="P679" s="28"/>
      <c r="Q679" s="60"/>
      <c r="R679" s="157" t="str">
        <f t="shared" ca="1" si="39"/>
        <v>Vencida</v>
      </c>
      <c r="S679" s="157">
        <f t="shared" ca="1" si="40"/>
        <v>1007</v>
      </c>
      <c r="T679" s="157" t="str">
        <f t="shared" ca="1" si="41"/>
        <v xml:space="preserve"> </v>
      </c>
    </row>
    <row r="680" spans="1:20" ht="15.6" thickTop="1" thickBot="1">
      <c r="A680" s="84">
        <v>8001080181</v>
      </c>
      <c r="B680" s="88" t="str">
        <f>VLOOKUP(A680,EMPRESAS!$A$1:$B$342,2,0)</f>
        <v>COOP INTEGRAL DE TRANSP EL BANCO LTDA "COOTRAFLUCAP" ANTES COOP DE TRANS FLUVIAL DE CARGA Y PASAJ DE EL BANCO "COOTRAFLUCAP"</v>
      </c>
      <c r="C680" s="88" t="str">
        <f>VLOOKUP(A680,EMPRESAS!$A$1:$C$342,3,0)</f>
        <v>Pasajeros</v>
      </c>
      <c r="D680" s="95" t="s">
        <v>1802</v>
      </c>
      <c r="E680" s="122">
        <v>130161</v>
      </c>
      <c r="F680" s="130" t="s">
        <v>1102</v>
      </c>
      <c r="G680" s="131">
        <v>22</v>
      </c>
      <c r="H680" s="122" t="s">
        <v>1105</v>
      </c>
      <c r="I680" s="220" t="str">
        <f>VLOOKUP(A680,EMPRESAS!$A$1:$I$342,9,0)</f>
        <v>MAGDALENA</v>
      </c>
      <c r="J680" s="115">
        <v>1</v>
      </c>
      <c r="K680" s="176" t="str">
        <f>VLOOKUP(J680,AUXILIAR_TIPO_ASEGURADORA!$C$2:$D$19,2,0)</f>
        <v>PREVISORA</v>
      </c>
      <c r="L680" s="177">
        <v>1003090</v>
      </c>
      <c r="M680" s="148">
        <v>43643</v>
      </c>
      <c r="N680" s="177">
        <v>3000694</v>
      </c>
      <c r="O680" s="148">
        <v>43643</v>
      </c>
      <c r="P680" s="28"/>
      <c r="Q680" s="60"/>
      <c r="R680" s="157" t="str">
        <f t="shared" ca="1" si="39"/>
        <v>Vencida</v>
      </c>
      <c r="S680" s="157">
        <f t="shared" ca="1" si="40"/>
        <v>1007</v>
      </c>
      <c r="T680" s="157" t="str">
        <f t="shared" ca="1" si="41"/>
        <v xml:space="preserve"> </v>
      </c>
    </row>
    <row r="681" spans="1:20" ht="15.6" thickTop="1" thickBot="1">
      <c r="A681" s="84">
        <v>8001080181</v>
      </c>
      <c r="B681" s="88" t="str">
        <f>VLOOKUP(A681,EMPRESAS!$A$1:$B$342,2,0)</f>
        <v>COOP INTEGRAL DE TRANSP EL BANCO LTDA "COOTRAFLUCAP" ANTES COOP DE TRANS FLUVIAL DE CARGA Y PASAJ DE EL BANCO "COOTRAFLUCAP"</v>
      </c>
      <c r="C681" s="88" t="str">
        <f>VLOOKUP(A681,EMPRESAS!$A$1:$C$342,3,0)</f>
        <v>Pasajeros</v>
      </c>
      <c r="D681" s="95" t="s">
        <v>1803</v>
      </c>
      <c r="E681" s="122">
        <v>130700</v>
      </c>
      <c r="F681" s="130" t="s">
        <v>1158</v>
      </c>
      <c r="G681" s="131">
        <v>30</v>
      </c>
      <c r="H681" s="122"/>
      <c r="I681" s="220" t="str">
        <f>VLOOKUP(A681,EMPRESAS!$A$1:$I$342,9,0)</f>
        <v>MAGDALENA</v>
      </c>
      <c r="J681" s="115">
        <v>1</v>
      </c>
      <c r="K681" s="176" t="str">
        <f>VLOOKUP(J681,AUXILIAR_TIPO_ASEGURADORA!$C$2:$D$19,2,0)</f>
        <v>PREVISORA</v>
      </c>
      <c r="L681" s="177">
        <v>1003090</v>
      </c>
      <c r="M681" s="148">
        <v>43643</v>
      </c>
      <c r="N681" s="177">
        <v>3000694</v>
      </c>
      <c r="O681" s="148">
        <v>43643</v>
      </c>
      <c r="P681" s="28"/>
      <c r="Q681" s="60"/>
      <c r="R681" s="157" t="str">
        <f t="shared" ca="1" si="39"/>
        <v>Vencida</v>
      </c>
      <c r="S681" s="157">
        <f t="shared" ca="1" si="40"/>
        <v>1007</v>
      </c>
      <c r="T681" s="157" t="str">
        <f t="shared" ca="1" si="41"/>
        <v xml:space="preserve"> </v>
      </c>
    </row>
    <row r="682" spans="1:20" ht="15.6" thickTop="1" thickBot="1">
      <c r="A682" s="84">
        <v>8001080181</v>
      </c>
      <c r="B682" s="88" t="str">
        <f>VLOOKUP(A682,EMPRESAS!$A$1:$B$342,2,0)</f>
        <v>COOP INTEGRAL DE TRANSP EL BANCO LTDA "COOTRAFLUCAP" ANTES COOP DE TRANS FLUVIAL DE CARGA Y PASAJ DE EL BANCO "COOTRAFLUCAP"</v>
      </c>
      <c r="C682" s="88" t="str">
        <f>VLOOKUP(A682,EMPRESAS!$A$1:$C$342,3,0)</f>
        <v>Pasajeros</v>
      </c>
      <c r="D682" s="95" t="s">
        <v>1804</v>
      </c>
      <c r="E682" s="122">
        <v>130623</v>
      </c>
      <c r="F682" s="130" t="s">
        <v>1158</v>
      </c>
      <c r="G682" s="131">
        <v>30</v>
      </c>
      <c r="H682" s="122" t="s">
        <v>1105</v>
      </c>
      <c r="I682" s="220" t="str">
        <f>VLOOKUP(A682,EMPRESAS!$A$1:$I$342,9,0)</f>
        <v>MAGDALENA</v>
      </c>
      <c r="J682" s="115">
        <v>1</v>
      </c>
      <c r="K682" s="176" t="str">
        <f>VLOOKUP(J682,AUXILIAR_TIPO_ASEGURADORA!$C$2:$D$19,2,0)</f>
        <v>PREVISORA</v>
      </c>
      <c r="L682" s="177">
        <v>1003090</v>
      </c>
      <c r="M682" s="148">
        <v>43643</v>
      </c>
      <c r="N682" s="177">
        <v>3000694</v>
      </c>
      <c r="O682" s="148">
        <v>43643</v>
      </c>
      <c r="P682" s="28"/>
      <c r="Q682" s="60"/>
      <c r="R682" s="157" t="str">
        <f t="shared" ca="1" si="39"/>
        <v>Vencida</v>
      </c>
      <c r="S682" s="157">
        <f t="shared" ca="1" si="40"/>
        <v>1007</v>
      </c>
      <c r="T682" s="157" t="str">
        <f t="shared" ca="1" si="41"/>
        <v xml:space="preserve"> </v>
      </c>
    </row>
    <row r="683" spans="1:20" ht="15.6" thickTop="1" thickBot="1">
      <c r="A683" s="84">
        <v>8001080181</v>
      </c>
      <c r="B683" s="88" t="str">
        <f>VLOOKUP(A683,EMPRESAS!$A$1:$B$342,2,0)</f>
        <v>COOP INTEGRAL DE TRANSP EL BANCO LTDA "COOTRAFLUCAP" ANTES COOP DE TRANS FLUVIAL DE CARGA Y PASAJ DE EL BANCO "COOTRAFLUCAP"</v>
      </c>
      <c r="C683" s="88" t="str">
        <f>VLOOKUP(A683,EMPRESAS!$A$1:$C$342,3,0)</f>
        <v>Pasajeros</v>
      </c>
      <c r="D683" s="95" t="s">
        <v>1805</v>
      </c>
      <c r="E683" s="122">
        <v>130198</v>
      </c>
      <c r="F683" s="130" t="s">
        <v>1102</v>
      </c>
      <c r="G683" s="131">
        <v>18</v>
      </c>
      <c r="H683" s="122" t="s">
        <v>1105</v>
      </c>
      <c r="I683" s="220" t="str">
        <f>VLOOKUP(A683,EMPRESAS!$A$1:$I$342,9,0)</f>
        <v>MAGDALENA</v>
      </c>
      <c r="J683" s="115">
        <v>1</v>
      </c>
      <c r="K683" s="176" t="str">
        <f>VLOOKUP(J683,AUXILIAR_TIPO_ASEGURADORA!$C$2:$D$19,2,0)</f>
        <v>PREVISORA</v>
      </c>
      <c r="L683" s="177">
        <v>1003090</v>
      </c>
      <c r="M683" s="148">
        <v>43643</v>
      </c>
      <c r="N683" s="177">
        <v>3000694</v>
      </c>
      <c r="O683" s="148">
        <v>43643</v>
      </c>
      <c r="P683" s="28"/>
      <c r="Q683" s="60"/>
      <c r="R683" s="157" t="str">
        <f t="shared" ca="1" si="39"/>
        <v>Vencida</v>
      </c>
      <c r="S683" s="157">
        <f t="shared" ca="1" si="40"/>
        <v>1007</v>
      </c>
      <c r="T683" s="157" t="str">
        <f t="shared" ca="1" si="41"/>
        <v xml:space="preserve"> </v>
      </c>
    </row>
    <row r="684" spans="1:20" ht="15.6" thickTop="1" thickBot="1">
      <c r="A684" s="84">
        <v>8001080181</v>
      </c>
      <c r="B684" s="88" t="str">
        <f>VLOOKUP(A684,EMPRESAS!$A$1:$B$342,2,0)</f>
        <v>COOP INTEGRAL DE TRANSP EL BANCO LTDA "COOTRAFLUCAP" ANTES COOP DE TRANS FLUVIAL DE CARGA Y PASAJ DE EL BANCO "COOTRAFLUCAP"</v>
      </c>
      <c r="C684" s="88" t="str">
        <f>VLOOKUP(A684,EMPRESAS!$A$1:$C$342,3,0)</f>
        <v>Pasajeros</v>
      </c>
      <c r="D684" s="95" t="s">
        <v>1806</v>
      </c>
      <c r="E684" s="122">
        <v>130543</v>
      </c>
      <c r="F684" s="130" t="s">
        <v>1102</v>
      </c>
      <c r="G684" s="131">
        <v>22</v>
      </c>
      <c r="H684" s="122" t="s">
        <v>1105</v>
      </c>
      <c r="I684" s="220" t="str">
        <f>VLOOKUP(A684,EMPRESAS!$A$1:$I$342,9,0)</f>
        <v>MAGDALENA</v>
      </c>
      <c r="J684" s="115">
        <v>1</v>
      </c>
      <c r="K684" s="176" t="str">
        <f>VLOOKUP(J684,AUXILIAR_TIPO_ASEGURADORA!$C$2:$D$19,2,0)</f>
        <v>PREVISORA</v>
      </c>
      <c r="L684" s="177">
        <v>1003090</v>
      </c>
      <c r="M684" s="148">
        <v>43643</v>
      </c>
      <c r="N684" s="177">
        <v>3000694</v>
      </c>
      <c r="O684" s="148">
        <v>43643</v>
      </c>
      <c r="P684" s="28"/>
      <c r="Q684" s="60"/>
      <c r="R684" s="157" t="str">
        <f t="shared" ca="1" si="39"/>
        <v>Vencida</v>
      </c>
      <c r="S684" s="157">
        <f t="shared" ca="1" si="40"/>
        <v>1007</v>
      </c>
      <c r="T684" s="157" t="str">
        <f t="shared" ca="1" si="41"/>
        <v xml:space="preserve"> </v>
      </c>
    </row>
    <row r="685" spans="1:20" ht="15.6" thickTop="1" thickBot="1">
      <c r="A685" s="84">
        <v>8001080181</v>
      </c>
      <c r="B685" s="88" t="str">
        <f>VLOOKUP(A685,EMPRESAS!$A$1:$B$342,2,0)</f>
        <v>COOP INTEGRAL DE TRANSP EL BANCO LTDA "COOTRAFLUCAP" ANTES COOP DE TRANS FLUVIAL DE CARGA Y PASAJ DE EL BANCO "COOTRAFLUCAP"</v>
      </c>
      <c r="C685" s="88" t="str">
        <f>VLOOKUP(A685,EMPRESAS!$A$1:$C$342,3,0)</f>
        <v>Pasajeros</v>
      </c>
      <c r="D685" s="95" t="s">
        <v>1807</v>
      </c>
      <c r="E685" s="122">
        <v>130029</v>
      </c>
      <c r="F685" s="130" t="s">
        <v>1102</v>
      </c>
      <c r="G685" s="131">
        <v>22</v>
      </c>
      <c r="H685" s="122" t="s">
        <v>1105</v>
      </c>
      <c r="I685" s="220" t="str">
        <f>VLOOKUP(A685,EMPRESAS!$A$1:$I$342,9,0)</f>
        <v>MAGDALENA</v>
      </c>
      <c r="J685" s="115">
        <v>1</v>
      </c>
      <c r="K685" s="176" t="str">
        <f>VLOOKUP(J685,AUXILIAR_TIPO_ASEGURADORA!$C$2:$D$19,2,0)</f>
        <v>PREVISORA</v>
      </c>
      <c r="L685" s="177">
        <v>1003090</v>
      </c>
      <c r="M685" s="148">
        <v>43643</v>
      </c>
      <c r="N685" s="177">
        <v>3000694</v>
      </c>
      <c r="O685" s="148">
        <v>43643</v>
      </c>
      <c r="P685" s="28"/>
      <c r="Q685" s="60"/>
      <c r="R685" s="157" t="str">
        <f t="shared" ca="1" si="39"/>
        <v>Vencida</v>
      </c>
      <c r="S685" s="157">
        <f t="shared" ca="1" si="40"/>
        <v>1007</v>
      </c>
      <c r="T685" s="157" t="str">
        <f t="shared" ca="1" si="41"/>
        <v xml:space="preserve"> </v>
      </c>
    </row>
    <row r="686" spans="1:20" ht="15.6" thickTop="1" thickBot="1">
      <c r="A686" s="84">
        <v>8001080181</v>
      </c>
      <c r="B686" s="88" t="str">
        <f>VLOOKUP(A686,EMPRESAS!$A$1:$B$342,2,0)</f>
        <v>COOP INTEGRAL DE TRANSP EL BANCO LTDA "COOTRAFLUCAP" ANTES COOP DE TRANS FLUVIAL DE CARGA Y PASAJ DE EL BANCO "COOTRAFLUCAP"</v>
      </c>
      <c r="C686" s="88" t="str">
        <f>VLOOKUP(A686,EMPRESAS!$A$1:$C$342,3,0)</f>
        <v>Pasajeros</v>
      </c>
      <c r="D686" s="95" t="s">
        <v>1808</v>
      </c>
      <c r="E686" s="122">
        <v>130016</v>
      </c>
      <c r="F686" s="130" t="s">
        <v>1102</v>
      </c>
      <c r="G686" s="131">
        <v>22</v>
      </c>
      <c r="H686" s="122" t="s">
        <v>1105</v>
      </c>
      <c r="I686" s="220" t="str">
        <f>VLOOKUP(A686,EMPRESAS!$A$1:$I$342,9,0)</f>
        <v>MAGDALENA</v>
      </c>
      <c r="J686" s="115">
        <v>1</v>
      </c>
      <c r="K686" s="176" t="str">
        <f>VLOOKUP(J686,AUXILIAR_TIPO_ASEGURADORA!$C$2:$D$19,2,0)</f>
        <v>PREVISORA</v>
      </c>
      <c r="L686" s="177">
        <v>1003090</v>
      </c>
      <c r="M686" s="148">
        <v>43643</v>
      </c>
      <c r="N686" s="177">
        <v>3000694</v>
      </c>
      <c r="O686" s="148">
        <v>43643</v>
      </c>
      <c r="P686" s="28"/>
      <c r="Q686" s="60"/>
      <c r="R686" s="157" t="str">
        <f t="shared" ca="1" si="39"/>
        <v>Vencida</v>
      </c>
      <c r="S686" s="157">
        <f t="shared" ca="1" si="40"/>
        <v>1007</v>
      </c>
      <c r="T686" s="157" t="str">
        <f t="shared" ca="1" si="41"/>
        <v xml:space="preserve"> </v>
      </c>
    </row>
    <row r="687" spans="1:20" ht="15.6" thickTop="1" thickBot="1">
      <c r="A687" s="84">
        <v>8001080181</v>
      </c>
      <c r="B687" s="88" t="str">
        <f>VLOOKUP(A687,EMPRESAS!$A$1:$B$342,2,0)</f>
        <v>COOP INTEGRAL DE TRANSP EL BANCO LTDA "COOTRAFLUCAP" ANTES COOP DE TRANS FLUVIAL DE CARGA Y PASAJ DE EL BANCO "COOTRAFLUCAP"</v>
      </c>
      <c r="C687" s="88" t="str">
        <f>VLOOKUP(A687,EMPRESAS!$A$1:$C$342,3,0)</f>
        <v>Pasajeros</v>
      </c>
      <c r="D687" s="95" t="s">
        <v>1809</v>
      </c>
      <c r="E687" s="122">
        <v>130521</v>
      </c>
      <c r="F687" s="130" t="s">
        <v>1102</v>
      </c>
      <c r="G687" s="131">
        <v>22</v>
      </c>
      <c r="H687" s="122"/>
      <c r="I687" s="220" t="str">
        <f>VLOOKUP(A687,EMPRESAS!$A$1:$I$342,9,0)</f>
        <v>MAGDALENA</v>
      </c>
      <c r="J687" s="115">
        <v>1</v>
      </c>
      <c r="K687" s="176" t="str">
        <f>VLOOKUP(J687,AUXILIAR_TIPO_ASEGURADORA!$C$2:$D$19,2,0)</f>
        <v>PREVISORA</v>
      </c>
      <c r="L687" s="177">
        <v>1003090</v>
      </c>
      <c r="M687" s="148">
        <v>43643</v>
      </c>
      <c r="N687" s="177">
        <v>3000694</v>
      </c>
      <c r="O687" s="148">
        <v>43643</v>
      </c>
      <c r="P687" s="28"/>
      <c r="Q687" s="60"/>
      <c r="R687" s="157" t="str">
        <f t="shared" ca="1" si="39"/>
        <v>Vencida</v>
      </c>
      <c r="S687" s="157">
        <f t="shared" ca="1" si="40"/>
        <v>1007</v>
      </c>
      <c r="T687" s="157" t="str">
        <f t="shared" ca="1" si="41"/>
        <v xml:space="preserve"> </v>
      </c>
    </row>
    <row r="688" spans="1:20" ht="15.6" thickTop="1" thickBot="1">
      <c r="A688" s="84">
        <v>8001080181</v>
      </c>
      <c r="B688" s="88" t="str">
        <f>VLOOKUP(A688,EMPRESAS!$A$1:$B$342,2,0)</f>
        <v>COOP INTEGRAL DE TRANSP EL BANCO LTDA "COOTRAFLUCAP" ANTES COOP DE TRANS FLUVIAL DE CARGA Y PASAJ DE EL BANCO "COOTRAFLUCAP"</v>
      </c>
      <c r="C688" s="88" t="str">
        <f>VLOOKUP(A688,EMPRESAS!$A$1:$C$342,3,0)</f>
        <v>Pasajeros</v>
      </c>
      <c r="D688" s="95" t="s">
        <v>1810</v>
      </c>
      <c r="E688" s="122">
        <v>130705</v>
      </c>
      <c r="F688" s="130" t="s">
        <v>1158</v>
      </c>
      <c r="G688" s="131">
        <v>30</v>
      </c>
      <c r="H688" s="122"/>
      <c r="I688" s="220" t="str">
        <f>VLOOKUP(A688,EMPRESAS!$A$1:$I$342,9,0)</f>
        <v>MAGDALENA</v>
      </c>
      <c r="J688" s="115">
        <v>1</v>
      </c>
      <c r="K688" s="176" t="str">
        <f>VLOOKUP(J688,AUXILIAR_TIPO_ASEGURADORA!$C$2:$D$19,2,0)</f>
        <v>PREVISORA</v>
      </c>
      <c r="L688" s="177">
        <v>1003090</v>
      </c>
      <c r="M688" s="148">
        <v>43643</v>
      </c>
      <c r="N688" s="177">
        <v>3000694</v>
      </c>
      <c r="O688" s="148">
        <v>43643</v>
      </c>
      <c r="P688" s="28"/>
      <c r="Q688" s="60"/>
      <c r="R688" s="157" t="str">
        <f t="shared" ca="1" si="39"/>
        <v>Vencida</v>
      </c>
      <c r="S688" s="157">
        <f t="shared" ca="1" si="40"/>
        <v>1007</v>
      </c>
      <c r="T688" s="157" t="str">
        <f t="shared" ca="1" si="41"/>
        <v xml:space="preserve"> </v>
      </c>
    </row>
    <row r="689" spans="1:20" ht="15.6" thickTop="1" thickBot="1">
      <c r="A689" s="84">
        <v>8001080181</v>
      </c>
      <c r="B689" s="88" t="str">
        <f>VLOOKUP(A689,EMPRESAS!$A$1:$B$342,2,0)</f>
        <v>COOP INTEGRAL DE TRANSP EL BANCO LTDA "COOTRAFLUCAP" ANTES COOP DE TRANS FLUVIAL DE CARGA Y PASAJ DE EL BANCO "COOTRAFLUCAP"</v>
      </c>
      <c r="C689" s="88" t="str">
        <f>VLOOKUP(A689,EMPRESAS!$A$1:$C$342,3,0)</f>
        <v>Pasajeros</v>
      </c>
      <c r="D689" s="95" t="s">
        <v>1811</v>
      </c>
      <c r="E689" s="122">
        <v>130545</v>
      </c>
      <c r="F689" s="130" t="s">
        <v>1158</v>
      </c>
      <c r="G689" s="131">
        <v>18</v>
      </c>
      <c r="H689" s="122" t="s">
        <v>1105</v>
      </c>
      <c r="I689" s="220" t="str">
        <f>VLOOKUP(A689,EMPRESAS!$A$1:$I$342,9,0)</f>
        <v>MAGDALENA</v>
      </c>
      <c r="J689" s="115">
        <v>1</v>
      </c>
      <c r="K689" s="176" t="str">
        <f>VLOOKUP(J689,AUXILIAR_TIPO_ASEGURADORA!$C$2:$D$19,2,0)</f>
        <v>PREVISORA</v>
      </c>
      <c r="L689" s="177">
        <v>1003090</v>
      </c>
      <c r="M689" s="148">
        <v>43643</v>
      </c>
      <c r="N689" s="177">
        <v>3000694</v>
      </c>
      <c r="O689" s="148">
        <v>43643</v>
      </c>
      <c r="P689" s="28"/>
      <c r="Q689" s="60"/>
      <c r="R689" s="157" t="str">
        <f t="shared" ca="1" si="39"/>
        <v>Vencida</v>
      </c>
      <c r="S689" s="157">
        <f t="shared" ca="1" si="40"/>
        <v>1007</v>
      </c>
      <c r="T689" s="157" t="str">
        <f t="shared" ca="1" si="41"/>
        <v xml:space="preserve"> </v>
      </c>
    </row>
    <row r="690" spans="1:20" ht="15.6" thickTop="1" thickBot="1">
      <c r="A690" s="84">
        <v>8001080181</v>
      </c>
      <c r="B690" s="88" t="str">
        <f>VLOOKUP(A690,EMPRESAS!$A$1:$B$342,2,0)</f>
        <v>COOP INTEGRAL DE TRANSP EL BANCO LTDA "COOTRAFLUCAP" ANTES COOP DE TRANS FLUVIAL DE CARGA Y PASAJ DE EL BANCO "COOTRAFLUCAP"</v>
      </c>
      <c r="C690" s="88" t="str">
        <f>VLOOKUP(A690,EMPRESAS!$A$1:$C$342,3,0)</f>
        <v>Pasajeros</v>
      </c>
      <c r="D690" s="95" t="s">
        <v>1812</v>
      </c>
      <c r="E690" s="122">
        <v>130416</v>
      </c>
      <c r="F690" s="130" t="s">
        <v>1102</v>
      </c>
      <c r="G690" s="131">
        <v>22</v>
      </c>
      <c r="H690" s="122" t="s">
        <v>1105</v>
      </c>
      <c r="I690" s="220" t="str">
        <f>VLOOKUP(A690,EMPRESAS!$A$1:$I$342,9,0)</f>
        <v>MAGDALENA</v>
      </c>
      <c r="J690" s="115">
        <v>1</v>
      </c>
      <c r="K690" s="176" t="str">
        <f>VLOOKUP(J690,AUXILIAR_TIPO_ASEGURADORA!$C$2:$D$19,2,0)</f>
        <v>PREVISORA</v>
      </c>
      <c r="L690" s="177">
        <v>1003090</v>
      </c>
      <c r="M690" s="148">
        <v>43643</v>
      </c>
      <c r="N690" s="177">
        <v>3000694</v>
      </c>
      <c r="O690" s="148">
        <v>43643</v>
      </c>
      <c r="P690" s="28"/>
      <c r="Q690" s="60"/>
      <c r="R690" s="157" t="str">
        <f t="shared" ca="1" si="39"/>
        <v>Vencida</v>
      </c>
      <c r="S690" s="157">
        <f t="shared" ca="1" si="40"/>
        <v>1007</v>
      </c>
      <c r="T690" s="157" t="str">
        <f t="shared" ca="1" si="41"/>
        <v xml:space="preserve"> </v>
      </c>
    </row>
    <row r="691" spans="1:20" ht="15.6" thickTop="1" thickBot="1">
      <c r="A691" s="84">
        <v>8001080181</v>
      </c>
      <c r="B691" s="88" t="str">
        <f>VLOOKUP(A691,EMPRESAS!$A$1:$B$342,2,0)</f>
        <v>COOP INTEGRAL DE TRANSP EL BANCO LTDA "COOTRAFLUCAP" ANTES COOP DE TRANS FLUVIAL DE CARGA Y PASAJ DE EL BANCO "COOTRAFLUCAP"</v>
      </c>
      <c r="C691" s="88" t="str">
        <f>VLOOKUP(A691,EMPRESAS!$A$1:$C$342,3,0)</f>
        <v>Pasajeros</v>
      </c>
      <c r="D691" s="95" t="s">
        <v>1813</v>
      </c>
      <c r="E691" s="122">
        <v>130527</v>
      </c>
      <c r="F691" s="130" t="s">
        <v>1102</v>
      </c>
      <c r="G691" s="131">
        <v>22</v>
      </c>
      <c r="H691" s="122" t="s">
        <v>1105</v>
      </c>
      <c r="I691" s="220" t="str">
        <f>VLOOKUP(A691,EMPRESAS!$A$1:$I$342,9,0)</f>
        <v>MAGDALENA</v>
      </c>
      <c r="J691" s="115">
        <v>1</v>
      </c>
      <c r="K691" s="176" t="str">
        <f>VLOOKUP(J691,AUXILIAR_TIPO_ASEGURADORA!$C$2:$D$19,2,0)</f>
        <v>PREVISORA</v>
      </c>
      <c r="L691" s="177">
        <v>1003090</v>
      </c>
      <c r="M691" s="148">
        <v>43643</v>
      </c>
      <c r="N691" s="177">
        <v>3000694</v>
      </c>
      <c r="O691" s="148">
        <v>43643</v>
      </c>
      <c r="P691" s="28"/>
      <c r="Q691" s="60"/>
      <c r="R691" s="157" t="str">
        <f t="shared" ca="1" si="39"/>
        <v>Vencida</v>
      </c>
      <c r="S691" s="157">
        <f t="shared" ca="1" si="40"/>
        <v>1007</v>
      </c>
      <c r="T691" s="157" t="str">
        <f t="shared" ca="1" si="41"/>
        <v xml:space="preserve"> </v>
      </c>
    </row>
    <row r="692" spans="1:20" ht="15.6" thickTop="1" thickBot="1">
      <c r="A692" s="84">
        <v>8001080181</v>
      </c>
      <c r="B692" s="88" t="str">
        <f>VLOOKUP(A692,EMPRESAS!$A$1:$B$342,2,0)</f>
        <v>COOP INTEGRAL DE TRANSP EL BANCO LTDA "COOTRAFLUCAP" ANTES COOP DE TRANS FLUVIAL DE CARGA Y PASAJ DE EL BANCO "COOTRAFLUCAP"</v>
      </c>
      <c r="C692" s="88" t="str">
        <f>VLOOKUP(A692,EMPRESAS!$A$1:$C$342,3,0)</f>
        <v>Pasajeros</v>
      </c>
      <c r="D692" s="95" t="s">
        <v>1814</v>
      </c>
      <c r="E692" s="122">
        <v>130112</v>
      </c>
      <c r="F692" s="130" t="s">
        <v>1102</v>
      </c>
      <c r="G692" s="131">
        <v>22</v>
      </c>
      <c r="H692" s="122" t="s">
        <v>1105</v>
      </c>
      <c r="I692" s="220" t="str">
        <f>VLOOKUP(A692,EMPRESAS!$A$1:$I$342,9,0)</f>
        <v>MAGDALENA</v>
      </c>
      <c r="J692" s="115">
        <v>1</v>
      </c>
      <c r="K692" s="176" t="str">
        <f>VLOOKUP(J692,AUXILIAR_TIPO_ASEGURADORA!$C$2:$D$19,2,0)</f>
        <v>PREVISORA</v>
      </c>
      <c r="L692" s="177">
        <v>1003090</v>
      </c>
      <c r="M692" s="148">
        <v>43643</v>
      </c>
      <c r="N692" s="177">
        <v>3000694</v>
      </c>
      <c r="O692" s="148">
        <v>43643</v>
      </c>
      <c r="P692" s="28"/>
      <c r="Q692" s="60"/>
      <c r="R692" s="157" t="str">
        <f t="shared" ca="1" si="39"/>
        <v>Vencida</v>
      </c>
      <c r="S692" s="157">
        <f t="shared" ca="1" si="40"/>
        <v>1007</v>
      </c>
      <c r="T692" s="157" t="str">
        <f t="shared" ca="1" si="41"/>
        <v xml:space="preserve"> </v>
      </c>
    </row>
    <row r="693" spans="1:20" ht="15.6" thickTop="1" thickBot="1">
      <c r="A693" s="84">
        <v>8001080181</v>
      </c>
      <c r="B693" s="88" t="str">
        <f>VLOOKUP(A693,EMPRESAS!$A$1:$B$342,2,0)</f>
        <v>COOP INTEGRAL DE TRANSP EL BANCO LTDA "COOTRAFLUCAP" ANTES COOP DE TRANS FLUVIAL DE CARGA Y PASAJ DE EL BANCO "COOTRAFLUCAP"</v>
      </c>
      <c r="C693" s="88" t="str">
        <f>VLOOKUP(A693,EMPRESAS!$A$1:$C$342,3,0)</f>
        <v>Pasajeros</v>
      </c>
      <c r="D693" s="95" t="s">
        <v>1815</v>
      </c>
      <c r="E693" s="122">
        <v>130656</v>
      </c>
      <c r="F693" s="130" t="s">
        <v>1102</v>
      </c>
      <c r="G693" s="131">
        <v>22</v>
      </c>
      <c r="H693" s="122" t="s">
        <v>1105</v>
      </c>
      <c r="I693" s="220" t="str">
        <f>VLOOKUP(A693,EMPRESAS!$A$1:$I$342,9,0)</f>
        <v>MAGDALENA</v>
      </c>
      <c r="J693" s="115">
        <v>1</v>
      </c>
      <c r="K693" s="176" t="str">
        <f>VLOOKUP(J693,AUXILIAR_TIPO_ASEGURADORA!$C$2:$D$19,2,0)</f>
        <v>PREVISORA</v>
      </c>
      <c r="L693" s="177">
        <v>1003090</v>
      </c>
      <c r="M693" s="148">
        <v>43643</v>
      </c>
      <c r="N693" s="177">
        <v>3000694</v>
      </c>
      <c r="O693" s="148">
        <v>43643</v>
      </c>
      <c r="P693" s="28"/>
      <c r="Q693" s="60"/>
      <c r="R693" s="157" t="str">
        <f t="shared" ca="1" si="39"/>
        <v>Vencida</v>
      </c>
      <c r="S693" s="157">
        <f t="shared" ca="1" si="40"/>
        <v>1007</v>
      </c>
      <c r="T693" s="157" t="str">
        <f t="shared" ca="1" si="41"/>
        <v xml:space="preserve"> </v>
      </c>
    </row>
    <row r="694" spans="1:20" ht="15.6" thickTop="1" thickBot="1">
      <c r="A694" s="84">
        <v>8001080181</v>
      </c>
      <c r="B694" s="88" t="str">
        <f>VLOOKUP(A694,EMPRESAS!$A$1:$B$342,2,0)</f>
        <v>COOP INTEGRAL DE TRANSP EL BANCO LTDA "COOTRAFLUCAP" ANTES COOP DE TRANS FLUVIAL DE CARGA Y PASAJ DE EL BANCO "COOTRAFLUCAP"</v>
      </c>
      <c r="C694" s="88" t="str">
        <f>VLOOKUP(A694,EMPRESAS!$A$1:$C$342,3,0)</f>
        <v>Pasajeros</v>
      </c>
      <c r="D694" s="95" t="s">
        <v>1816</v>
      </c>
      <c r="E694" s="122">
        <v>130704</v>
      </c>
      <c r="F694" s="130" t="s">
        <v>1102</v>
      </c>
      <c r="G694" s="131">
        <v>20</v>
      </c>
      <c r="H694" s="122" t="s">
        <v>1105</v>
      </c>
      <c r="I694" s="220" t="str">
        <f>VLOOKUP(A694,EMPRESAS!$A$1:$I$342,9,0)</f>
        <v>MAGDALENA</v>
      </c>
      <c r="J694" s="115">
        <v>1</v>
      </c>
      <c r="K694" s="176" t="str">
        <f>VLOOKUP(J694,AUXILIAR_TIPO_ASEGURADORA!$C$2:$D$19,2,0)</f>
        <v>PREVISORA</v>
      </c>
      <c r="L694" s="177">
        <v>1003090</v>
      </c>
      <c r="M694" s="148">
        <v>43643</v>
      </c>
      <c r="N694" s="177">
        <v>3000694</v>
      </c>
      <c r="O694" s="148">
        <v>43643</v>
      </c>
      <c r="P694" s="28"/>
      <c r="Q694" s="60"/>
      <c r="R694" s="157" t="str">
        <f t="shared" ca="1" si="39"/>
        <v>Vencida</v>
      </c>
      <c r="S694" s="157">
        <f t="shared" ca="1" si="40"/>
        <v>1007</v>
      </c>
      <c r="T694" s="157" t="str">
        <f t="shared" ca="1" si="41"/>
        <v xml:space="preserve"> </v>
      </c>
    </row>
    <row r="695" spans="1:20" ht="15.6" thickTop="1" thickBot="1">
      <c r="A695" s="84">
        <v>8001080181</v>
      </c>
      <c r="B695" s="88" t="str">
        <f>VLOOKUP(A695,EMPRESAS!$A$1:$B$342,2,0)</f>
        <v>COOP INTEGRAL DE TRANSP EL BANCO LTDA "COOTRAFLUCAP" ANTES COOP DE TRANS FLUVIAL DE CARGA Y PASAJ DE EL BANCO "COOTRAFLUCAP"</v>
      </c>
      <c r="C695" s="88" t="str">
        <f>VLOOKUP(A695,EMPRESAS!$A$1:$C$342,3,0)</f>
        <v>Pasajeros</v>
      </c>
      <c r="D695" s="95" t="s">
        <v>1817</v>
      </c>
      <c r="E695" s="122">
        <v>130502</v>
      </c>
      <c r="F695" s="130" t="s">
        <v>1158</v>
      </c>
      <c r="G695" s="131">
        <v>30</v>
      </c>
      <c r="H695" s="122" t="s">
        <v>1105</v>
      </c>
      <c r="I695" s="220" t="str">
        <f>VLOOKUP(A695,EMPRESAS!$A$1:$I$342,9,0)</f>
        <v>MAGDALENA</v>
      </c>
      <c r="J695" s="115">
        <v>1</v>
      </c>
      <c r="K695" s="176" t="str">
        <f>VLOOKUP(J695,AUXILIAR_TIPO_ASEGURADORA!$C$2:$D$19,2,0)</f>
        <v>PREVISORA</v>
      </c>
      <c r="L695" s="177">
        <v>1003090</v>
      </c>
      <c r="M695" s="148">
        <v>43643</v>
      </c>
      <c r="N695" s="177">
        <v>3000694</v>
      </c>
      <c r="O695" s="148">
        <v>43643</v>
      </c>
      <c r="P695" s="28"/>
      <c r="Q695" s="60"/>
      <c r="R695" s="157" t="str">
        <f t="shared" ca="1" si="39"/>
        <v>Vencida</v>
      </c>
      <c r="S695" s="157">
        <f t="shared" ca="1" si="40"/>
        <v>1007</v>
      </c>
      <c r="T695" s="157" t="str">
        <f t="shared" ca="1" si="41"/>
        <v xml:space="preserve"> </v>
      </c>
    </row>
    <row r="696" spans="1:20" ht="15.6" thickTop="1" thickBot="1">
      <c r="A696" s="84">
        <v>8001080181</v>
      </c>
      <c r="B696" s="88" t="str">
        <f>VLOOKUP(A696,EMPRESAS!$A$1:$B$342,2,0)</f>
        <v>COOP INTEGRAL DE TRANSP EL BANCO LTDA "COOTRAFLUCAP" ANTES COOP DE TRANS FLUVIAL DE CARGA Y PASAJ DE EL BANCO "COOTRAFLUCAP"</v>
      </c>
      <c r="C696" s="88" t="str">
        <f>VLOOKUP(A696,EMPRESAS!$A$1:$C$342,3,0)</f>
        <v>Pasajeros</v>
      </c>
      <c r="D696" s="95" t="s">
        <v>1818</v>
      </c>
      <c r="E696" s="122">
        <v>130351</v>
      </c>
      <c r="F696" s="130" t="s">
        <v>1158</v>
      </c>
      <c r="G696" s="131">
        <v>30</v>
      </c>
      <c r="H696" s="122" t="s">
        <v>1105</v>
      </c>
      <c r="I696" s="220" t="str">
        <f>VLOOKUP(A696,EMPRESAS!$A$1:$I$342,9,0)</f>
        <v>MAGDALENA</v>
      </c>
      <c r="J696" s="115">
        <v>1</v>
      </c>
      <c r="K696" s="176" t="str">
        <f>VLOOKUP(J696,AUXILIAR_TIPO_ASEGURADORA!$C$2:$D$19,2,0)</f>
        <v>PREVISORA</v>
      </c>
      <c r="L696" s="177">
        <v>1003090</v>
      </c>
      <c r="M696" s="148">
        <v>43643</v>
      </c>
      <c r="N696" s="177">
        <v>3000694</v>
      </c>
      <c r="O696" s="148">
        <v>43643</v>
      </c>
      <c r="P696" s="28"/>
      <c r="Q696" s="60"/>
      <c r="R696" s="157" t="str">
        <f t="shared" ca="1" si="39"/>
        <v>Vencida</v>
      </c>
      <c r="S696" s="157">
        <f t="shared" ca="1" si="40"/>
        <v>1007</v>
      </c>
      <c r="T696" s="157" t="str">
        <f t="shared" ca="1" si="41"/>
        <v xml:space="preserve"> </v>
      </c>
    </row>
    <row r="697" spans="1:20" ht="15.6" thickTop="1" thickBot="1">
      <c r="A697" s="84">
        <v>8001080181</v>
      </c>
      <c r="B697" s="88" t="str">
        <f>VLOOKUP(A697,EMPRESAS!$A$1:$B$342,2,0)</f>
        <v>COOP INTEGRAL DE TRANSP EL BANCO LTDA "COOTRAFLUCAP" ANTES COOP DE TRANS FLUVIAL DE CARGA Y PASAJ DE EL BANCO "COOTRAFLUCAP"</v>
      </c>
      <c r="C697" s="88" t="str">
        <f>VLOOKUP(A697,EMPRESAS!$A$1:$C$342,3,0)</f>
        <v>Pasajeros</v>
      </c>
      <c r="D697" s="95" t="s">
        <v>1819</v>
      </c>
      <c r="E697" s="122">
        <v>130505</v>
      </c>
      <c r="F697" s="130" t="s">
        <v>1102</v>
      </c>
      <c r="G697" s="131">
        <v>22</v>
      </c>
      <c r="H697" s="122" t="s">
        <v>1105</v>
      </c>
      <c r="I697" s="220" t="str">
        <f>VLOOKUP(A697,EMPRESAS!$A$1:$I$342,9,0)</f>
        <v>MAGDALENA</v>
      </c>
      <c r="J697" s="115">
        <v>1</v>
      </c>
      <c r="K697" s="176" t="str">
        <f>VLOOKUP(J697,AUXILIAR_TIPO_ASEGURADORA!$C$2:$D$19,2,0)</f>
        <v>PREVISORA</v>
      </c>
      <c r="L697" s="177">
        <v>1003090</v>
      </c>
      <c r="M697" s="148">
        <v>43643</v>
      </c>
      <c r="N697" s="177">
        <v>3000694</v>
      </c>
      <c r="O697" s="148">
        <v>43643</v>
      </c>
      <c r="P697" s="28"/>
      <c r="Q697" s="60"/>
      <c r="R697" s="157" t="str">
        <f t="shared" ca="1" si="39"/>
        <v>Vencida</v>
      </c>
      <c r="S697" s="157">
        <f t="shared" ca="1" si="40"/>
        <v>1007</v>
      </c>
      <c r="T697" s="157" t="str">
        <f t="shared" ca="1" si="41"/>
        <v xml:space="preserve"> </v>
      </c>
    </row>
    <row r="698" spans="1:20" ht="15.6" thickTop="1" thickBot="1">
      <c r="A698" s="84">
        <v>8001080181</v>
      </c>
      <c r="B698" s="88" t="str">
        <f>VLOOKUP(A698,EMPRESAS!$A$1:$B$342,2,0)</f>
        <v>COOP INTEGRAL DE TRANSP EL BANCO LTDA "COOTRAFLUCAP" ANTES COOP DE TRANS FLUVIAL DE CARGA Y PASAJ DE EL BANCO "COOTRAFLUCAP"</v>
      </c>
      <c r="C698" s="88" t="str">
        <f>VLOOKUP(A698,EMPRESAS!$A$1:$C$342,3,0)</f>
        <v>Pasajeros</v>
      </c>
      <c r="D698" s="95" t="s">
        <v>1820</v>
      </c>
      <c r="E698" s="122">
        <v>130500</v>
      </c>
      <c r="F698" s="130" t="s">
        <v>1102</v>
      </c>
      <c r="G698" s="131">
        <v>22</v>
      </c>
      <c r="H698" s="122" t="s">
        <v>1105</v>
      </c>
      <c r="I698" s="220" t="str">
        <f>VLOOKUP(A698,EMPRESAS!$A$1:$I$342,9,0)</f>
        <v>MAGDALENA</v>
      </c>
      <c r="J698" s="115">
        <v>1</v>
      </c>
      <c r="K698" s="176" t="str">
        <f>VLOOKUP(J698,AUXILIAR_TIPO_ASEGURADORA!$C$2:$D$19,2,0)</f>
        <v>PREVISORA</v>
      </c>
      <c r="L698" s="177">
        <v>1003090</v>
      </c>
      <c r="M698" s="148">
        <v>43643</v>
      </c>
      <c r="N698" s="177">
        <v>3000694</v>
      </c>
      <c r="O698" s="148">
        <v>43643</v>
      </c>
      <c r="P698" s="28"/>
      <c r="Q698" s="60"/>
      <c r="R698" s="157" t="str">
        <f t="shared" ca="1" si="39"/>
        <v>Vencida</v>
      </c>
      <c r="S698" s="157">
        <f t="shared" ca="1" si="40"/>
        <v>1007</v>
      </c>
      <c r="T698" s="157" t="str">
        <f t="shared" ca="1" si="41"/>
        <v xml:space="preserve"> </v>
      </c>
    </row>
    <row r="699" spans="1:20" ht="15.6" thickTop="1" thickBot="1">
      <c r="A699" s="84">
        <v>8001080181</v>
      </c>
      <c r="B699" s="88" t="str">
        <f>VLOOKUP(A699,EMPRESAS!$A$1:$B$342,2,0)</f>
        <v>COOP INTEGRAL DE TRANSP EL BANCO LTDA "COOTRAFLUCAP" ANTES COOP DE TRANS FLUVIAL DE CARGA Y PASAJ DE EL BANCO "COOTRAFLUCAP"</v>
      </c>
      <c r="C699" s="88" t="str">
        <f>VLOOKUP(A699,EMPRESAS!$A$1:$C$342,3,0)</f>
        <v>Pasajeros</v>
      </c>
      <c r="D699" s="95" t="s">
        <v>1821</v>
      </c>
      <c r="E699" s="122">
        <v>130458</v>
      </c>
      <c r="F699" s="130" t="s">
        <v>1102</v>
      </c>
      <c r="G699" s="131">
        <v>22</v>
      </c>
      <c r="H699" s="122" t="s">
        <v>1105</v>
      </c>
      <c r="I699" s="220" t="str">
        <f>VLOOKUP(A699,EMPRESAS!$A$1:$I$342,9,0)</f>
        <v>MAGDALENA</v>
      </c>
      <c r="J699" s="115">
        <v>1</v>
      </c>
      <c r="K699" s="176" t="str">
        <f>VLOOKUP(J699,AUXILIAR_TIPO_ASEGURADORA!$C$2:$D$19,2,0)</f>
        <v>PREVISORA</v>
      </c>
      <c r="L699" s="177">
        <v>1003090</v>
      </c>
      <c r="M699" s="148">
        <v>43643</v>
      </c>
      <c r="N699" s="177">
        <v>3000694</v>
      </c>
      <c r="O699" s="148">
        <v>43643</v>
      </c>
      <c r="P699" s="28"/>
      <c r="Q699" s="60"/>
      <c r="R699" s="157" t="str">
        <f t="shared" ca="1" si="39"/>
        <v>Vencida</v>
      </c>
      <c r="S699" s="157">
        <f t="shared" ca="1" si="40"/>
        <v>1007</v>
      </c>
      <c r="T699" s="157" t="str">
        <f t="shared" ca="1" si="41"/>
        <v xml:space="preserve"> </v>
      </c>
    </row>
    <row r="700" spans="1:20" ht="15.6" thickTop="1" thickBot="1">
      <c r="A700" s="84">
        <v>8001080181</v>
      </c>
      <c r="B700" s="88" t="str">
        <f>VLOOKUP(A700,EMPRESAS!$A$1:$B$342,2,0)</f>
        <v>COOP INTEGRAL DE TRANSP EL BANCO LTDA "COOTRAFLUCAP" ANTES COOP DE TRANS FLUVIAL DE CARGA Y PASAJ DE EL BANCO "COOTRAFLUCAP"</v>
      </c>
      <c r="C700" s="88" t="str">
        <f>VLOOKUP(A700,EMPRESAS!$A$1:$C$342,3,0)</f>
        <v>Pasajeros</v>
      </c>
      <c r="D700" s="95" t="s">
        <v>1822</v>
      </c>
      <c r="E700" s="122">
        <v>130511</v>
      </c>
      <c r="F700" s="130" t="s">
        <v>1102</v>
      </c>
      <c r="G700" s="131">
        <v>22</v>
      </c>
      <c r="H700" s="122" t="s">
        <v>1105</v>
      </c>
      <c r="I700" s="220" t="str">
        <f>VLOOKUP(A700,EMPRESAS!$A$1:$I$342,9,0)</f>
        <v>MAGDALENA</v>
      </c>
      <c r="J700" s="115">
        <v>1</v>
      </c>
      <c r="K700" s="176" t="str">
        <f>VLOOKUP(J700,AUXILIAR_TIPO_ASEGURADORA!$C$2:$D$19,2,0)</f>
        <v>PREVISORA</v>
      </c>
      <c r="L700" s="177">
        <v>1003090</v>
      </c>
      <c r="M700" s="148">
        <v>43643</v>
      </c>
      <c r="N700" s="177">
        <v>3000694</v>
      </c>
      <c r="O700" s="148">
        <v>43643</v>
      </c>
      <c r="P700" s="28"/>
      <c r="Q700" s="60"/>
      <c r="R700" s="157" t="str">
        <f t="shared" ca="1" si="39"/>
        <v>Vencida</v>
      </c>
      <c r="S700" s="157">
        <f t="shared" ca="1" si="40"/>
        <v>1007</v>
      </c>
      <c r="T700" s="157" t="str">
        <f t="shared" ca="1" si="41"/>
        <v xml:space="preserve"> </v>
      </c>
    </row>
    <row r="701" spans="1:20" ht="15.6" thickTop="1" thickBot="1">
      <c r="A701" s="84">
        <v>8001080181</v>
      </c>
      <c r="B701" s="88" t="str">
        <f>VLOOKUP(A701,EMPRESAS!$A$1:$B$342,2,0)</f>
        <v>COOP INTEGRAL DE TRANSP EL BANCO LTDA "COOTRAFLUCAP" ANTES COOP DE TRANS FLUVIAL DE CARGA Y PASAJ DE EL BANCO "COOTRAFLUCAP"</v>
      </c>
      <c r="C701" s="88" t="str">
        <f>VLOOKUP(A701,EMPRESAS!$A$1:$C$342,3,0)</f>
        <v>Pasajeros</v>
      </c>
      <c r="D701" s="95" t="s">
        <v>1823</v>
      </c>
      <c r="E701" s="122">
        <v>130467</v>
      </c>
      <c r="F701" s="130" t="s">
        <v>1102</v>
      </c>
      <c r="G701" s="131">
        <v>22</v>
      </c>
      <c r="H701" s="122" t="s">
        <v>1105</v>
      </c>
      <c r="I701" s="220" t="str">
        <f>VLOOKUP(A701,EMPRESAS!$A$1:$I$342,9,0)</f>
        <v>MAGDALENA</v>
      </c>
      <c r="J701" s="115">
        <v>1</v>
      </c>
      <c r="K701" s="176" t="str">
        <f>VLOOKUP(J701,AUXILIAR_TIPO_ASEGURADORA!$C$2:$D$19,2,0)</f>
        <v>PREVISORA</v>
      </c>
      <c r="L701" s="177">
        <v>1003090</v>
      </c>
      <c r="M701" s="148">
        <v>43643</v>
      </c>
      <c r="N701" s="177">
        <v>3000694</v>
      </c>
      <c r="O701" s="148">
        <v>43643</v>
      </c>
      <c r="P701" s="28"/>
      <c r="Q701" s="60"/>
      <c r="R701" s="157" t="str">
        <f t="shared" ca="1" si="39"/>
        <v>Vencida</v>
      </c>
      <c r="S701" s="157">
        <f t="shared" ca="1" si="40"/>
        <v>1007</v>
      </c>
      <c r="T701" s="157" t="str">
        <f t="shared" ca="1" si="41"/>
        <v xml:space="preserve"> </v>
      </c>
    </row>
    <row r="702" spans="1:20" ht="15.6" thickTop="1" thickBot="1">
      <c r="A702" s="84">
        <v>8001080181</v>
      </c>
      <c r="B702" s="88" t="str">
        <f>VLOOKUP(A702,EMPRESAS!$A$1:$B$342,2,0)</f>
        <v>COOP INTEGRAL DE TRANSP EL BANCO LTDA "COOTRAFLUCAP" ANTES COOP DE TRANS FLUVIAL DE CARGA Y PASAJ DE EL BANCO "COOTRAFLUCAP"</v>
      </c>
      <c r="C702" s="88" t="str">
        <f>VLOOKUP(A702,EMPRESAS!$A$1:$C$342,3,0)</f>
        <v>Pasajeros</v>
      </c>
      <c r="D702" s="95" t="s">
        <v>1824</v>
      </c>
      <c r="E702" s="122">
        <v>130138</v>
      </c>
      <c r="F702" s="130" t="s">
        <v>1102</v>
      </c>
      <c r="G702" s="131">
        <v>22</v>
      </c>
      <c r="H702" s="122" t="s">
        <v>1105</v>
      </c>
      <c r="I702" s="220" t="str">
        <f>VLOOKUP(A702,EMPRESAS!$A$1:$I$342,9,0)</f>
        <v>MAGDALENA</v>
      </c>
      <c r="J702" s="115">
        <v>1</v>
      </c>
      <c r="K702" s="176" t="str">
        <f>VLOOKUP(J702,AUXILIAR_TIPO_ASEGURADORA!$C$2:$D$19,2,0)</f>
        <v>PREVISORA</v>
      </c>
      <c r="L702" s="177">
        <v>1003090</v>
      </c>
      <c r="M702" s="148">
        <v>43643</v>
      </c>
      <c r="N702" s="177">
        <v>3000694</v>
      </c>
      <c r="O702" s="148">
        <v>43643</v>
      </c>
      <c r="P702" s="28"/>
      <c r="Q702" s="60"/>
      <c r="R702" s="157" t="str">
        <f t="shared" ca="1" si="39"/>
        <v>Vencida</v>
      </c>
      <c r="S702" s="157">
        <f t="shared" ca="1" si="40"/>
        <v>1007</v>
      </c>
      <c r="T702" s="157" t="str">
        <f t="shared" ca="1" si="41"/>
        <v xml:space="preserve"> </v>
      </c>
    </row>
    <row r="703" spans="1:20" ht="15.6" thickTop="1" thickBot="1">
      <c r="A703" s="84">
        <v>8001080181</v>
      </c>
      <c r="B703" s="88" t="str">
        <f>VLOOKUP(A703,EMPRESAS!$A$1:$B$342,2,0)</f>
        <v>COOP INTEGRAL DE TRANSP EL BANCO LTDA "COOTRAFLUCAP" ANTES COOP DE TRANS FLUVIAL DE CARGA Y PASAJ DE EL BANCO "COOTRAFLUCAP"</v>
      </c>
      <c r="C703" s="88" t="str">
        <f>VLOOKUP(A703,EMPRESAS!$A$1:$C$342,3,0)</f>
        <v>Pasajeros</v>
      </c>
      <c r="D703" s="95" t="s">
        <v>1825</v>
      </c>
      <c r="E703" s="122">
        <v>130423</v>
      </c>
      <c r="F703" s="130" t="s">
        <v>1102</v>
      </c>
      <c r="G703" s="131">
        <v>22</v>
      </c>
      <c r="H703" s="122" t="s">
        <v>1105</v>
      </c>
      <c r="I703" s="220" t="str">
        <f>VLOOKUP(A703,EMPRESAS!$A$1:$I$342,9,0)</f>
        <v>MAGDALENA</v>
      </c>
      <c r="J703" s="115">
        <v>1</v>
      </c>
      <c r="K703" s="176" t="str">
        <f>VLOOKUP(J703,AUXILIAR_TIPO_ASEGURADORA!$C$2:$D$19,2,0)</f>
        <v>PREVISORA</v>
      </c>
      <c r="L703" s="177">
        <v>1003090</v>
      </c>
      <c r="M703" s="148">
        <v>43643</v>
      </c>
      <c r="N703" s="177">
        <v>3000694</v>
      </c>
      <c r="O703" s="148">
        <v>43643</v>
      </c>
      <c r="P703" s="28"/>
      <c r="Q703" s="60"/>
      <c r="R703" s="157" t="str">
        <f t="shared" ca="1" si="39"/>
        <v>Vencida</v>
      </c>
      <c r="S703" s="157">
        <f t="shared" ca="1" si="40"/>
        <v>1007</v>
      </c>
      <c r="T703" s="157" t="str">
        <f t="shared" ca="1" si="41"/>
        <v xml:space="preserve"> </v>
      </c>
    </row>
    <row r="704" spans="1:20" ht="15.6" thickTop="1" thickBot="1">
      <c r="A704" s="84">
        <v>8001080181</v>
      </c>
      <c r="B704" s="88" t="str">
        <f>VLOOKUP(A704,EMPRESAS!$A$1:$B$342,2,0)</f>
        <v>COOP INTEGRAL DE TRANSP EL BANCO LTDA "COOTRAFLUCAP" ANTES COOP DE TRANS FLUVIAL DE CARGA Y PASAJ DE EL BANCO "COOTRAFLUCAP"</v>
      </c>
      <c r="C704" s="88" t="str">
        <f>VLOOKUP(A704,EMPRESAS!$A$1:$C$342,3,0)</f>
        <v>Pasajeros</v>
      </c>
      <c r="D704" s="95" t="s">
        <v>1826</v>
      </c>
      <c r="E704" s="122">
        <v>130523</v>
      </c>
      <c r="F704" s="130" t="s">
        <v>1102</v>
      </c>
      <c r="G704" s="131">
        <v>22</v>
      </c>
      <c r="H704" s="122" t="s">
        <v>1105</v>
      </c>
      <c r="I704" s="220" t="str">
        <f>VLOOKUP(A704,EMPRESAS!$A$1:$I$342,9,0)</f>
        <v>MAGDALENA</v>
      </c>
      <c r="J704" s="115">
        <v>1</v>
      </c>
      <c r="K704" s="176" t="str">
        <f>VLOOKUP(J704,AUXILIAR_TIPO_ASEGURADORA!$C$2:$D$19,2,0)</f>
        <v>PREVISORA</v>
      </c>
      <c r="L704" s="177">
        <v>1003090</v>
      </c>
      <c r="M704" s="148">
        <v>43643</v>
      </c>
      <c r="N704" s="177">
        <v>3000694</v>
      </c>
      <c r="O704" s="148">
        <v>43643</v>
      </c>
      <c r="P704" s="28"/>
      <c r="Q704" s="60"/>
      <c r="R704" s="157" t="str">
        <f t="shared" ca="1" si="39"/>
        <v>Vencida</v>
      </c>
      <c r="S704" s="157">
        <f t="shared" ca="1" si="40"/>
        <v>1007</v>
      </c>
      <c r="T704" s="157" t="str">
        <f t="shared" ca="1" si="41"/>
        <v xml:space="preserve"> </v>
      </c>
    </row>
    <row r="705" spans="1:20" ht="15.6" thickTop="1" thickBot="1">
      <c r="A705" s="84">
        <v>8001080181</v>
      </c>
      <c r="B705" s="88" t="str">
        <f>VLOOKUP(A705,EMPRESAS!$A$1:$B$342,2,0)</f>
        <v>COOP INTEGRAL DE TRANSP EL BANCO LTDA "COOTRAFLUCAP" ANTES COOP DE TRANS FLUVIAL DE CARGA Y PASAJ DE EL BANCO "COOTRAFLUCAP"</v>
      </c>
      <c r="C705" s="88" t="str">
        <f>VLOOKUP(A705,EMPRESAS!$A$1:$C$342,3,0)</f>
        <v>Pasajeros</v>
      </c>
      <c r="D705" s="95" t="s">
        <v>1827</v>
      </c>
      <c r="E705" s="122">
        <v>130465</v>
      </c>
      <c r="F705" s="130" t="s">
        <v>1102</v>
      </c>
      <c r="G705" s="131">
        <v>22</v>
      </c>
      <c r="H705" s="122" t="s">
        <v>1105</v>
      </c>
      <c r="I705" s="220" t="str">
        <f>VLOOKUP(A705,EMPRESAS!$A$1:$I$342,9,0)</f>
        <v>MAGDALENA</v>
      </c>
      <c r="J705" s="115">
        <v>1</v>
      </c>
      <c r="K705" s="176" t="str">
        <f>VLOOKUP(J705,AUXILIAR_TIPO_ASEGURADORA!$C$2:$D$19,2,0)</f>
        <v>PREVISORA</v>
      </c>
      <c r="L705" s="177">
        <v>1003090</v>
      </c>
      <c r="M705" s="148">
        <v>43643</v>
      </c>
      <c r="N705" s="177">
        <v>3000694</v>
      </c>
      <c r="O705" s="148">
        <v>43643</v>
      </c>
      <c r="P705" s="28"/>
      <c r="Q705" s="60"/>
      <c r="R705" s="157" t="str">
        <f t="shared" ca="1" si="39"/>
        <v>Vencida</v>
      </c>
      <c r="S705" s="157">
        <f t="shared" ca="1" si="40"/>
        <v>1007</v>
      </c>
      <c r="T705" s="157" t="str">
        <f t="shared" ca="1" si="41"/>
        <v xml:space="preserve"> </v>
      </c>
    </row>
    <row r="706" spans="1:20" ht="15.6" thickTop="1" thickBot="1">
      <c r="A706" s="84">
        <v>8001080181</v>
      </c>
      <c r="B706" s="88" t="str">
        <f>VLOOKUP(A706,EMPRESAS!$A$1:$B$342,2,0)</f>
        <v>COOP INTEGRAL DE TRANSP EL BANCO LTDA "COOTRAFLUCAP" ANTES COOP DE TRANS FLUVIAL DE CARGA Y PASAJ DE EL BANCO "COOTRAFLUCAP"</v>
      </c>
      <c r="C706" s="88" t="str">
        <f>VLOOKUP(A706,EMPRESAS!$A$1:$C$342,3,0)</f>
        <v>Pasajeros</v>
      </c>
      <c r="D706" s="95" t="s">
        <v>1828</v>
      </c>
      <c r="E706" s="122">
        <v>130397</v>
      </c>
      <c r="F706" s="130" t="s">
        <v>1102</v>
      </c>
      <c r="G706" s="131">
        <v>22</v>
      </c>
      <c r="H706" s="122" t="s">
        <v>1105</v>
      </c>
      <c r="I706" s="220" t="str">
        <f>VLOOKUP(A706,EMPRESAS!$A$1:$I$342,9,0)</f>
        <v>MAGDALENA</v>
      </c>
      <c r="J706" s="115">
        <v>1</v>
      </c>
      <c r="K706" s="176" t="str">
        <f>VLOOKUP(J706,AUXILIAR_TIPO_ASEGURADORA!$C$2:$D$19,2,0)</f>
        <v>PREVISORA</v>
      </c>
      <c r="L706" s="177">
        <v>1003090</v>
      </c>
      <c r="M706" s="148">
        <v>43643</v>
      </c>
      <c r="N706" s="177">
        <v>3000694</v>
      </c>
      <c r="O706" s="148">
        <v>43643</v>
      </c>
      <c r="P706" s="28"/>
      <c r="Q706" s="60"/>
      <c r="R706" s="157" t="str">
        <f t="shared" ca="1" si="39"/>
        <v>Vencida</v>
      </c>
      <c r="S706" s="157">
        <f t="shared" ca="1" si="40"/>
        <v>1007</v>
      </c>
      <c r="T706" s="157" t="str">
        <f t="shared" ca="1" si="41"/>
        <v xml:space="preserve"> </v>
      </c>
    </row>
    <row r="707" spans="1:20" ht="15.6" thickTop="1" thickBot="1">
      <c r="A707" s="84">
        <v>8001080181</v>
      </c>
      <c r="B707" s="88" t="str">
        <f>VLOOKUP(A707,EMPRESAS!$A$1:$B$342,2,0)</f>
        <v>COOP INTEGRAL DE TRANSP EL BANCO LTDA "COOTRAFLUCAP" ANTES COOP DE TRANS FLUVIAL DE CARGA Y PASAJ DE EL BANCO "COOTRAFLUCAP"</v>
      </c>
      <c r="C707" s="88" t="str">
        <f>VLOOKUP(A707,EMPRESAS!$A$1:$C$342,3,0)</f>
        <v>Pasajeros</v>
      </c>
      <c r="D707" s="95" t="s">
        <v>1829</v>
      </c>
      <c r="E707" s="122">
        <v>130482</v>
      </c>
      <c r="F707" s="130" t="s">
        <v>1102</v>
      </c>
      <c r="G707" s="131">
        <v>22</v>
      </c>
      <c r="H707" s="122" t="s">
        <v>1105</v>
      </c>
      <c r="I707" s="220" t="str">
        <f>VLOOKUP(A707,EMPRESAS!$A$1:$I$342,9,0)</f>
        <v>MAGDALENA</v>
      </c>
      <c r="J707" s="115">
        <v>1</v>
      </c>
      <c r="K707" s="176" t="str">
        <f>VLOOKUP(J707,AUXILIAR_TIPO_ASEGURADORA!$C$2:$D$19,2,0)</f>
        <v>PREVISORA</v>
      </c>
      <c r="L707" s="177">
        <v>1003090</v>
      </c>
      <c r="M707" s="148">
        <v>43643</v>
      </c>
      <c r="N707" s="177">
        <v>3000694</v>
      </c>
      <c r="O707" s="148">
        <v>43643</v>
      </c>
      <c r="P707" s="28"/>
      <c r="Q707" s="60"/>
      <c r="R707" s="157" t="str">
        <f t="shared" ca="1" si="39"/>
        <v>Vencida</v>
      </c>
      <c r="S707" s="157">
        <f t="shared" ca="1" si="40"/>
        <v>1007</v>
      </c>
      <c r="T707" s="157" t="str">
        <f t="shared" ca="1" si="41"/>
        <v xml:space="preserve"> </v>
      </c>
    </row>
    <row r="708" spans="1:20" ht="15.6" thickTop="1" thickBot="1">
      <c r="A708" s="84">
        <v>8001080181</v>
      </c>
      <c r="B708" s="88" t="str">
        <f>VLOOKUP(A708,EMPRESAS!$A$1:$B$342,2,0)</f>
        <v>COOP INTEGRAL DE TRANSP EL BANCO LTDA "COOTRAFLUCAP" ANTES COOP DE TRANS FLUVIAL DE CARGA Y PASAJ DE EL BANCO "COOTRAFLUCAP"</v>
      </c>
      <c r="C708" s="88" t="str">
        <f>VLOOKUP(A708,EMPRESAS!$A$1:$C$342,3,0)</f>
        <v>Pasajeros</v>
      </c>
      <c r="D708" s="95" t="s">
        <v>1830</v>
      </c>
      <c r="E708" s="122">
        <v>130607</v>
      </c>
      <c r="F708" s="130" t="s">
        <v>1831</v>
      </c>
      <c r="G708" s="131">
        <v>35</v>
      </c>
      <c r="H708" s="122" t="s">
        <v>1105</v>
      </c>
      <c r="I708" s="220" t="str">
        <f>VLOOKUP(A708,EMPRESAS!$A$1:$I$342,9,0)</f>
        <v>MAGDALENA</v>
      </c>
      <c r="J708" s="115">
        <v>1</v>
      </c>
      <c r="K708" s="176" t="str">
        <f>VLOOKUP(J708,AUXILIAR_TIPO_ASEGURADORA!$C$2:$D$19,2,0)</f>
        <v>PREVISORA</v>
      </c>
      <c r="L708" s="177">
        <v>1003090</v>
      </c>
      <c r="M708" s="148">
        <v>43643</v>
      </c>
      <c r="N708" s="177">
        <v>3000694</v>
      </c>
      <c r="O708" s="148">
        <v>43643</v>
      </c>
      <c r="P708" s="28"/>
      <c r="Q708" s="60"/>
      <c r="R708" s="157" t="str">
        <f t="shared" ca="1" si="39"/>
        <v>Vencida</v>
      </c>
      <c r="S708" s="157">
        <f t="shared" ca="1" si="40"/>
        <v>1007</v>
      </c>
      <c r="T708" s="157" t="str">
        <f t="shared" ca="1" si="41"/>
        <v xml:space="preserve"> </v>
      </c>
    </row>
    <row r="709" spans="1:20" ht="15.6" thickTop="1" thickBot="1">
      <c r="A709" s="84">
        <v>8001080181</v>
      </c>
      <c r="B709" s="88" t="str">
        <f>VLOOKUP(A709,EMPRESAS!$A$1:$B$342,2,0)</f>
        <v>COOP INTEGRAL DE TRANSP EL BANCO LTDA "COOTRAFLUCAP" ANTES COOP DE TRANS FLUVIAL DE CARGA Y PASAJ DE EL BANCO "COOTRAFLUCAP"</v>
      </c>
      <c r="C709" s="88" t="str">
        <f>VLOOKUP(A709,EMPRESAS!$A$1:$C$342,3,0)</f>
        <v>Pasajeros</v>
      </c>
      <c r="D709" s="95" t="s">
        <v>1832</v>
      </c>
      <c r="E709" s="122">
        <v>130534</v>
      </c>
      <c r="F709" s="130" t="s">
        <v>1831</v>
      </c>
      <c r="G709" s="131">
        <v>35</v>
      </c>
      <c r="H709" s="122" t="s">
        <v>1105</v>
      </c>
      <c r="I709" s="220" t="str">
        <f>VLOOKUP(A709,EMPRESAS!$A$1:$I$342,9,0)</f>
        <v>MAGDALENA</v>
      </c>
      <c r="J709" s="115">
        <v>1</v>
      </c>
      <c r="K709" s="176" t="str">
        <f>VLOOKUP(J709,AUXILIAR_TIPO_ASEGURADORA!$C$2:$D$19,2,0)</f>
        <v>PREVISORA</v>
      </c>
      <c r="L709" s="177">
        <v>1003090</v>
      </c>
      <c r="M709" s="148">
        <v>43643</v>
      </c>
      <c r="N709" s="177">
        <v>3000694</v>
      </c>
      <c r="O709" s="148">
        <v>43643</v>
      </c>
      <c r="P709" s="28"/>
      <c r="Q709" s="60"/>
      <c r="R709" s="157" t="str">
        <f t="shared" ca="1" si="39"/>
        <v>Vencida</v>
      </c>
      <c r="S709" s="157">
        <f t="shared" ca="1" si="40"/>
        <v>1007</v>
      </c>
      <c r="T709" s="157" t="str">
        <f t="shared" ca="1" si="41"/>
        <v xml:space="preserve"> </v>
      </c>
    </row>
    <row r="710" spans="1:20" ht="15.6" thickTop="1" thickBot="1">
      <c r="A710" s="70">
        <v>8380002433</v>
      </c>
      <c r="B710" s="88" t="str">
        <f>VLOOKUP(A710,EMPRESAS!$A$1:$B$342,2,0)</f>
        <v>COOPERATIVA DE MOTORISTAS AL TURISMO DEL AMAZONAS "COOMOTURAM"</v>
      </c>
      <c r="C710" s="88" t="str">
        <f>VLOOKUP(A710,EMPRESAS!$A$1:$C$342,3,0)</f>
        <v>Turismo</v>
      </c>
      <c r="D710" s="91" t="s">
        <v>1833</v>
      </c>
      <c r="E710" s="122">
        <v>40521102</v>
      </c>
      <c r="F710" s="130" t="s">
        <v>1102</v>
      </c>
      <c r="G710" s="131">
        <v>7</v>
      </c>
      <c r="H710" s="122" t="s">
        <v>1105</v>
      </c>
      <c r="I710" s="220" t="str">
        <f>VLOOKUP(A710,EMPRESAS!$A$1:$I$342,9,0)</f>
        <v>AMAZONAS</v>
      </c>
      <c r="J710" s="115">
        <v>2</v>
      </c>
      <c r="K710" s="445" t="str">
        <f>VLOOKUP(J710,AUXILIAR_TIPO_ASEGURADORA!$C$2:$D$19,2,0)</f>
        <v>QBE SEGUROS</v>
      </c>
      <c r="L710" s="446">
        <v>705104503</v>
      </c>
      <c r="M710" s="200">
        <v>42271</v>
      </c>
      <c r="N710" s="446">
        <v>705104503</v>
      </c>
      <c r="O710" s="200">
        <v>42271</v>
      </c>
      <c r="P710" s="28"/>
      <c r="Q710" s="60"/>
      <c r="R710" s="157" t="str">
        <f t="shared" ca="1" si="39"/>
        <v>Vencida</v>
      </c>
      <c r="S710" s="157">
        <f t="shared" ca="1" si="40"/>
        <v>2379</v>
      </c>
      <c r="T710" s="157" t="str">
        <f t="shared" ca="1" si="41"/>
        <v xml:space="preserve"> </v>
      </c>
    </row>
    <row r="711" spans="1:20" ht="15.6" thickTop="1" thickBot="1">
      <c r="A711" s="70">
        <v>8380002433</v>
      </c>
      <c r="B711" s="88" t="str">
        <f>VLOOKUP(A711,EMPRESAS!$A$1:$B$342,2,0)</f>
        <v>COOPERATIVA DE MOTORISTAS AL TURISMO DEL AMAZONAS "COOMOTURAM"</v>
      </c>
      <c r="C711" s="88" t="str">
        <f>VLOOKUP(A711,EMPRESAS!$A$1:$C$342,3,0)</f>
        <v>Turismo</v>
      </c>
      <c r="D711" s="91" t="s">
        <v>1834</v>
      </c>
      <c r="E711" s="122">
        <v>4052587</v>
      </c>
      <c r="F711" s="130" t="s">
        <v>1158</v>
      </c>
      <c r="G711" s="131">
        <v>18</v>
      </c>
      <c r="H711" s="122" t="s">
        <v>1105</v>
      </c>
      <c r="I711" s="220" t="str">
        <f>VLOOKUP(A711,EMPRESAS!$A$1:$I$342,9,0)</f>
        <v>AMAZONAS</v>
      </c>
      <c r="J711" s="115">
        <v>2</v>
      </c>
      <c r="K711" s="445" t="str">
        <f>VLOOKUP(J711,AUXILIAR_TIPO_ASEGURADORA!$C$2:$D$19,2,0)</f>
        <v>QBE SEGUROS</v>
      </c>
      <c r="L711" s="446">
        <v>705104503</v>
      </c>
      <c r="M711" s="200">
        <v>42271</v>
      </c>
      <c r="N711" s="446">
        <v>705104503</v>
      </c>
      <c r="O711" s="200">
        <v>42271</v>
      </c>
      <c r="P711" s="28"/>
      <c r="Q711" s="60"/>
      <c r="R711" s="157" t="str">
        <f t="shared" ca="1" si="39"/>
        <v>Vencida</v>
      </c>
      <c r="S711" s="157">
        <f t="shared" ca="1" si="40"/>
        <v>2379</v>
      </c>
      <c r="T711" s="157" t="str">
        <f t="shared" ca="1" si="41"/>
        <v xml:space="preserve"> </v>
      </c>
    </row>
    <row r="712" spans="1:20" ht="15.6" thickTop="1" thickBot="1">
      <c r="A712" s="70">
        <v>8380002433</v>
      </c>
      <c r="B712" s="88" t="str">
        <f>VLOOKUP(A712,EMPRESAS!$A$1:$B$342,2,0)</f>
        <v>COOPERATIVA DE MOTORISTAS AL TURISMO DEL AMAZONAS "COOMOTURAM"</v>
      </c>
      <c r="C712" s="88" t="str">
        <f>VLOOKUP(A712,EMPRESAS!$A$1:$C$342,3,0)</f>
        <v>Turismo</v>
      </c>
      <c r="D712" s="91" t="s">
        <v>1835</v>
      </c>
      <c r="E712" s="122">
        <v>40521224</v>
      </c>
      <c r="F712" s="130" t="s">
        <v>1102</v>
      </c>
      <c r="G712" s="131">
        <v>7</v>
      </c>
      <c r="H712" s="122" t="s">
        <v>1105</v>
      </c>
      <c r="I712" s="220" t="str">
        <f>VLOOKUP(A712,EMPRESAS!$A$1:$I$342,9,0)</f>
        <v>AMAZONAS</v>
      </c>
      <c r="J712" s="115">
        <v>2</v>
      </c>
      <c r="K712" s="445" t="str">
        <f>VLOOKUP(J712,AUXILIAR_TIPO_ASEGURADORA!$C$2:$D$19,2,0)</f>
        <v>QBE SEGUROS</v>
      </c>
      <c r="L712" s="446">
        <v>705104503</v>
      </c>
      <c r="M712" s="200">
        <v>42271</v>
      </c>
      <c r="N712" s="446">
        <v>705104503</v>
      </c>
      <c r="O712" s="200">
        <v>42271</v>
      </c>
      <c r="P712" s="28"/>
      <c r="Q712" s="60"/>
      <c r="R712" s="157" t="str">
        <f t="shared" ca="1" si="39"/>
        <v>Vencida</v>
      </c>
      <c r="S712" s="157">
        <f t="shared" ca="1" si="40"/>
        <v>2379</v>
      </c>
      <c r="T712" s="157" t="str">
        <f t="shared" ca="1" si="41"/>
        <v xml:space="preserve"> </v>
      </c>
    </row>
    <row r="713" spans="1:20" ht="15.6" thickTop="1" thickBot="1">
      <c r="A713" s="70">
        <v>8380002433</v>
      </c>
      <c r="B713" s="88" t="str">
        <f>VLOOKUP(A713,EMPRESAS!$A$1:$B$342,2,0)</f>
        <v>COOPERATIVA DE MOTORISTAS AL TURISMO DEL AMAZONAS "COOMOTURAM"</v>
      </c>
      <c r="C713" s="88" t="str">
        <f>VLOOKUP(A713,EMPRESAS!$A$1:$C$342,3,0)</f>
        <v>Turismo</v>
      </c>
      <c r="D713" s="94" t="s">
        <v>1836</v>
      </c>
      <c r="E713" s="122">
        <v>4052585</v>
      </c>
      <c r="F713" s="130" t="s">
        <v>1102</v>
      </c>
      <c r="G713" s="131">
        <v>6</v>
      </c>
      <c r="H713" s="122" t="s">
        <v>1105</v>
      </c>
      <c r="I713" s="220" t="str">
        <f>VLOOKUP(A713,EMPRESAS!$A$1:$I$342,9,0)</f>
        <v>AMAZONAS</v>
      </c>
      <c r="J713" s="115">
        <v>2</v>
      </c>
      <c r="K713" s="445" t="str">
        <f>VLOOKUP(J713,AUXILIAR_TIPO_ASEGURADORA!$C$2:$D$19,2,0)</f>
        <v>QBE SEGUROS</v>
      </c>
      <c r="L713" s="446">
        <v>705104503</v>
      </c>
      <c r="M713" s="200">
        <v>42271</v>
      </c>
      <c r="N713" s="446">
        <v>705104503</v>
      </c>
      <c r="O713" s="200">
        <v>42271</v>
      </c>
      <c r="P713" s="28"/>
      <c r="Q713" s="60"/>
      <c r="R713" s="157" t="str">
        <f t="shared" ca="1" si="39"/>
        <v>Vencida</v>
      </c>
      <c r="S713" s="157">
        <f t="shared" ca="1" si="40"/>
        <v>2379</v>
      </c>
      <c r="T713" s="157" t="str">
        <f t="shared" ca="1" si="41"/>
        <v xml:space="preserve"> </v>
      </c>
    </row>
    <row r="714" spans="1:20" ht="15.6" thickTop="1" thickBot="1">
      <c r="A714" s="70">
        <v>8380002433</v>
      </c>
      <c r="B714" s="88" t="str">
        <f>VLOOKUP(A714,EMPRESAS!$A$1:$B$342,2,0)</f>
        <v>COOPERATIVA DE MOTORISTAS AL TURISMO DEL AMAZONAS "COOMOTURAM"</v>
      </c>
      <c r="C714" s="88" t="str">
        <f>VLOOKUP(A714,EMPRESAS!$A$1:$C$342,3,0)</f>
        <v>Turismo</v>
      </c>
      <c r="D714" s="94" t="s">
        <v>1837</v>
      </c>
      <c r="E714" s="122">
        <v>4052636</v>
      </c>
      <c r="F714" s="130" t="s">
        <v>1102</v>
      </c>
      <c r="G714" s="131">
        <v>19</v>
      </c>
      <c r="H714" s="122" t="s">
        <v>1105</v>
      </c>
      <c r="I714" s="220" t="str">
        <f>VLOOKUP(A714,EMPRESAS!$A$1:$I$342,9,0)</f>
        <v>AMAZONAS</v>
      </c>
      <c r="J714" s="115">
        <v>2</v>
      </c>
      <c r="K714" s="445" t="str">
        <f>VLOOKUP(J714,AUXILIAR_TIPO_ASEGURADORA!$C$2:$D$19,2,0)</f>
        <v>QBE SEGUROS</v>
      </c>
      <c r="L714" s="446">
        <v>705104503</v>
      </c>
      <c r="M714" s="200">
        <v>42271</v>
      </c>
      <c r="N714" s="446">
        <v>705104503</v>
      </c>
      <c r="O714" s="200">
        <v>42271</v>
      </c>
      <c r="P714" s="28"/>
      <c r="Q714" s="60"/>
      <c r="R714" s="157" t="str">
        <f t="shared" ca="1" si="39"/>
        <v>Vencida</v>
      </c>
      <c r="S714" s="157">
        <f t="shared" ca="1" si="40"/>
        <v>2379</v>
      </c>
      <c r="T714" s="157" t="str">
        <f t="shared" ca="1" si="41"/>
        <v xml:space="preserve"> </v>
      </c>
    </row>
    <row r="715" spans="1:20" ht="15.6" thickTop="1" thickBot="1">
      <c r="A715" s="70">
        <v>8380002433</v>
      </c>
      <c r="B715" s="88" t="str">
        <f>VLOOKUP(A715,EMPRESAS!$A$1:$B$342,2,0)</f>
        <v>COOPERATIVA DE MOTORISTAS AL TURISMO DEL AMAZONAS "COOMOTURAM"</v>
      </c>
      <c r="C715" s="88" t="str">
        <f>VLOOKUP(A715,EMPRESAS!$A$1:$C$342,3,0)</f>
        <v>Turismo</v>
      </c>
      <c r="D715" s="91" t="s">
        <v>1838</v>
      </c>
      <c r="E715" s="122">
        <v>4052658</v>
      </c>
      <c r="F715" s="130" t="s">
        <v>1102</v>
      </c>
      <c r="G715" s="131">
        <v>6</v>
      </c>
      <c r="H715" s="122" t="s">
        <v>1105</v>
      </c>
      <c r="I715" s="220" t="str">
        <f>VLOOKUP(A715,EMPRESAS!$A$1:$I$342,9,0)</f>
        <v>AMAZONAS</v>
      </c>
      <c r="J715" s="115">
        <v>2</v>
      </c>
      <c r="K715" s="445" t="str">
        <f>VLOOKUP(J715,AUXILIAR_TIPO_ASEGURADORA!$C$2:$D$19,2,0)</f>
        <v>QBE SEGUROS</v>
      </c>
      <c r="L715" s="446">
        <v>705104503</v>
      </c>
      <c r="M715" s="200">
        <v>42271</v>
      </c>
      <c r="N715" s="446">
        <v>705104503</v>
      </c>
      <c r="O715" s="200">
        <v>42271</v>
      </c>
      <c r="P715" s="28"/>
      <c r="Q715" s="60"/>
      <c r="R715" s="157" t="str">
        <f t="shared" ca="1" si="39"/>
        <v>Vencida</v>
      </c>
      <c r="S715" s="157">
        <f t="shared" ca="1" si="40"/>
        <v>2379</v>
      </c>
      <c r="T715" s="157" t="str">
        <f t="shared" ca="1" si="41"/>
        <v xml:space="preserve"> </v>
      </c>
    </row>
    <row r="716" spans="1:20" ht="15.6" thickTop="1" thickBot="1">
      <c r="A716" s="70">
        <v>8380002433</v>
      </c>
      <c r="B716" s="88" t="str">
        <f>VLOOKUP(A716,EMPRESAS!$A$1:$B$342,2,0)</f>
        <v>COOPERATIVA DE MOTORISTAS AL TURISMO DEL AMAZONAS "COOMOTURAM"</v>
      </c>
      <c r="C716" s="88" t="str">
        <f>VLOOKUP(A716,EMPRESAS!$A$1:$C$342,3,0)</f>
        <v>Turismo</v>
      </c>
      <c r="D716" s="91" t="s">
        <v>1839</v>
      </c>
      <c r="E716" s="122">
        <v>4052924</v>
      </c>
      <c r="F716" s="130" t="s">
        <v>1102</v>
      </c>
      <c r="G716" s="131">
        <v>18</v>
      </c>
      <c r="H716" s="122" t="s">
        <v>1105</v>
      </c>
      <c r="I716" s="220" t="str">
        <f>VLOOKUP(A716,EMPRESAS!$A$1:$I$342,9,0)</f>
        <v>AMAZONAS</v>
      </c>
      <c r="J716" s="115">
        <v>2</v>
      </c>
      <c r="K716" s="445" t="str">
        <f>VLOOKUP(J716,AUXILIAR_TIPO_ASEGURADORA!$C$2:$D$19,2,0)</f>
        <v>QBE SEGUROS</v>
      </c>
      <c r="L716" s="446">
        <v>705104503</v>
      </c>
      <c r="M716" s="200">
        <v>42271</v>
      </c>
      <c r="N716" s="446">
        <v>705104503</v>
      </c>
      <c r="O716" s="200">
        <v>42271</v>
      </c>
      <c r="P716" s="28"/>
      <c r="Q716" s="60"/>
      <c r="R716" s="157" t="str">
        <f t="shared" ca="1" si="39"/>
        <v>Vencida</v>
      </c>
      <c r="S716" s="157">
        <f t="shared" ca="1" si="40"/>
        <v>2379</v>
      </c>
      <c r="T716" s="157" t="str">
        <f t="shared" ca="1" si="41"/>
        <v xml:space="preserve"> </v>
      </c>
    </row>
    <row r="717" spans="1:20" ht="15.6" thickTop="1" thickBot="1">
      <c r="A717" s="70">
        <v>8380002433</v>
      </c>
      <c r="B717" s="88" t="str">
        <f>VLOOKUP(A717,EMPRESAS!$A$1:$B$342,2,0)</f>
        <v>COOPERATIVA DE MOTORISTAS AL TURISMO DEL AMAZONAS "COOMOTURAM"</v>
      </c>
      <c r="C717" s="88" t="str">
        <f>VLOOKUP(A717,EMPRESAS!$A$1:$C$342,3,0)</f>
        <v>Turismo</v>
      </c>
      <c r="D717" s="91" t="s">
        <v>1840</v>
      </c>
      <c r="E717" s="122">
        <v>4052330</v>
      </c>
      <c r="F717" s="130" t="s">
        <v>1158</v>
      </c>
      <c r="G717" s="131">
        <v>22</v>
      </c>
      <c r="H717" s="122" t="s">
        <v>1105</v>
      </c>
      <c r="I717" s="220" t="str">
        <f>VLOOKUP(A717,EMPRESAS!$A$1:$I$342,9,0)</f>
        <v>AMAZONAS</v>
      </c>
      <c r="J717" s="115">
        <v>2</v>
      </c>
      <c r="K717" s="445" t="str">
        <f>VLOOKUP(J717,AUXILIAR_TIPO_ASEGURADORA!$C$2:$D$19,2,0)</f>
        <v>QBE SEGUROS</v>
      </c>
      <c r="L717" s="446">
        <v>705104503</v>
      </c>
      <c r="M717" s="200">
        <v>42271</v>
      </c>
      <c r="N717" s="446">
        <v>705104503</v>
      </c>
      <c r="O717" s="200">
        <v>42271</v>
      </c>
      <c r="P717" s="28"/>
      <c r="Q717" s="60"/>
      <c r="R717" s="157" t="str">
        <f t="shared" ca="1" si="39"/>
        <v>Vencida</v>
      </c>
      <c r="S717" s="157">
        <f t="shared" ca="1" si="40"/>
        <v>2379</v>
      </c>
      <c r="T717" s="157" t="str">
        <f t="shared" ca="1" si="41"/>
        <v xml:space="preserve"> </v>
      </c>
    </row>
    <row r="718" spans="1:20" ht="15.6" thickTop="1" thickBot="1">
      <c r="A718" s="70">
        <v>8380002433</v>
      </c>
      <c r="B718" s="88" t="str">
        <f>VLOOKUP(A718,EMPRESAS!$A$1:$B$342,2,0)</f>
        <v>COOPERATIVA DE MOTORISTAS AL TURISMO DEL AMAZONAS "COOMOTURAM"</v>
      </c>
      <c r="C718" s="88" t="str">
        <f>VLOOKUP(A718,EMPRESAS!$A$1:$C$342,3,0)</f>
        <v>Turismo</v>
      </c>
      <c r="D718" s="91" t="s">
        <v>1841</v>
      </c>
      <c r="E718" s="122">
        <v>4052501</v>
      </c>
      <c r="F718" s="130" t="s">
        <v>1158</v>
      </c>
      <c r="G718" s="131">
        <v>17</v>
      </c>
      <c r="H718" s="122" t="s">
        <v>1105</v>
      </c>
      <c r="I718" s="220" t="str">
        <f>VLOOKUP(A718,EMPRESAS!$A$1:$I$342,9,0)</f>
        <v>AMAZONAS</v>
      </c>
      <c r="J718" s="115">
        <v>2</v>
      </c>
      <c r="K718" s="445" t="str">
        <f>VLOOKUP(J718,AUXILIAR_TIPO_ASEGURADORA!$C$2:$D$19,2,0)</f>
        <v>QBE SEGUROS</v>
      </c>
      <c r="L718" s="446">
        <v>705104503</v>
      </c>
      <c r="M718" s="200">
        <v>42271</v>
      </c>
      <c r="N718" s="446">
        <v>705104503</v>
      </c>
      <c r="O718" s="200">
        <v>42271</v>
      </c>
      <c r="P718" s="28"/>
      <c r="Q718" s="60"/>
      <c r="R718" s="157" t="str">
        <f t="shared" ca="1" si="39"/>
        <v>Vencida</v>
      </c>
      <c r="S718" s="157">
        <f t="shared" ca="1" si="40"/>
        <v>2379</v>
      </c>
      <c r="T718" s="157" t="str">
        <f t="shared" ca="1" si="41"/>
        <v xml:space="preserve"> </v>
      </c>
    </row>
    <row r="719" spans="1:20" ht="15.6" thickTop="1" thickBot="1">
      <c r="A719" s="70">
        <v>8380002433</v>
      </c>
      <c r="B719" s="88" t="str">
        <f>VLOOKUP(A719,EMPRESAS!$A$1:$B$342,2,0)</f>
        <v>COOPERATIVA DE MOTORISTAS AL TURISMO DEL AMAZONAS "COOMOTURAM"</v>
      </c>
      <c r="C719" s="88" t="str">
        <f>VLOOKUP(A719,EMPRESAS!$A$1:$C$342,3,0)</f>
        <v>Turismo</v>
      </c>
      <c r="D719" s="91" t="s">
        <v>1842</v>
      </c>
      <c r="E719" s="122">
        <v>4052744</v>
      </c>
      <c r="F719" s="130" t="s">
        <v>1102</v>
      </c>
      <c r="G719" s="131">
        <v>22</v>
      </c>
      <c r="H719" s="122" t="s">
        <v>1105</v>
      </c>
      <c r="I719" s="220" t="str">
        <f>VLOOKUP(A719,EMPRESAS!$A$1:$I$342,9,0)</f>
        <v>AMAZONAS</v>
      </c>
      <c r="J719" s="115">
        <v>2</v>
      </c>
      <c r="K719" s="445" t="str">
        <f>VLOOKUP(J719,AUXILIAR_TIPO_ASEGURADORA!$C$2:$D$19,2,0)</f>
        <v>QBE SEGUROS</v>
      </c>
      <c r="L719" s="446">
        <v>705104503</v>
      </c>
      <c r="M719" s="200">
        <v>42271</v>
      </c>
      <c r="N719" s="446">
        <v>705104503</v>
      </c>
      <c r="O719" s="200">
        <v>42271</v>
      </c>
      <c r="P719" s="28"/>
      <c r="Q719" s="60"/>
      <c r="R719" s="157" t="str">
        <f t="shared" ca="1" si="39"/>
        <v>Vencida</v>
      </c>
      <c r="S719" s="157">
        <f t="shared" ca="1" si="40"/>
        <v>2379</v>
      </c>
      <c r="T719" s="157" t="str">
        <f t="shared" ca="1" si="41"/>
        <v xml:space="preserve"> </v>
      </c>
    </row>
    <row r="720" spans="1:20" ht="15.6" thickTop="1" thickBot="1">
      <c r="A720" s="70">
        <v>8380002433</v>
      </c>
      <c r="B720" s="88" t="str">
        <f>VLOOKUP(A720,EMPRESAS!$A$1:$B$342,2,0)</f>
        <v>COOPERATIVA DE MOTORISTAS AL TURISMO DEL AMAZONAS "COOMOTURAM"</v>
      </c>
      <c r="C720" s="88" t="str">
        <f>VLOOKUP(A720,EMPRESAS!$A$1:$C$342,3,0)</f>
        <v>Turismo</v>
      </c>
      <c r="D720" s="91" t="s">
        <v>1843</v>
      </c>
      <c r="E720" s="122">
        <v>4052951</v>
      </c>
      <c r="F720" s="130" t="s">
        <v>1102</v>
      </c>
      <c r="G720" s="131">
        <v>8</v>
      </c>
      <c r="H720" s="122" t="s">
        <v>1105</v>
      </c>
      <c r="I720" s="220" t="str">
        <f>VLOOKUP(A720,EMPRESAS!$A$1:$I$342,9,0)</f>
        <v>AMAZONAS</v>
      </c>
      <c r="J720" s="115">
        <v>2</v>
      </c>
      <c r="K720" s="445" t="str">
        <f>VLOOKUP(J720,AUXILIAR_TIPO_ASEGURADORA!$C$2:$D$19,2,0)</f>
        <v>QBE SEGUROS</v>
      </c>
      <c r="L720" s="446">
        <v>705104503</v>
      </c>
      <c r="M720" s="200">
        <v>42271</v>
      </c>
      <c r="N720" s="446">
        <v>705104503</v>
      </c>
      <c r="O720" s="200">
        <v>42271</v>
      </c>
      <c r="P720" s="28"/>
      <c r="Q720" s="60"/>
      <c r="R720" s="157" t="str">
        <f t="shared" ca="1" si="39"/>
        <v>Vencida</v>
      </c>
      <c r="S720" s="157">
        <f t="shared" ca="1" si="40"/>
        <v>2379</v>
      </c>
      <c r="T720" s="157" t="str">
        <f t="shared" ca="1" si="41"/>
        <v xml:space="preserve"> </v>
      </c>
    </row>
    <row r="721" spans="1:20" ht="15.6" thickTop="1" thickBot="1">
      <c r="A721" s="70">
        <v>8380002433</v>
      </c>
      <c r="B721" s="88" t="str">
        <f>VLOOKUP(A721,EMPRESAS!$A$1:$B$342,2,0)</f>
        <v>COOPERATIVA DE MOTORISTAS AL TURISMO DEL AMAZONAS "COOMOTURAM"</v>
      </c>
      <c r="C721" s="88" t="str">
        <f>VLOOKUP(A721,EMPRESAS!$A$1:$C$342,3,0)</f>
        <v>Turismo</v>
      </c>
      <c r="D721" s="91" t="s">
        <v>1844</v>
      </c>
      <c r="E721" s="122">
        <v>4052512</v>
      </c>
      <c r="F721" s="130" t="s">
        <v>1158</v>
      </c>
      <c r="G721" s="131">
        <v>22</v>
      </c>
      <c r="H721" s="122" t="s">
        <v>1105</v>
      </c>
      <c r="I721" s="220" t="str">
        <f>VLOOKUP(A721,EMPRESAS!$A$1:$I$342,9,0)</f>
        <v>AMAZONAS</v>
      </c>
      <c r="J721" s="115">
        <v>2</v>
      </c>
      <c r="K721" s="445" t="str">
        <f>VLOOKUP(J721,AUXILIAR_TIPO_ASEGURADORA!$C$2:$D$19,2,0)</f>
        <v>QBE SEGUROS</v>
      </c>
      <c r="L721" s="446">
        <v>705104503</v>
      </c>
      <c r="M721" s="200">
        <v>42271</v>
      </c>
      <c r="N721" s="446">
        <v>705104503</v>
      </c>
      <c r="O721" s="200">
        <v>42271</v>
      </c>
      <c r="P721" s="28"/>
      <c r="Q721" s="60"/>
      <c r="R721" s="157" t="str">
        <f t="shared" ca="1" si="39"/>
        <v>Vencida</v>
      </c>
      <c r="S721" s="157">
        <f t="shared" ca="1" si="40"/>
        <v>2379</v>
      </c>
      <c r="T721" s="157" t="str">
        <f t="shared" ca="1" si="41"/>
        <v xml:space="preserve"> </v>
      </c>
    </row>
    <row r="722" spans="1:20" ht="15.6" thickTop="1" thickBot="1">
      <c r="A722" s="70">
        <v>8380002433</v>
      </c>
      <c r="B722" s="88" t="str">
        <f>VLOOKUP(A722,EMPRESAS!$A$1:$B$342,2,0)</f>
        <v>COOPERATIVA DE MOTORISTAS AL TURISMO DEL AMAZONAS "COOMOTURAM"</v>
      </c>
      <c r="C722" s="88" t="str">
        <f>VLOOKUP(A722,EMPRESAS!$A$1:$C$342,3,0)</f>
        <v>Turismo</v>
      </c>
      <c r="D722" s="91" t="s">
        <v>1845</v>
      </c>
      <c r="E722" s="122">
        <v>40521090</v>
      </c>
      <c r="F722" s="130" t="s">
        <v>1102</v>
      </c>
      <c r="G722" s="131">
        <v>7</v>
      </c>
      <c r="H722" s="122" t="s">
        <v>1105</v>
      </c>
      <c r="I722" s="220" t="str">
        <f>VLOOKUP(A722,EMPRESAS!$A$1:$I$342,9,0)</f>
        <v>AMAZONAS</v>
      </c>
      <c r="J722" s="115">
        <v>2</v>
      </c>
      <c r="K722" s="445" t="str">
        <f>VLOOKUP(J722,AUXILIAR_TIPO_ASEGURADORA!$C$2:$D$19,2,0)</f>
        <v>QBE SEGUROS</v>
      </c>
      <c r="L722" s="446">
        <v>705104503</v>
      </c>
      <c r="M722" s="200">
        <v>42271</v>
      </c>
      <c r="N722" s="446">
        <v>705104503</v>
      </c>
      <c r="O722" s="200">
        <v>42271</v>
      </c>
      <c r="P722" s="28"/>
      <c r="Q722" s="60"/>
      <c r="R722" s="157" t="str">
        <f t="shared" ca="1" si="39"/>
        <v>Vencida</v>
      </c>
      <c r="S722" s="157">
        <f t="shared" ca="1" si="40"/>
        <v>2379</v>
      </c>
      <c r="T722" s="157" t="str">
        <f t="shared" ca="1" si="41"/>
        <v xml:space="preserve"> </v>
      </c>
    </row>
    <row r="723" spans="1:20" ht="15.6" thickTop="1" thickBot="1">
      <c r="A723" s="70">
        <v>8380002433</v>
      </c>
      <c r="B723" s="88" t="str">
        <f>VLOOKUP(A723,EMPRESAS!$A$1:$B$342,2,0)</f>
        <v>COOPERATIVA DE MOTORISTAS AL TURISMO DEL AMAZONAS "COOMOTURAM"</v>
      </c>
      <c r="C723" s="88" t="str">
        <f>VLOOKUP(A723,EMPRESAS!$A$1:$C$342,3,0)</f>
        <v>Turismo</v>
      </c>
      <c r="D723" s="91" t="s">
        <v>1846</v>
      </c>
      <c r="E723" s="122">
        <v>40521022</v>
      </c>
      <c r="F723" s="130" t="s">
        <v>1102</v>
      </c>
      <c r="G723" s="131">
        <v>16</v>
      </c>
      <c r="H723" s="122" t="s">
        <v>1105</v>
      </c>
      <c r="I723" s="220" t="str">
        <f>VLOOKUP(A723,EMPRESAS!$A$1:$I$342,9,0)</f>
        <v>AMAZONAS</v>
      </c>
      <c r="J723" s="115">
        <v>2</v>
      </c>
      <c r="K723" s="445" t="str">
        <f>VLOOKUP(J723,AUXILIAR_TIPO_ASEGURADORA!$C$2:$D$19,2,0)</f>
        <v>QBE SEGUROS</v>
      </c>
      <c r="L723" s="446">
        <v>705104503</v>
      </c>
      <c r="M723" s="200">
        <v>42271</v>
      </c>
      <c r="N723" s="446">
        <v>705104503</v>
      </c>
      <c r="O723" s="200">
        <v>42271</v>
      </c>
      <c r="P723" s="28"/>
      <c r="Q723" s="60"/>
      <c r="R723" s="157" t="str">
        <f t="shared" ca="1" si="39"/>
        <v>Vencida</v>
      </c>
      <c r="S723" s="157">
        <f t="shared" ca="1" si="40"/>
        <v>2379</v>
      </c>
      <c r="T723" s="157" t="str">
        <f t="shared" ca="1" si="41"/>
        <v xml:space="preserve"> </v>
      </c>
    </row>
    <row r="724" spans="1:20" ht="15.6" thickTop="1" thickBot="1">
      <c r="A724" s="70">
        <v>8380002433</v>
      </c>
      <c r="B724" s="88" t="str">
        <f>VLOOKUP(A724,EMPRESAS!$A$1:$B$342,2,0)</f>
        <v>COOPERATIVA DE MOTORISTAS AL TURISMO DEL AMAZONAS "COOMOTURAM"</v>
      </c>
      <c r="C724" s="88" t="str">
        <f>VLOOKUP(A724,EMPRESAS!$A$1:$C$342,3,0)</f>
        <v>Turismo</v>
      </c>
      <c r="D724" s="91" t="s">
        <v>1847</v>
      </c>
      <c r="E724" s="122">
        <v>40521070</v>
      </c>
      <c r="F724" s="130" t="s">
        <v>1102</v>
      </c>
      <c r="G724" s="131">
        <v>30</v>
      </c>
      <c r="H724" s="122" t="s">
        <v>1105</v>
      </c>
      <c r="I724" s="220" t="str">
        <f>VLOOKUP(A724,EMPRESAS!$A$1:$I$342,9,0)</f>
        <v>AMAZONAS</v>
      </c>
      <c r="J724" s="115">
        <v>2</v>
      </c>
      <c r="K724" s="445" t="str">
        <f>VLOOKUP(J724,AUXILIAR_TIPO_ASEGURADORA!$C$2:$D$19,2,0)</f>
        <v>QBE SEGUROS</v>
      </c>
      <c r="L724" s="446">
        <v>705104503</v>
      </c>
      <c r="M724" s="200">
        <v>42271</v>
      </c>
      <c r="N724" s="446">
        <v>705104503</v>
      </c>
      <c r="O724" s="200">
        <v>42271</v>
      </c>
      <c r="P724" s="28"/>
      <c r="Q724" s="60"/>
      <c r="R724" s="157" t="str">
        <f t="shared" ca="1" si="39"/>
        <v>Vencida</v>
      </c>
      <c r="S724" s="157">
        <f t="shared" ca="1" si="40"/>
        <v>2379</v>
      </c>
      <c r="T724" s="157" t="str">
        <f t="shared" ca="1" si="41"/>
        <v xml:space="preserve"> </v>
      </c>
    </row>
    <row r="725" spans="1:20" ht="15.6" thickTop="1" thickBot="1">
      <c r="A725" s="70">
        <v>8380002433</v>
      </c>
      <c r="B725" s="88" t="str">
        <f>VLOOKUP(A725,EMPRESAS!$A$1:$B$342,2,0)</f>
        <v>COOPERATIVA DE MOTORISTAS AL TURISMO DEL AMAZONAS "COOMOTURAM"</v>
      </c>
      <c r="C725" s="88" t="str">
        <f>VLOOKUP(A725,EMPRESAS!$A$1:$C$342,3,0)</f>
        <v>Turismo</v>
      </c>
      <c r="D725" s="91" t="s">
        <v>1848</v>
      </c>
      <c r="E725" s="122">
        <v>40521071</v>
      </c>
      <c r="F725" s="130" t="s">
        <v>1102</v>
      </c>
      <c r="G725" s="131">
        <v>40</v>
      </c>
      <c r="H725" s="122" t="s">
        <v>1105</v>
      </c>
      <c r="I725" s="220" t="str">
        <f>VLOOKUP(A725,EMPRESAS!$A$1:$I$342,9,0)</f>
        <v>AMAZONAS</v>
      </c>
      <c r="J725" s="115">
        <v>2</v>
      </c>
      <c r="K725" s="445" t="str">
        <f>VLOOKUP(J725,AUXILIAR_TIPO_ASEGURADORA!$C$2:$D$19,2,0)</f>
        <v>QBE SEGUROS</v>
      </c>
      <c r="L725" s="446">
        <v>705104503</v>
      </c>
      <c r="M725" s="200">
        <v>42271</v>
      </c>
      <c r="N725" s="446">
        <v>705104503</v>
      </c>
      <c r="O725" s="200">
        <v>42271</v>
      </c>
      <c r="P725" s="28"/>
      <c r="Q725" s="60"/>
      <c r="R725" s="157" t="str">
        <f t="shared" ca="1" si="39"/>
        <v>Vencida</v>
      </c>
      <c r="S725" s="157">
        <f t="shared" ca="1" si="40"/>
        <v>2379</v>
      </c>
      <c r="T725" s="157" t="str">
        <f t="shared" ca="1" si="41"/>
        <v xml:space="preserve"> </v>
      </c>
    </row>
    <row r="726" spans="1:20" ht="15.6" thickTop="1" thickBot="1">
      <c r="A726" s="70">
        <v>8380002433</v>
      </c>
      <c r="B726" s="88" t="str">
        <f>VLOOKUP(A726,EMPRESAS!$A$1:$B$342,2,0)</f>
        <v>COOPERATIVA DE MOTORISTAS AL TURISMO DEL AMAZONAS "COOMOTURAM"</v>
      </c>
      <c r="C726" s="88" t="str">
        <f>VLOOKUP(A726,EMPRESAS!$A$1:$C$342,3,0)</f>
        <v>Turismo</v>
      </c>
      <c r="D726" s="91" t="s">
        <v>1849</v>
      </c>
      <c r="E726" s="122">
        <v>40521060</v>
      </c>
      <c r="F726" s="130" t="s">
        <v>1102</v>
      </c>
      <c r="G726" s="131">
        <v>8</v>
      </c>
      <c r="H726" s="122" t="s">
        <v>1105</v>
      </c>
      <c r="I726" s="220" t="str">
        <f>VLOOKUP(A726,EMPRESAS!$A$1:$I$342,9,0)</f>
        <v>AMAZONAS</v>
      </c>
      <c r="J726" s="115">
        <v>2</v>
      </c>
      <c r="K726" s="445" t="str">
        <f>VLOOKUP(J726,AUXILIAR_TIPO_ASEGURADORA!$C$2:$D$19,2,0)</f>
        <v>QBE SEGUROS</v>
      </c>
      <c r="L726" s="446">
        <v>705104503</v>
      </c>
      <c r="M726" s="200">
        <v>42271</v>
      </c>
      <c r="N726" s="446">
        <v>705104503</v>
      </c>
      <c r="O726" s="200">
        <v>42271</v>
      </c>
      <c r="P726" s="28"/>
      <c r="Q726" s="60"/>
      <c r="R726" s="157" t="str">
        <f t="shared" ca="1" si="39"/>
        <v>Vencida</v>
      </c>
      <c r="S726" s="157">
        <f t="shared" ca="1" si="40"/>
        <v>2379</v>
      </c>
      <c r="T726" s="157" t="str">
        <f t="shared" ca="1" si="41"/>
        <v xml:space="preserve"> </v>
      </c>
    </row>
    <row r="727" spans="1:20" ht="15.6" thickTop="1" thickBot="1">
      <c r="A727" s="70">
        <v>8380002433</v>
      </c>
      <c r="B727" s="88" t="str">
        <f>VLOOKUP(A727,EMPRESAS!$A$1:$B$342,2,0)</f>
        <v>COOPERATIVA DE MOTORISTAS AL TURISMO DEL AMAZONAS "COOMOTURAM"</v>
      </c>
      <c r="C727" s="88" t="str">
        <f>VLOOKUP(A727,EMPRESAS!$A$1:$C$342,3,0)</f>
        <v>Turismo</v>
      </c>
      <c r="D727" s="91" t="s">
        <v>1850</v>
      </c>
      <c r="E727" s="122">
        <v>40521063</v>
      </c>
      <c r="F727" s="130" t="s">
        <v>1158</v>
      </c>
      <c r="G727" s="131">
        <v>7</v>
      </c>
      <c r="H727" s="122" t="s">
        <v>1105</v>
      </c>
      <c r="I727" s="220" t="str">
        <f>VLOOKUP(A727,EMPRESAS!$A$1:$I$342,9,0)</f>
        <v>AMAZONAS</v>
      </c>
      <c r="J727" s="115">
        <v>2</v>
      </c>
      <c r="K727" s="445" t="str">
        <f>VLOOKUP(J727,AUXILIAR_TIPO_ASEGURADORA!$C$2:$D$19,2,0)</f>
        <v>QBE SEGUROS</v>
      </c>
      <c r="L727" s="446">
        <v>705104503</v>
      </c>
      <c r="M727" s="200">
        <v>42271</v>
      </c>
      <c r="N727" s="446">
        <v>705104503</v>
      </c>
      <c r="O727" s="200">
        <v>42271</v>
      </c>
      <c r="P727" s="28"/>
      <c r="Q727" s="60"/>
      <c r="R727" s="157" t="str">
        <f t="shared" ca="1" si="39"/>
        <v>Vencida</v>
      </c>
      <c r="S727" s="157">
        <f t="shared" ca="1" si="40"/>
        <v>2379</v>
      </c>
      <c r="T727" s="157" t="str">
        <f t="shared" ca="1" si="41"/>
        <v xml:space="preserve"> </v>
      </c>
    </row>
    <row r="728" spans="1:20" ht="15.6" thickTop="1" thickBot="1">
      <c r="A728" s="70">
        <v>8380002433</v>
      </c>
      <c r="B728" s="88" t="str">
        <f>VLOOKUP(A728,EMPRESAS!$A$1:$B$342,2,0)</f>
        <v>COOPERATIVA DE MOTORISTAS AL TURISMO DEL AMAZONAS "COOMOTURAM"</v>
      </c>
      <c r="C728" s="88" t="str">
        <f>VLOOKUP(A728,EMPRESAS!$A$1:$C$342,3,0)</f>
        <v>Turismo</v>
      </c>
      <c r="D728" s="94" t="s">
        <v>1851</v>
      </c>
      <c r="E728" s="122">
        <v>40521108</v>
      </c>
      <c r="F728" s="130" t="s">
        <v>1102</v>
      </c>
      <c r="G728" s="131">
        <v>29</v>
      </c>
      <c r="H728" s="122" t="s">
        <v>1105</v>
      </c>
      <c r="I728" s="220" t="str">
        <f>VLOOKUP(A728,EMPRESAS!$A$1:$I$342,9,0)</f>
        <v>AMAZONAS</v>
      </c>
      <c r="J728" s="115">
        <v>2</v>
      </c>
      <c r="K728" s="445" t="str">
        <f>VLOOKUP(J728,AUXILIAR_TIPO_ASEGURADORA!$C$2:$D$19,2,0)</f>
        <v>QBE SEGUROS</v>
      </c>
      <c r="L728" s="446">
        <v>705104503</v>
      </c>
      <c r="M728" s="200">
        <v>42271</v>
      </c>
      <c r="N728" s="446">
        <v>705104503</v>
      </c>
      <c r="O728" s="200">
        <v>42271</v>
      </c>
      <c r="P728" s="28"/>
      <c r="Q728" s="60"/>
      <c r="R728" s="157" t="str">
        <f t="shared" ca="1" si="39"/>
        <v>Vencida</v>
      </c>
      <c r="S728" s="157">
        <f t="shared" ca="1" si="40"/>
        <v>2379</v>
      </c>
      <c r="T728" s="157" t="str">
        <f t="shared" ca="1" si="41"/>
        <v xml:space="preserve"> </v>
      </c>
    </row>
    <row r="729" spans="1:20" ht="15.6" thickTop="1" thickBot="1">
      <c r="A729" s="70">
        <v>8380002433</v>
      </c>
      <c r="B729" s="88" t="str">
        <f>VLOOKUP(A729,EMPRESAS!$A$1:$B$342,2,0)</f>
        <v>COOPERATIVA DE MOTORISTAS AL TURISMO DEL AMAZONAS "COOMOTURAM"</v>
      </c>
      <c r="C729" s="88" t="str">
        <f>VLOOKUP(A729,EMPRESAS!$A$1:$C$342,3,0)</f>
        <v>Turismo</v>
      </c>
      <c r="D729" s="94" t="s">
        <v>1852</v>
      </c>
      <c r="E729" s="122">
        <v>40521109</v>
      </c>
      <c r="F729" s="130" t="s">
        <v>1102</v>
      </c>
      <c r="G729" s="131">
        <v>11</v>
      </c>
      <c r="H729" s="122" t="s">
        <v>1105</v>
      </c>
      <c r="I729" s="220" t="str">
        <f>VLOOKUP(A729,EMPRESAS!$A$1:$I$342,9,0)</f>
        <v>AMAZONAS</v>
      </c>
      <c r="J729" s="115">
        <v>2</v>
      </c>
      <c r="K729" s="445" t="str">
        <f>VLOOKUP(J729,AUXILIAR_TIPO_ASEGURADORA!$C$2:$D$19,2,0)</f>
        <v>QBE SEGUROS</v>
      </c>
      <c r="L729" s="446">
        <v>705104503</v>
      </c>
      <c r="M729" s="200">
        <v>42271</v>
      </c>
      <c r="N729" s="446">
        <v>705104503</v>
      </c>
      <c r="O729" s="200">
        <v>42271</v>
      </c>
      <c r="P729" s="28"/>
      <c r="Q729" s="60"/>
      <c r="R729" s="157" t="str">
        <f t="shared" ref="R729:R792" ca="1" si="42">IF(O729&lt;$W$1,"Vencida","Vigente")</f>
        <v>Vencida</v>
      </c>
      <c r="S729" s="157">
        <f t="shared" ref="S729:S792" ca="1" si="43">$W$1-O729</f>
        <v>2379</v>
      </c>
      <c r="T729" s="157" t="str">
        <f t="shared" ref="T729:T792" ca="1" si="44">IF(S729=-$Y$1,"Proximo a Vencer"," ")</f>
        <v xml:space="preserve"> </v>
      </c>
    </row>
    <row r="730" spans="1:20" ht="15.6" thickTop="1" thickBot="1">
      <c r="A730" s="70">
        <v>8380002433</v>
      </c>
      <c r="B730" s="88" t="str">
        <f>VLOOKUP(A730,EMPRESAS!$A$1:$B$342,2,0)</f>
        <v>COOPERATIVA DE MOTORISTAS AL TURISMO DEL AMAZONAS "COOMOTURAM"</v>
      </c>
      <c r="C730" s="88" t="str">
        <f>VLOOKUP(A730,EMPRESAS!$A$1:$C$342,3,0)</f>
        <v>Turismo</v>
      </c>
      <c r="D730" s="94" t="s">
        <v>1853</v>
      </c>
      <c r="E730" s="122">
        <v>40521110</v>
      </c>
      <c r="F730" s="130" t="s">
        <v>1102</v>
      </c>
      <c r="G730" s="131">
        <v>12</v>
      </c>
      <c r="H730" s="122" t="s">
        <v>1105</v>
      </c>
      <c r="I730" s="220" t="str">
        <f>VLOOKUP(A730,EMPRESAS!$A$1:$I$342,9,0)</f>
        <v>AMAZONAS</v>
      </c>
      <c r="J730" s="115">
        <v>2</v>
      </c>
      <c r="K730" s="445" t="str">
        <f>VLOOKUP(J730,AUXILIAR_TIPO_ASEGURADORA!$C$2:$D$19,2,0)</f>
        <v>QBE SEGUROS</v>
      </c>
      <c r="L730" s="446">
        <v>705104503</v>
      </c>
      <c r="M730" s="200">
        <v>42271</v>
      </c>
      <c r="N730" s="446">
        <v>705104503</v>
      </c>
      <c r="O730" s="200">
        <v>42271</v>
      </c>
      <c r="P730" s="28"/>
      <c r="Q730" s="60"/>
      <c r="R730" s="157" t="str">
        <f t="shared" ca="1" si="42"/>
        <v>Vencida</v>
      </c>
      <c r="S730" s="157">
        <f t="shared" ca="1" si="43"/>
        <v>2379</v>
      </c>
      <c r="T730" s="157" t="str">
        <f t="shared" ca="1" si="44"/>
        <v xml:space="preserve"> </v>
      </c>
    </row>
    <row r="731" spans="1:20" ht="15.6" thickTop="1" thickBot="1">
      <c r="A731" s="70">
        <v>8380002433</v>
      </c>
      <c r="B731" s="88" t="str">
        <f>VLOOKUP(A731,EMPRESAS!$A$1:$B$342,2,0)</f>
        <v>COOPERATIVA DE MOTORISTAS AL TURISMO DEL AMAZONAS "COOMOTURAM"</v>
      </c>
      <c r="C731" s="88" t="str">
        <f>VLOOKUP(A731,EMPRESAS!$A$1:$C$342,3,0)</f>
        <v>Turismo</v>
      </c>
      <c r="D731" s="94" t="s">
        <v>1854</v>
      </c>
      <c r="E731" s="122">
        <v>40521114</v>
      </c>
      <c r="F731" s="130" t="s">
        <v>1102</v>
      </c>
      <c r="G731" s="131">
        <v>7</v>
      </c>
      <c r="H731" s="122" t="s">
        <v>1105</v>
      </c>
      <c r="I731" s="220" t="str">
        <f>VLOOKUP(A731,EMPRESAS!$A$1:$I$342,9,0)</f>
        <v>AMAZONAS</v>
      </c>
      <c r="J731" s="115">
        <v>2</v>
      </c>
      <c r="K731" s="445" t="str">
        <f>VLOOKUP(J731,AUXILIAR_TIPO_ASEGURADORA!$C$2:$D$19,2,0)</f>
        <v>QBE SEGUROS</v>
      </c>
      <c r="L731" s="446">
        <v>705104503</v>
      </c>
      <c r="M731" s="200">
        <v>42271</v>
      </c>
      <c r="N731" s="446">
        <v>705104503</v>
      </c>
      <c r="O731" s="200">
        <v>42271</v>
      </c>
      <c r="P731" s="28"/>
      <c r="Q731" s="60"/>
      <c r="R731" s="157" t="str">
        <f t="shared" ca="1" si="42"/>
        <v>Vencida</v>
      </c>
      <c r="S731" s="157">
        <f t="shared" ca="1" si="43"/>
        <v>2379</v>
      </c>
      <c r="T731" s="157" t="str">
        <f t="shared" ca="1" si="44"/>
        <v xml:space="preserve"> </v>
      </c>
    </row>
    <row r="732" spans="1:20" ht="15.6" thickTop="1" thickBot="1">
      <c r="A732" s="70">
        <v>8380002433</v>
      </c>
      <c r="B732" s="88" t="str">
        <f>VLOOKUP(A732,EMPRESAS!$A$1:$B$342,2,0)</f>
        <v>COOPERATIVA DE MOTORISTAS AL TURISMO DEL AMAZONAS "COOMOTURAM"</v>
      </c>
      <c r="C732" s="88" t="str">
        <f>VLOOKUP(A732,EMPRESAS!$A$1:$C$342,3,0)</f>
        <v>Turismo</v>
      </c>
      <c r="D732" s="94" t="s">
        <v>1855</v>
      </c>
      <c r="E732" s="122">
        <v>4052429</v>
      </c>
      <c r="F732" s="130" t="s">
        <v>1102</v>
      </c>
      <c r="G732" s="131">
        <v>17</v>
      </c>
      <c r="H732" s="122" t="s">
        <v>1105</v>
      </c>
      <c r="I732" s="220" t="str">
        <f>VLOOKUP(A732,EMPRESAS!$A$1:$I$342,9,0)</f>
        <v>AMAZONAS</v>
      </c>
      <c r="J732" s="115">
        <v>2</v>
      </c>
      <c r="K732" s="445" t="str">
        <f>VLOOKUP(J732,AUXILIAR_TIPO_ASEGURADORA!$C$2:$D$19,2,0)</f>
        <v>QBE SEGUROS</v>
      </c>
      <c r="L732" s="446">
        <v>705104503</v>
      </c>
      <c r="M732" s="200">
        <v>42271</v>
      </c>
      <c r="N732" s="446">
        <v>705104503</v>
      </c>
      <c r="O732" s="200">
        <v>42271</v>
      </c>
      <c r="P732" s="28"/>
      <c r="Q732" s="60"/>
      <c r="R732" s="157" t="str">
        <f t="shared" ca="1" si="42"/>
        <v>Vencida</v>
      </c>
      <c r="S732" s="157">
        <f t="shared" ca="1" si="43"/>
        <v>2379</v>
      </c>
      <c r="T732" s="157" t="str">
        <f t="shared" ca="1" si="44"/>
        <v xml:space="preserve"> </v>
      </c>
    </row>
    <row r="733" spans="1:20" ht="15.6" thickTop="1" thickBot="1">
      <c r="A733" s="70">
        <v>8380002433</v>
      </c>
      <c r="B733" s="88" t="str">
        <f>VLOOKUP(A733,EMPRESAS!$A$1:$B$342,2,0)</f>
        <v>COOPERATIVA DE MOTORISTAS AL TURISMO DEL AMAZONAS "COOMOTURAM"</v>
      </c>
      <c r="C733" s="88" t="str">
        <f>VLOOKUP(A733,EMPRESAS!$A$1:$C$342,3,0)</f>
        <v>Turismo</v>
      </c>
      <c r="D733" s="94" t="s">
        <v>1856</v>
      </c>
      <c r="E733" s="122">
        <v>4052547</v>
      </c>
      <c r="F733" s="130" t="s">
        <v>1102</v>
      </c>
      <c r="G733" s="131">
        <v>10</v>
      </c>
      <c r="H733" s="122" t="s">
        <v>1105</v>
      </c>
      <c r="I733" s="220" t="str">
        <f>VLOOKUP(A733,EMPRESAS!$A$1:$I$342,9,0)</f>
        <v>AMAZONAS</v>
      </c>
      <c r="J733" s="115">
        <v>2</v>
      </c>
      <c r="K733" s="445" t="str">
        <f>VLOOKUP(J733,AUXILIAR_TIPO_ASEGURADORA!$C$2:$D$19,2,0)</f>
        <v>QBE SEGUROS</v>
      </c>
      <c r="L733" s="446">
        <v>705104503</v>
      </c>
      <c r="M733" s="200">
        <v>42271</v>
      </c>
      <c r="N733" s="446">
        <v>705104503</v>
      </c>
      <c r="O733" s="200">
        <v>42271</v>
      </c>
      <c r="P733" s="28"/>
      <c r="Q733" s="60"/>
      <c r="R733" s="157" t="str">
        <f t="shared" ca="1" si="42"/>
        <v>Vencida</v>
      </c>
      <c r="S733" s="157">
        <f t="shared" ca="1" si="43"/>
        <v>2379</v>
      </c>
      <c r="T733" s="157" t="str">
        <f t="shared" ca="1" si="44"/>
        <v xml:space="preserve"> </v>
      </c>
    </row>
    <row r="734" spans="1:20" ht="15.6" thickTop="1" thickBot="1">
      <c r="A734" s="70">
        <v>8380002433</v>
      </c>
      <c r="B734" s="88" t="str">
        <f>VLOOKUP(A734,EMPRESAS!$A$1:$B$342,2,0)</f>
        <v>COOPERATIVA DE MOTORISTAS AL TURISMO DEL AMAZONAS "COOMOTURAM"</v>
      </c>
      <c r="C734" s="88" t="str">
        <f>VLOOKUP(A734,EMPRESAS!$A$1:$C$342,3,0)</f>
        <v>Turismo</v>
      </c>
      <c r="D734" s="91" t="s">
        <v>1857</v>
      </c>
      <c r="E734" s="122">
        <v>4052982</v>
      </c>
      <c r="F734" s="130" t="s">
        <v>1102</v>
      </c>
      <c r="G734" s="131">
        <v>10</v>
      </c>
      <c r="H734" s="122" t="s">
        <v>1105</v>
      </c>
      <c r="I734" s="220" t="str">
        <f>VLOOKUP(A734,EMPRESAS!$A$1:$I$342,9,0)</f>
        <v>AMAZONAS</v>
      </c>
      <c r="J734" s="115">
        <v>1</v>
      </c>
      <c r="K734" s="445" t="str">
        <f>VLOOKUP(J734,AUXILIAR_TIPO_ASEGURADORA!$C$2:$D$19,2,0)</f>
        <v>PREVISORA</v>
      </c>
      <c r="L734" s="446">
        <v>1001577</v>
      </c>
      <c r="M734" s="200">
        <v>42089</v>
      </c>
      <c r="N734" s="446">
        <v>3000281</v>
      </c>
      <c r="O734" s="200">
        <v>42089</v>
      </c>
      <c r="P734" s="28"/>
      <c r="Q734" s="60"/>
      <c r="R734" s="157" t="str">
        <f t="shared" ca="1" si="42"/>
        <v>Vencida</v>
      </c>
      <c r="S734" s="157">
        <f t="shared" ca="1" si="43"/>
        <v>2561</v>
      </c>
      <c r="T734" s="157" t="str">
        <f t="shared" ca="1" si="44"/>
        <v xml:space="preserve"> </v>
      </c>
    </row>
    <row r="735" spans="1:20" ht="15.6" thickTop="1" thickBot="1">
      <c r="A735" s="70">
        <v>8380002433</v>
      </c>
      <c r="B735" s="88" t="str">
        <f>VLOOKUP(A735,EMPRESAS!$A$1:$B$342,2,0)</f>
        <v>COOPERATIVA DE MOTORISTAS AL TURISMO DEL AMAZONAS "COOMOTURAM"</v>
      </c>
      <c r="C735" s="88" t="str">
        <f>VLOOKUP(A735,EMPRESAS!$A$1:$C$342,3,0)</f>
        <v>Turismo</v>
      </c>
      <c r="D735" s="94" t="s">
        <v>1858</v>
      </c>
      <c r="E735" s="122">
        <v>4052975</v>
      </c>
      <c r="F735" s="130"/>
      <c r="G735" s="131"/>
      <c r="H735" s="122"/>
      <c r="I735" s="220" t="str">
        <f>VLOOKUP(A735,EMPRESAS!$A$1:$I$342,9,0)</f>
        <v>AMAZONAS</v>
      </c>
      <c r="J735" s="115"/>
      <c r="K735" s="445" t="e">
        <f>VLOOKUP(J735,AUXILIAR_TIPO_ASEGURADORA!$C$2:$D$19,2,0)</f>
        <v>#N/A</v>
      </c>
      <c r="L735" s="446"/>
      <c r="M735" s="200"/>
      <c r="N735" s="446"/>
      <c r="O735" s="200"/>
      <c r="P735" s="28"/>
      <c r="Q735" s="60"/>
      <c r="R735" s="157" t="str">
        <f t="shared" ca="1" si="42"/>
        <v>Vencida</v>
      </c>
      <c r="S735" s="157">
        <f t="shared" ca="1" si="43"/>
        <v>44650</v>
      </c>
      <c r="T735" s="157" t="str">
        <f t="shared" ca="1" si="44"/>
        <v xml:space="preserve"> </v>
      </c>
    </row>
    <row r="736" spans="1:20" ht="15.6" thickTop="1" thickBot="1">
      <c r="A736" s="70">
        <v>8380002433</v>
      </c>
      <c r="B736" s="88" t="str">
        <f>VLOOKUP(A736,EMPRESAS!$A$1:$B$342,2,0)</f>
        <v>COOPERATIVA DE MOTORISTAS AL TURISMO DEL AMAZONAS "COOMOTURAM"</v>
      </c>
      <c r="C736" s="88" t="str">
        <f>VLOOKUP(A736,EMPRESAS!$A$1:$C$342,3,0)</f>
        <v>Turismo</v>
      </c>
      <c r="D736" s="94" t="s">
        <v>1859</v>
      </c>
      <c r="E736" s="122">
        <v>4052284</v>
      </c>
      <c r="F736" s="130"/>
      <c r="G736" s="131"/>
      <c r="H736" s="122"/>
      <c r="I736" s="220" t="str">
        <f>VLOOKUP(A736,EMPRESAS!$A$1:$I$342,9,0)</f>
        <v>AMAZONAS</v>
      </c>
      <c r="J736" s="115"/>
      <c r="K736" s="445" t="e">
        <f>VLOOKUP(J736,AUXILIAR_TIPO_ASEGURADORA!$C$2:$D$19,2,0)</f>
        <v>#N/A</v>
      </c>
      <c r="L736" s="446"/>
      <c r="M736" s="200"/>
      <c r="N736" s="446"/>
      <c r="O736" s="200"/>
      <c r="P736" s="28"/>
      <c r="Q736" s="60"/>
      <c r="R736" s="157" t="str">
        <f t="shared" ca="1" si="42"/>
        <v>Vencida</v>
      </c>
      <c r="S736" s="157">
        <f t="shared" ca="1" si="43"/>
        <v>44650</v>
      </c>
      <c r="T736" s="157" t="str">
        <f t="shared" ca="1" si="44"/>
        <v xml:space="preserve"> </v>
      </c>
    </row>
    <row r="737" spans="1:20" ht="15.6" thickTop="1" thickBot="1">
      <c r="A737" s="70">
        <v>8380002433</v>
      </c>
      <c r="B737" s="88" t="str">
        <f>VLOOKUP(A737,EMPRESAS!$A$1:$B$342,2,0)</f>
        <v>COOPERATIVA DE MOTORISTAS AL TURISMO DEL AMAZONAS "COOMOTURAM"</v>
      </c>
      <c r="C737" s="88" t="str">
        <f>VLOOKUP(A737,EMPRESAS!$A$1:$C$342,3,0)</f>
        <v>Turismo</v>
      </c>
      <c r="D737" s="94" t="s">
        <v>1860</v>
      </c>
      <c r="E737" s="122">
        <v>40521186</v>
      </c>
      <c r="F737" s="130"/>
      <c r="G737" s="131"/>
      <c r="H737" s="122"/>
      <c r="I737" s="220" t="str">
        <f>VLOOKUP(A737,EMPRESAS!$A$1:$I$342,9,0)</f>
        <v>AMAZONAS</v>
      </c>
      <c r="J737" s="115"/>
      <c r="K737" s="445" t="e">
        <f>VLOOKUP(J737,AUXILIAR_TIPO_ASEGURADORA!$C$2:$D$19,2,0)</f>
        <v>#N/A</v>
      </c>
      <c r="L737" s="446"/>
      <c r="M737" s="200"/>
      <c r="N737" s="446"/>
      <c r="O737" s="200"/>
      <c r="P737" s="28"/>
      <c r="Q737" s="60"/>
      <c r="R737" s="157" t="str">
        <f t="shared" ca="1" si="42"/>
        <v>Vencida</v>
      </c>
      <c r="S737" s="157">
        <f t="shared" ca="1" si="43"/>
        <v>44650</v>
      </c>
      <c r="T737" s="157" t="str">
        <f t="shared" ca="1" si="44"/>
        <v xml:space="preserve"> </v>
      </c>
    </row>
    <row r="738" spans="1:20" ht="15.6" thickTop="1" thickBot="1">
      <c r="A738" s="70">
        <v>8380002433</v>
      </c>
      <c r="B738" s="88" t="str">
        <f>VLOOKUP(A738,EMPRESAS!$A$1:$B$342,2,0)</f>
        <v>COOPERATIVA DE MOTORISTAS AL TURISMO DEL AMAZONAS "COOMOTURAM"</v>
      </c>
      <c r="C738" s="88" t="str">
        <f>VLOOKUP(A738,EMPRESAS!$A$1:$C$342,3,0)</f>
        <v>Turismo</v>
      </c>
      <c r="D738" s="94" t="s">
        <v>1861</v>
      </c>
      <c r="E738" s="122">
        <v>40521210</v>
      </c>
      <c r="F738" s="130"/>
      <c r="G738" s="131"/>
      <c r="H738" s="122"/>
      <c r="I738" s="220" t="str">
        <f>VLOOKUP(A738,EMPRESAS!$A$1:$I$342,9,0)</f>
        <v>AMAZONAS</v>
      </c>
      <c r="J738" s="115"/>
      <c r="K738" s="445" t="e">
        <f>VLOOKUP(J738,AUXILIAR_TIPO_ASEGURADORA!$C$2:$D$19,2,0)</f>
        <v>#N/A</v>
      </c>
      <c r="L738" s="446"/>
      <c r="M738" s="200"/>
      <c r="N738" s="446"/>
      <c r="O738" s="200"/>
      <c r="P738" s="28"/>
      <c r="Q738" s="60"/>
      <c r="R738" s="157" t="str">
        <f t="shared" ca="1" si="42"/>
        <v>Vencida</v>
      </c>
      <c r="S738" s="157">
        <f t="shared" ca="1" si="43"/>
        <v>44650</v>
      </c>
      <c r="T738" s="157" t="str">
        <f t="shared" ca="1" si="44"/>
        <v xml:space="preserve"> </v>
      </c>
    </row>
    <row r="739" spans="1:20" ht="15.6" thickTop="1" thickBot="1">
      <c r="A739" s="70">
        <v>8380002433</v>
      </c>
      <c r="B739" s="88" t="str">
        <f>VLOOKUP(A739,EMPRESAS!$A$1:$B$342,2,0)</f>
        <v>COOPERATIVA DE MOTORISTAS AL TURISMO DEL AMAZONAS "COOMOTURAM"</v>
      </c>
      <c r="C739" s="88" t="str">
        <f>VLOOKUP(A739,EMPRESAS!$A$1:$C$342,3,0)</f>
        <v>Turismo</v>
      </c>
      <c r="D739" s="94" t="s">
        <v>1862</v>
      </c>
      <c r="E739" s="122">
        <v>4052312</v>
      </c>
      <c r="F739" s="130"/>
      <c r="G739" s="131"/>
      <c r="H739" s="122"/>
      <c r="I739" s="220" t="str">
        <f>VLOOKUP(A739,EMPRESAS!$A$1:$I$342,9,0)</f>
        <v>AMAZONAS</v>
      </c>
      <c r="J739" s="115"/>
      <c r="K739" s="445" t="e">
        <f>VLOOKUP(J739,AUXILIAR_TIPO_ASEGURADORA!$C$2:$D$19,2,0)</f>
        <v>#N/A</v>
      </c>
      <c r="L739" s="446"/>
      <c r="M739" s="200"/>
      <c r="N739" s="446"/>
      <c r="O739" s="200"/>
      <c r="P739" s="28"/>
      <c r="Q739" s="60"/>
      <c r="R739" s="157" t="str">
        <f t="shared" ca="1" si="42"/>
        <v>Vencida</v>
      </c>
      <c r="S739" s="157">
        <f t="shared" ca="1" si="43"/>
        <v>44650</v>
      </c>
      <c r="T739" s="157" t="str">
        <f t="shared" ca="1" si="44"/>
        <v xml:space="preserve"> </v>
      </c>
    </row>
    <row r="740" spans="1:20" ht="15.6" thickTop="1" thickBot="1">
      <c r="A740" s="70">
        <v>8380002433</v>
      </c>
      <c r="B740" s="88" t="str">
        <f>VLOOKUP(A740,EMPRESAS!$A$1:$B$342,2,0)</f>
        <v>COOPERATIVA DE MOTORISTAS AL TURISMO DEL AMAZONAS "COOMOTURAM"</v>
      </c>
      <c r="C740" s="88" t="str">
        <f>VLOOKUP(A740,EMPRESAS!$A$1:$C$342,3,0)</f>
        <v>Turismo</v>
      </c>
      <c r="D740" s="94" t="s">
        <v>1863</v>
      </c>
      <c r="E740" s="122">
        <v>40521195</v>
      </c>
      <c r="F740" s="130"/>
      <c r="G740" s="131"/>
      <c r="H740" s="122"/>
      <c r="I740" s="220" t="str">
        <f>VLOOKUP(A740,EMPRESAS!$A$1:$I$342,9,0)</f>
        <v>AMAZONAS</v>
      </c>
      <c r="J740" s="115"/>
      <c r="K740" s="445" t="e">
        <f>VLOOKUP(J740,AUXILIAR_TIPO_ASEGURADORA!$C$2:$D$19,2,0)</f>
        <v>#N/A</v>
      </c>
      <c r="L740" s="446"/>
      <c r="M740" s="200"/>
      <c r="N740" s="446"/>
      <c r="O740" s="200"/>
      <c r="P740" s="28"/>
      <c r="Q740" s="60"/>
      <c r="R740" s="157" t="str">
        <f t="shared" ca="1" si="42"/>
        <v>Vencida</v>
      </c>
      <c r="S740" s="157">
        <f t="shared" ca="1" si="43"/>
        <v>44650</v>
      </c>
      <c r="T740" s="157" t="str">
        <f t="shared" ca="1" si="44"/>
        <v xml:space="preserve"> </v>
      </c>
    </row>
    <row r="741" spans="1:20" ht="15.6" thickTop="1" thickBot="1">
      <c r="A741" s="70">
        <v>8380002433</v>
      </c>
      <c r="B741" s="88" t="str">
        <f>VLOOKUP(A741,EMPRESAS!$A$1:$B$342,2,0)</f>
        <v>COOPERATIVA DE MOTORISTAS AL TURISMO DEL AMAZONAS "COOMOTURAM"</v>
      </c>
      <c r="C741" s="88" t="str">
        <f>VLOOKUP(A741,EMPRESAS!$A$1:$C$342,3,0)</f>
        <v>Turismo</v>
      </c>
      <c r="D741" s="94" t="s">
        <v>1864</v>
      </c>
      <c r="E741" s="126">
        <v>40521196</v>
      </c>
      <c r="F741" s="130"/>
      <c r="G741" s="131"/>
      <c r="H741" s="122"/>
      <c r="I741" s="220" t="str">
        <f>VLOOKUP(A741,EMPRESAS!$A$1:$I$342,9,0)</f>
        <v>AMAZONAS</v>
      </c>
      <c r="J741" s="115"/>
      <c r="K741" s="445" t="e">
        <f>VLOOKUP(J741,AUXILIAR_TIPO_ASEGURADORA!$C$2:$D$19,2,0)</f>
        <v>#N/A</v>
      </c>
      <c r="L741" s="446"/>
      <c r="M741" s="200"/>
      <c r="N741" s="446"/>
      <c r="O741" s="200"/>
      <c r="P741" s="28"/>
      <c r="Q741" s="60"/>
      <c r="R741" s="157" t="str">
        <f t="shared" ca="1" si="42"/>
        <v>Vencida</v>
      </c>
      <c r="S741" s="157">
        <f t="shared" ca="1" si="43"/>
        <v>44650</v>
      </c>
      <c r="T741" s="157" t="str">
        <f t="shared" ca="1" si="44"/>
        <v xml:space="preserve"> </v>
      </c>
    </row>
    <row r="742" spans="1:20" ht="15.6" thickTop="1" thickBot="1">
      <c r="A742" s="70">
        <v>8380002433</v>
      </c>
      <c r="B742" s="88" t="str">
        <f>VLOOKUP(A742,EMPRESAS!$A$1:$B$342,2,0)</f>
        <v>COOPERATIVA DE MOTORISTAS AL TURISMO DEL AMAZONAS "COOMOTURAM"</v>
      </c>
      <c r="C742" s="88" t="str">
        <f>VLOOKUP(A742,EMPRESAS!$A$1:$C$342,3,0)</f>
        <v>Turismo</v>
      </c>
      <c r="D742" s="94" t="s">
        <v>1865</v>
      </c>
      <c r="E742" s="122">
        <v>40521189</v>
      </c>
      <c r="F742" s="130"/>
      <c r="G742" s="131"/>
      <c r="H742" s="122"/>
      <c r="I742" s="220" t="str">
        <f>VLOOKUP(A742,EMPRESAS!$A$1:$I$342,9,0)</f>
        <v>AMAZONAS</v>
      </c>
      <c r="J742" s="115"/>
      <c r="K742" s="445" t="e">
        <f>VLOOKUP(J742,AUXILIAR_TIPO_ASEGURADORA!$C$2:$D$19,2,0)</f>
        <v>#N/A</v>
      </c>
      <c r="L742" s="446"/>
      <c r="M742" s="200"/>
      <c r="N742" s="446"/>
      <c r="O742" s="200"/>
      <c r="P742" s="28"/>
      <c r="Q742" s="60"/>
      <c r="R742" s="157" t="str">
        <f t="shared" ca="1" si="42"/>
        <v>Vencida</v>
      </c>
      <c r="S742" s="157">
        <f t="shared" ca="1" si="43"/>
        <v>44650</v>
      </c>
      <c r="T742" s="157" t="str">
        <f t="shared" ca="1" si="44"/>
        <v xml:space="preserve"> </v>
      </c>
    </row>
    <row r="743" spans="1:20" ht="15.6" thickTop="1" thickBot="1">
      <c r="A743" s="70">
        <v>8380002433</v>
      </c>
      <c r="B743" s="88" t="str">
        <f>VLOOKUP(A743,EMPRESAS!$A$1:$B$342,2,0)</f>
        <v>COOPERATIVA DE MOTORISTAS AL TURISMO DEL AMAZONAS "COOMOTURAM"</v>
      </c>
      <c r="C743" s="88" t="str">
        <f>VLOOKUP(A743,EMPRESAS!$A$1:$C$342,3,0)</f>
        <v>Turismo</v>
      </c>
      <c r="D743" s="94" t="s">
        <v>1866</v>
      </c>
      <c r="E743" s="122">
        <v>4052929</v>
      </c>
      <c r="F743" s="130"/>
      <c r="G743" s="131"/>
      <c r="H743" s="122"/>
      <c r="I743" s="220" t="str">
        <f>VLOOKUP(A743,EMPRESAS!$A$1:$I$342,9,0)</f>
        <v>AMAZONAS</v>
      </c>
      <c r="J743" s="115"/>
      <c r="K743" s="445" t="e">
        <f>VLOOKUP(J743,AUXILIAR_TIPO_ASEGURADORA!$C$2:$D$19,2,0)</f>
        <v>#N/A</v>
      </c>
      <c r="L743" s="446"/>
      <c r="M743" s="200"/>
      <c r="N743" s="446"/>
      <c r="O743" s="200"/>
      <c r="P743" s="28"/>
      <c r="Q743" s="60"/>
      <c r="R743" s="157" t="str">
        <f t="shared" ca="1" si="42"/>
        <v>Vencida</v>
      </c>
      <c r="S743" s="157">
        <f t="shared" ca="1" si="43"/>
        <v>44650</v>
      </c>
      <c r="T743" s="157" t="str">
        <f t="shared" ca="1" si="44"/>
        <v xml:space="preserve"> </v>
      </c>
    </row>
    <row r="744" spans="1:20" ht="15.6" thickTop="1" thickBot="1">
      <c r="A744" s="70">
        <v>8380002433</v>
      </c>
      <c r="B744" s="88" t="str">
        <f>VLOOKUP(A744,EMPRESAS!$A$1:$B$342,2,0)</f>
        <v>COOPERATIVA DE MOTORISTAS AL TURISMO DEL AMAZONAS "COOMOTURAM"</v>
      </c>
      <c r="C744" s="88" t="str">
        <f>VLOOKUP(A744,EMPRESAS!$A$1:$C$342,3,0)</f>
        <v>Turismo</v>
      </c>
      <c r="D744" s="94" t="s">
        <v>1867</v>
      </c>
      <c r="E744" s="122">
        <v>4052756</v>
      </c>
      <c r="F744" s="130"/>
      <c r="G744" s="131"/>
      <c r="H744" s="122"/>
      <c r="I744" s="220" t="str">
        <f>VLOOKUP(A744,EMPRESAS!$A$1:$I$342,9,0)</f>
        <v>AMAZONAS</v>
      </c>
      <c r="J744" s="115"/>
      <c r="K744" s="445" t="e">
        <f>VLOOKUP(J744,AUXILIAR_TIPO_ASEGURADORA!$C$2:$D$19,2,0)</f>
        <v>#N/A</v>
      </c>
      <c r="L744" s="446"/>
      <c r="M744" s="200"/>
      <c r="N744" s="446"/>
      <c r="O744" s="200"/>
      <c r="P744" s="28"/>
      <c r="Q744" s="60"/>
      <c r="R744" s="157" t="str">
        <f t="shared" ca="1" si="42"/>
        <v>Vencida</v>
      </c>
      <c r="S744" s="157">
        <f t="shared" ca="1" si="43"/>
        <v>44650</v>
      </c>
      <c r="T744" s="157" t="str">
        <f t="shared" ca="1" si="44"/>
        <v xml:space="preserve"> </v>
      </c>
    </row>
    <row r="745" spans="1:20" ht="15.6" thickTop="1" thickBot="1">
      <c r="A745" s="70">
        <v>8380002433</v>
      </c>
      <c r="B745" s="88" t="str">
        <f>VLOOKUP(A745,EMPRESAS!$A$1:$B$342,2,0)</f>
        <v>COOPERATIVA DE MOTORISTAS AL TURISMO DEL AMAZONAS "COOMOTURAM"</v>
      </c>
      <c r="C745" s="88" t="str">
        <f>VLOOKUP(A745,EMPRESAS!$A$1:$C$342,3,0)</f>
        <v>Turismo</v>
      </c>
      <c r="D745" s="94" t="s">
        <v>1868</v>
      </c>
      <c r="E745" s="122">
        <v>4052600</v>
      </c>
      <c r="F745" s="130"/>
      <c r="G745" s="131"/>
      <c r="H745" s="122"/>
      <c r="I745" s="220" t="str">
        <f>VLOOKUP(A745,EMPRESAS!$A$1:$I$342,9,0)</f>
        <v>AMAZONAS</v>
      </c>
      <c r="J745" s="115"/>
      <c r="K745" s="445" t="e">
        <f>VLOOKUP(J745,AUXILIAR_TIPO_ASEGURADORA!$C$2:$D$19,2,0)</f>
        <v>#N/A</v>
      </c>
      <c r="L745" s="446"/>
      <c r="M745" s="200"/>
      <c r="N745" s="446"/>
      <c r="O745" s="200"/>
      <c r="P745" s="28"/>
      <c r="Q745" s="60"/>
      <c r="R745" s="157" t="str">
        <f t="shared" ca="1" si="42"/>
        <v>Vencida</v>
      </c>
      <c r="S745" s="157">
        <f t="shared" ca="1" si="43"/>
        <v>44650</v>
      </c>
      <c r="T745" s="157" t="str">
        <f t="shared" ca="1" si="44"/>
        <v xml:space="preserve"> </v>
      </c>
    </row>
    <row r="746" spans="1:20" ht="15.6" thickTop="1" thickBot="1">
      <c r="A746" s="70">
        <v>8380002433</v>
      </c>
      <c r="B746" s="88" t="str">
        <f>VLOOKUP(A746,EMPRESAS!$A$1:$B$342,2,0)</f>
        <v>COOPERATIVA DE MOTORISTAS AL TURISMO DEL AMAZONAS "COOMOTURAM"</v>
      </c>
      <c r="C746" s="88" t="str">
        <f>VLOOKUP(A746,EMPRESAS!$A$1:$C$342,3,0)</f>
        <v>Turismo</v>
      </c>
      <c r="D746" s="94" t="s">
        <v>1869</v>
      </c>
      <c r="E746" s="122">
        <v>40521215</v>
      </c>
      <c r="F746" s="130"/>
      <c r="G746" s="131"/>
      <c r="H746" s="122"/>
      <c r="I746" s="220" t="str">
        <f>VLOOKUP(A746,EMPRESAS!$A$1:$I$342,9,0)</f>
        <v>AMAZONAS</v>
      </c>
      <c r="J746" s="115"/>
      <c r="K746" s="445" t="e">
        <f>VLOOKUP(J746,AUXILIAR_TIPO_ASEGURADORA!$C$2:$D$19,2,0)</f>
        <v>#N/A</v>
      </c>
      <c r="L746" s="446"/>
      <c r="M746" s="200"/>
      <c r="N746" s="446"/>
      <c r="O746" s="200"/>
      <c r="P746" s="28"/>
      <c r="Q746" s="60"/>
      <c r="R746" s="157" t="str">
        <f t="shared" ca="1" si="42"/>
        <v>Vencida</v>
      </c>
      <c r="S746" s="157">
        <f t="shared" ca="1" si="43"/>
        <v>44650</v>
      </c>
      <c r="T746" s="157" t="str">
        <f t="shared" ca="1" si="44"/>
        <v xml:space="preserve"> </v>
      </c>
    </row>
    <row r="747" spans="1:20" ht="15.6" thickTop="1" thickBot="1">
      <c r="A747" s="70">
        <v>8380002433</v>
      </c>
      <c r="B747" s="88" t="str">
        <f>VLOOKUP(A747,EMPRESAS!$A$1:$B$342,2,0)</f>
        <v>COOPERATIVA DE MOTORISTAS AL TURISMO DEL AMAZONAS "COOMOTURAM"</v>
      </c>
      <c r="C747" s="88" t="str">
        <f>VLOOKUP(A747,EMPRESAS!$A$1:$C$342,3,0)</f>
        <v>Turismo</v>
      </c>
      <c r="D747" s="94" t="s">
        <v>1870</v>
      </c>
      <c r="E747" s="122">
        <v>40521242</v>
      </c>
      <c r="F747" s="130"/>
      <c r="G747" s="131"/>
      <c r="H747" s="122"/>
      <c r="I747" s="220" t="str">
        <f>VLOOKUP(A747,EMPRESAS!$A$1:$I$342,9,0)</f>
        <v>AMAZONAS</v>
      </c>
      <c r="J747" s="115"/>
      <c r="K747" s="445" t="e">
        <f>VLOOKUP(J747,AUXILIAR_TIPO_ASEGURADORA!$C$2:$D$19,2,0)</f>
        <v>#N/A</v>
      </c>
      <c r="L747" s="446"/>
      <c r="M747" s="200"/>
      <c r="N747" s="446"/>
      <c r="O747" s="200"/>
      <c r="P747" s="28"/>
      <c r="Q747" s="60"/>
      <c r="R747" s="157" t="str">
        <f t="shared" ca="1" si="42"/>
        <v>Vencida</v>
      </c>
      <c r="S747" s="157">
        <f t="shared" ca="1" si="43"/>
        <v>44650</v>
      </c>
      <c r="T747" s="157" t="str">
        <f t="shared" ca="1" si="44"/>
        <v xml:space="preserve"> </v>
      </c>
    </row>
    <row r="748" spans="1:20" ht="15.6" thickTop="1" thickBot="1">
      <c r="A748" s="70">
        <v>8380002433</v>
      </c>
      <c r="B748" s="88" t="str">
        <f>VLOOKUP(A748,EMPRESAS!$A$1:$B$342,2,0)</f>
        <v>COOPERATIVA DE MOTORISTAS AL TURISMO DEL AMAZONAS "COOMOTURAM"</v>
      </c>
      <c r="C748" s="88" t="str">
        <f>VLOOKUP(A748,EMPRESAS!$A$1:$C$342,3,0)</f>
        <v>Turismo</v>
      </c>
      <c r="D748" s="94" t="s">
        <v>1871</v>
      </c>
      <c r="E748" s="122">
        <v>40521217</v>
      </c>
      <c r="F748" s="130"/>
      <c r="G748" s="131"/>
      <c r="H748" s="122"/>
      <c r="I748" s="220" t="str">
        <f>VLOOKUP(A748,EMPRESAS!$A$1:$I$342,9,0)</f>
        <v>AMAZONAS</v>
      </c>
      <c r="J748" s="115"/>
      <c r="K748" s="445" t="e">
        <f>VLOOKUP(J748,AUXILIAR_TIPO_ASEGURADORA!$C$2:$D$19,2,0)</f>
        <v>#N/A</v>
      </c>
      <c r="L748" s="446"/>
      <c r="M748" s="200"/>
      <c r="N748" s="446"/>
      <c r="O748" s="200"/>
      <c r="P748" s="28"/>
      <c r="Q748" s="60"/>
      <c r="R748" s="157" t="str">
        <f t="shared" ca="1" si="42"/>
        <v>Vencida</v>
      </c>
      <c r="S748" s="157">
        <f t="shared" ca="1" si="43"/>
        <v>44650</v>
      </c>
      <c r="T748" s="157" t="str">
        <f t="shared" ca="1" si="44"/>
        <v xml:space="preserve"> </v>
      </c>
    </row>
    <row r="749" spans="1:20" ht="15.6" thickTop="1" thickBot="1">
      <c r="A749" s="70">
        <v>8380002433</v>
      </c>
      <c r="B749" s="88" t="str">
        <f>VLOOKUP(A749,EMPRESAS!$A$1:$B$342,2,0)</f>
        <v>COOPERATIVA DE MOTORISTAS AL TURISMO DEL AMAZONAS "COOMOTURAM"</v>
      </c>
      <c r="C749" s="88" t="str">
        <f>VLOOKUP(A749,EMPRESAS!$A$1:$C$342,3,0)</f>
        <v>Turismo</v>
      </c>
      <c r="D749" s="94" t="s">
        <v>1872</v>
      </c>
      <c r="E749" s="122">
        <v>40521231</v>
      </c>
      <c r="F749" s="130"/>
      <c r="G749" s="131"/>
      <c r="H749" s="122"/>
      <c r="I749" s="220" t="str">
        <f>VLOOKUP(A749,EMPRESAS!$A$1:$I$342,9,0)</f>
        <v>AMAZONAS</v>
      </c>
      <c r="J749" s="115"/>
      <c r="K749" s="445" t="e">
        <f>VLOOKUP(J749,AUXILIAR_TIPO_ASEGURADORA!$C$2:$D$19,2,0)</f>
        <v>#N/A</v>
      </c>
      <c r="L749" s="446"/>
      <c r="M749" s="200"/>
      <c r="N749" s="446"/>
      <c r="O749" s="200"/>
      <c r="P749" s="28"/>
      <c r="Q749" s="60"/>
      <c r="R749" s="157" t="str">
        <f t="shared" ca="1" si="42"/>
        <v>Vencida</v>
      </c>
      <c r="S749" s="157">
        <f t="shared" ca="1" si="43"/>
        <v>44650</v>
      </c>
      <c r="T749" s="157" t="str">
        <f t="shared" ca="1" si="44"/>
        <v xml:space="preserve"> </v>
      </c>
    </row>
    <row r="750" spans="1:20" ht="15.6" thickTop="1" thickBot="1">
      <c r="A750" s="70">
        <v>8380002433</v>
      </c>
      <c r="B750" s="88" t="str">
        <f>VLOOKUP(A750,EMPRESAS!$A$1:$B$342,2,0)</f>
        <v>COOPERATIVA DE MOTORISTAS AL TURISMO DEL AMAZONAS "COOMOTURAM"</v>
      </c>
      <c r="C750" s="88" t="str">
        <f>VLOOKUP(A750,EMPRESAS!$A$1:$C$342,3,0)</f>
        <v>Turismo</v>
      </c>
      <c r="D750" s="94" t="s">
        <v>1873</v>
      </c>
      <c r="E750" s="122">
        <v>40521235</v>
      </c>
      <c r="F750" s="130"/>
      <c r="G750" s="131"/>
      <c r="H750" s="122"/>
      <c r="I750" s="220" t="str">
        <f>VLOOKUP(A750,EMPRESAS!$A$1:$I$342,9,0)</f>
        <v>AMAZONAS</v>
      </c>
      <c r="J750" s="115"/>
      <c r="K750" s="445" t="e">
        <f>VLOOKUP(J750,AUXILIAR_TIPO_ASEGURADORA!$C$2:$D$19,2,0)</f>
        <v>#N/A</v>
      </c>
      <c r="L750" s="446"/>
      <c r="M750" s="200"/>
      <c r="N750" s="446"/>
      <c r="O750" s="200"/>
      <c r="P750" s="28"/>
      <c r="Q750" s="60"/>
      <c r="R750" s="157" t="str">
        <f t="shared" ca="1" si="42"/>
        <v>Vencida</v>
      </c>
      <c r="S750" s="157">
        <f t="shared" ca="1" si="43"/>
        <v>44650</v>
      </c>
      <c r="T750" s="157" t="str">
        <f t="shared" ca="1" si="44"/>
        <v xml:space="preserve"> </v>
      </c>
    </row>
    <row r="751" spans="1:20" ht="15.6" thickTop="1" thickBot="1">
      <c r="A751" s="70">
        <v>8380002433</v>
      </c>
      <c r="B751" s="88" t="str">
        <f>VLOOKUP(A751,EMPRESAS!$A$1:$B$342,2,0)</f>
        <v>COOPERATIVA DE MOTORISTAS AL TURISMO DEL AMAZONAS "COOMOTURAM"</v>
      </c>
      <c r="C751" s="88" t="str">
        <f>VLOOKUP(A751,EMPRESAS!$A$1:$C$342,3,0)</f>
        <v>Turismo</v>
      </c>
      <c r="D751" s="94" t="s">
        <v>1874</v>
      </c>
      <c r="E751" s="122">
        <v>40521058</v>
      </c>
      <c r="F751" s="130"/>
      <c r="G751" s="131"/>
      <c r="H751" s="122"/>
      <c r="I751" s="220" t="str">
        <f>VLOOKUP(A751,EMPRESAS!$A$1:$I$342,9,0)</f>
        <v>AMAZONAS</v>
      </c>
      <c r="J751" s="115"/>
      <c r="K751" s="445" t="e">
        <f>VLOOKUP(J751,AUXILIAR_TIPO_ASEGURADORA!$C$2:$D$19,2,0)</f>
        <v>#N/A</v>
      </c>
      <c r="L751" s="446"/>
      <c r="M751" s="200"/>
      <c r="N751" s="446"/>
      <c r="O751" s="200"/>
      <c r="P751" s="28"/>
      <c r="Q751" s="60"/>
      <c r="R751" s="157" t="str">
        <f t="shared" ca="1" si="42"/>
        <v>Vencida</v>
      </c>
      <c r="S751" s="157">
        <f t="shared" ca="1" si="43"/>
        <v>44650</v>
      </c>
      <c r="T751" s="157" t="str">
        <f t="shared" ca="1" si="44"/>
        <v xml:space="preserve"> </v>
      </c>
    </row>
    <row r="752" spans="1:20" ht="15.6" thickTop="1" thickBot="1">
      <c r="A752" s="70">
        <v>8380002433</v>
      </c>
      <c r="B752" s="88" t="str">
        <f>VLOOKUP(A752,EMPRESAS!$A$1:$B$342,2,0)</f>
        <v>COOPERATIVA DE MOTORISTAS AL TURISMO DEL AMAZONAS "COOMOTURAM"</v>
      </c>
      <c r="C752" s="88" t="str">
        <f>VLOOKUP(A752,EMPRESAS!$A$1:$C$342,3,0)</f>
        <v>Turismo</v>
      </c>
      <c r="D752" s="94" t="s">
        <v>1875</v>
      </c>
      <c r="E752" s="122">
        <v>40521214</v>
      </c>
      <c r="F752" s="130"/>
      <c r="G752" s="131"/>
      <c r="H752" s="122"/>
      <c r="I752" s="220" t="str">
        <f>VLOOKUP(A752,EMPRESAS!$A$1:$I$342,9,0)</f>
        <v>AMAZONAS</v>
      </c>
      <c r="J752" s="115"/>
      <c r="K752" s="445" t="e">
        <f>VLOOKUP(J752,AUXILIAR_TIPO_ASEGURADORA!$C$2:$D$19,2,0)</f>
        <v>#N/A</v>
      </c>
      <c r="L752" s="446"/>
      <c r="M752" s="200"/>
      <c r="N752" s="446"/>
      <c r="O752" s="200"/>
      <c r="P752" s="28"/>
      <c r="Q752" s="60"/>
      <c r="R752" s="157" t="str">
        <f t="shared" ca="1" si="42"/>
        <v>Vencida</v>
      </c>
      <c r="S752" s="157">
        <f t="shared" ca="1" si="43"/>
        <v>44650</v>
      </c>
      <c r="T752" s="157" t="str">
        <f t="shared" ca="1" si="44"/>
        <v xml:space="preserve"> </v>
      </c>
    </row>
    <row r="753" spans="1:20" ht="15.6" thickTop="1" thickBot="1">
      <c r="A753" s="70">
        <v>8380002433</v>
      </c>
      <c r="B753" s="88" t="str">
        <f>VLOOKUP(A753,EMPRESAS!$A$1:$B$342,2,0)</f>
        <v>COOPERATIVA DE MOTORISTAS AL TURISMO DEL AMAZONAS "COOMOTURAM"</v>
      </c>
      <c r="C753" s="88" t="str">
        <f>VLOOKUP(A753,EMPRESAS!$A$1:$C$342,3,0)</f>
        <v>Turismo</v>
      </c>
      <c r="D753" s="94" t="s">
        <v>1876</v>
      </c>
      <c r="E753" s="126">
        <v>40521196</v>
      </c>
      <c r="F753" s="130"/>
      <c r="G753" s="131"/>
      <c r="H753" s="122"/>
      <c r="I753" s="220" t="str">
        <f>VLOOKUP(A753,EMPRESAS!$A$1:$I$342,9,0)</f>
        <v>AMAZONAS</v>
      </c>
      <c r="J753" s="115"/>
      <c r="K753" s="445" t="e">
        <f>VLOOKUP(J753,AUXILIAR_TIPO_ASEGURADORA!$C$2:$D$19,2,0)</f>
        <v>#N/A</v>
      </c>
      <c r="L753" s="446"/>
      <c r="M753" s="200"/>
      <c r="N753" s="446"/>
      <c r="O753" s="200"/>
      <c r="P753" s="28"/>
      <c r="Q753" s="60"/>
      <c r="R753" s="157" t="str">
        <f t="shared" ca="1" si="42"/>
        <v>Vencida</v>
      </c>
      <c r="S753" s="157">
        <f t="shared" ca="1" si="43"/>
        <v>44650</v>
      </c>
      <c r="T753" s="157" t="str">
        <f t="shared" ca="1" si="44"/>
        <v xml:space="preserve"> </v>
      </c>
    </row>
    <row r="754" spans="1:20" ht="15.6" thickTop="1" thickBot="1">
      <c r="A754" s="70">
        <v>8380002433</v>
      </c>
      <c r="B754" s="88" t="str">
        <f>VLOOKUP(A754,EMPRESAS!$A$1:$B$342,2,0)</f>
        <v>COOPERATIVA DE MOTORISTAS AL TURISMO DEL AMAZONAS "COOMOTURAM"</v>
      </c>
      <c r="C754" s="88" t="str">
        <f>VLOOKUP(A754,EMPRESAS!$A$1:$C$342,3,0)</f>
        <v>Turismo</v>
      </c>
      <c r="D754" s="94" t="s">
        <v>1877</v>
      </c>
      <c r="E754" s="122">
        <v>4052450</v>
      </c>
      <c r="F754" s="130"/>
      <c r="G754" s="131"/>
      <c r="H754" s="122"/>
      <c r="I754" s="220" t="str">
        <f>VLOOKUP(A754,EMPRESAS!$A$1:$I$342,9,0)</f>
        <v>AMAZONAS</v>
      </c>
      <c r="J754" s="115"/>
      <c r="K754" s="445" t="e">
        <f>VLOOKUP(J754,AUXILIAR_TIPO_ASEGURADORA!$C$2:$D$19,2,0)</f>
        <v>#N/A</v>
      </c>
      <c r="L754" s="446"/>
      <c r="M754" s="200"/>
      <c r="N754" s="446"/>
      <c r="O754" s="200"/>
      <c r="P754" s="28"/>
      <c r="Q754" s="60"/>
      <c r="R754" s="157" t="str">
        <f t="shared" ca="1" si="42"/>
        <v>Vencida</v>
      </c>
      <c r="S754" s="157">
        <f t="shared" ca="1" si="43"/>
        <v>44650</v>
      </c>
      <c r="T754" s="157" t="str">
        <f t="shared" ca="1" si="44"/>
        <v xml:space="preserve"> </v>
      </c>
    </row>
    <row r="755" spans="1:20" ht="15.6" thickTop="1" thickBot="1">
      <c r="A755" s="70">
        <v>8380002433</v>
      </c>
      <c r="B755" s="88" t="str">
        <f>VLOOKUP(A755,EMPRESAS!$A$1:$B$342,2,0)</f>
        <v>COOPERATIVA DE MOTORISTAS AL TURISMO DEL AMAZONAS "COOMOTURAM"</v>
      </c>
      <c r="C755" s="88" t="str">
        <f>VLOOKUP(A755,EMPRESAS!$A$1:$C$342,3,0)</f>
        <v>Turismo</v>
      </c>
      <c r="D755" s="94" t="s">
        <v>1878</v>
      </c>
      <c r="E755" s="122">
        <v>4052230</v>
      </c>
      <c r="F755" s="130"/>
      <c r="G755" s="131"/>
      <c r="H755" s="122"/>
      <c r="I755" s="220" t="str">
        <f>VLOOKUP(A755,EMPRESAS!$A$1:$I$342,9,0)</f>
        <v>AMAZONAS</v>
      </c>
      <c r="J755" s="115"/>
      <c r="K755" s="445" t="e">
        <f>VLOOKUP(J755,AUXILIAR_TIPO_ASEGURADORA!$C$2:$D$19,2,0)</f>
        <v>#N/A</v>
      </c>
      <c r="L755" s="446"/>
      <c r="M755" s="200"/>
      <c r="N755" s="446"/>
      <c r="O755" s="200"/>
      <c r="P755" s="28"/>
      <c r="Q755" s="60"/>
      <c r="R755" s="157" t="str">
        <f t="shared" ca="1" si="42"/>
        <v>Vencida</v>
      </c>
      <c r="S755" s="157">
        <f t="shared" ca="1" si="43"/>
        <v>44650</v>
      </c>
      <c r="T755" s="157" t="str">
        <f t="shared" ca="1" si="44"/>
        <v xml:space="preserve"> </v>
      </c>
    </row>
    <row r="756" spans="1:20" ht="15.6" thickTop="1" thickBot="1">
      <c r="A756" s="70">
        <v>8380002433</v>
      </c>
      <c r="B756" s="88" t="str">
        <f>VLOOKUP(A756,EMPRESAS!$A$1:$B$342,2,0)</f>
        <v>COOPERATIVA DE MOTORISTAS AL TURISMO DEL AMAZONAS "COOMOTURAM"</v>
      </c>
      <c r="C756" s="88" t="str">
        <f>VLOOKUP(A756,EMPRESAS!$A$1:$C$342,3,0)</f>
        <v>Turismo</v>
      </c>
      <c r="D756" s="94" t="s">
        <v>1879</v>
      </c>
      <c r="E756" s="122">
        <v>4052118</v>
      </c>
      <c r="F756" s="130"/>
      <c r="G756" s="131"/>
      <c r="H756" s="122"/>
      <c r="I756" s="220" t="str">
        <f>VLOOKUP(A756,EMPRESAS!$A$1:$I$342,9,0)</f>
        <v>AMAZONAS</v>
      </c>
      <c r="J756" s="115"/>
      <c r="K756" s="445" t="e">
        <f>VLOOKUP(J756,AUXILIAR_TIPO_ASEGURADORA!$C$2:$D$19,2,0)</f>
        <v>#N/A</v>
      </c>
      <c r="L756" s="446"/>
      <c r="M756" s="200"/>
      <c r="N756" s="446"/>
      <c r="O756" s="200"/>
      <c r="P756" s="28"/>
      <c r="Q756" s="60"/>
      <c r="R756" s="157" t="str">
        <f t="shared" ca="1" si="42"/>
        <v>Vencida</v>
      </c>
      <c r="S756" s="157">
        <f t="shared" ca="1" si="43"/>
        <v>44650</v>
      </c>
      <c r="T756" s="157" t="str">
        <f t="shared" ca="1" si="44"/>
        <v xml:space="preserve"> </v>
      </c>
    </row>
    <row r="757" spans="1:20" ht="15.6" thickTop="1" thickBot="1">
      <c r="A757" s="70">
        <v>8380002433</v>
      </c>
      <c r="B757" s="88" t="str">
        <f>VLOOKUP(A757,EMPRESAS!$A$1:$B$342,2,0)</f>
        <v>COOPERATIVA DE MOTORISTAS AL TURISMO DEL AMAZONAS "COOMOTURAM"</v>
      </c>
      <c r="C757" s="88" t="str">
        <f>VLOOKUP(A757,EMPRESAS!$A$1:$C$342,3,0)</f>
        <v>Turismo</v>
      </c>
      <c r="D757" s="94" t="s">
        <v>1880</v>
      </c>
      <c r="E757" s="122">
        <v>40521298</v>
      </c>
      <c r="F757" s="130"/>
      <c r="G757" s="131"/>
      <c r="H757" s="122"/>
      <c r="I757" s="220" t="str">
        <f>VLOOKUP(A757,EMPRESAS!$A$1:$I$342,9,0)</f>
        <v>AMAZONAS</v>
      </c>
      <c r="J757" s="115"/>
      <c r="K757" s="445" t="e">
        <f>VLOOKUP(J757,AUXILIAR_TIPO_ASEGURADORA!$C$2:$D$19,2,0)</f>
        <v>#N/A</v>
      </c>
      <c r="L757" s="446"/>
      <c r="M757" s="200"/>
      <c r="N757" s="446"/>
      <c r="O757" s="200"/>
      <c r="P757" s="28"/>
      <c r="Q757" s="60"/>
      <c r="R757" s="157" t="str">
        <f t="shared" ca="1" si="42"/>
        <v>Vencida</v>
      </c>
      <c r="S757" s="157">
        <f t="shared" ca="1" si="43"/>
        <v>44650</v>
      </c>
      <c r="T757" s="157" t="str">
        <f t="shared" ca="1" si="44"/>
        <v xml:space="preserve"> </v>
      </c>
    </row>
    <row r="758" spans="1:20" ht="15.6" thickTop="1" thickBot="1">
      <c r="A758" s="70">
        <v>8380002433</v>
      </c>
      <c r="B758" s="88" t="str">
        <f>VLOOKUP(A758,EMPRESAS!$A$1:$B$342,2,0)</f>
        <v>COOPERATIVA DE MOTORISTAS AL TURISMO DEL AMAZONAS "COOMOTURAM"</v>
      </c>
      <c r="C758" s="88" t="str">
        <f>VLOOKUP(A758,EMPRESAS!$A$1:$C$342,3,0)</f>
        <v>Turismo</v>
      </c>
      <c r="D758" s="94" t="s">
        <v>1881</v>
      </c>
      <c r="E758" s="122">
        <v>40521023</v>
      </c>
      <c r="F758" s="130"/>
      <c r="G758" s="131"/>
      <c r="H758" s="122"/>
      <c r="I758" s="220" t="str">
        <f>VLOOKUP(A758,EMPRESAS!$A$1:$I$342,9,0)</f>
        <v>AMAZONAS</v>
      </c>
      <c r="J758" s="115"/>
      <c r="K758" s="445" t="e">
        <f>VLOOKUP(J758,AUXILIAR_TIPO_ASEGURADORA!$C$2:$D$19,2,0)</f>
        <v>#N/A</v>
      </c>
      <c r="L758" s="446"/>
      <c r="M758" s="200"/>
      <c r="N758" s="446"/>
      <c r="O758" s="200"/>
      <c r="P758" s="28"/>
      <c r="Q758" s="60"/>
      <c r="R758" s="157" t="str">
        <f t="shared" ca="1" si="42"/>
        <v>Vencida</v>
      </c>
      <c r="S758" s="157">
        <f t="shared" ca="1" si="43"/>
        <v>44650</v>
      </c>
      <c r="T758" s="157" t="str">
        <f t="shared" ca="1" si="44"/>
        <v xml:space="preserve"> </v>
      </c>
    </row>
    <row r="759" spans="1:20" ht="15.6" thickTop="1" thickBot="1">
      <c r="A759" s="70">
        <v>8380002433</v>
      </c>
      <c r="B759" s="88" t="str">
        <f>VLOOKUP(A759,EMPRESAS!$A$1:$B$342,2,0)</f>
        <v>COOPERATIVA DE MOTORISTAS AL TURISMO DEL AMAZONAS "COOMOTURAM"</v>
      </c>
      <c r="C759" s="88" t="str">
        <f>VLOOKUP(A759,EMPRESAS!$A$1:$C$342,3,0)</f>
        <v>Turismo</v>
      </c>
      <c r="D759" s="94" t="s">
        <v>1882</v>
      </c>
      <c r="E759" s="122">
        <v>40521303</v>
      </c>
      <c r="F759" s="130"/>
      <c r="G759" s="131"/>
      <c r="H759" s="122"/>
      <c r="I759" s="220" t="str">
        <f>VLOOKUP(A759,EMPRESAS!$A$1:$I$342,9,0)</f>
        <v>AMAZONAS</v>
      </c>
      <c r="J759" s="115"/>
      <c r="K759" s="445" t="e">
        <f>VLOOKUP(J759,AUXILIAR_TIPO_ASEGURADORA!$C$2:$D$19,2,0)</f>
        <v>#N/A</v>
      </c>
      <c r="L759" s="446"/>
      <c r="M759" s="200"/>
      <c r="N759" s="446"/>
      <c r="O759" s="200"/>
      <c r="P759" s="28"/>
      <c r="Q759" s="60"/>
      <c r="R759" s="157" t="str">
        <f t="shared" ca="1" si="42"/>
        <v>Vencida</v>
      </c>
      <c r="S759" s="157">
        <f t="shared" ca="1" si="43"/>
        <v>44650</v>
      </c>
      <c r="T759" s="157" t="str">
        <f t="shared" ca="1" si="44"/>
        <v xml:space="preserve"> </v>
      </c>
    </row>
    <row r="760" spans="1:20" ht="15.6" thickTop="1" thickBot="1">
      <c r="A760" s="70">
        <v>8200019637</v>
      </c>
      <c r="B760" s="88" t="str">
        <f>VLOOKUP(A760,EMPRESAS!$A$1:$B$342,2,0)</f>
        <v>TRANSPORTE FLUVIAL Y TERRESTRE ZAMBRANO Y H  S.A.S ANTES TRANSPORTE FLUVIAL ZAMBRANO Y H.  LIMITADA</v>
      </c>
      <c r="C760" s="88" t="str">
        <f>VLOOKUP(A760,EMPRESAS!$A$1:$C$342,3,0)</f>
        <v>Pasajeros</v>
      </c>
      <c r="D760" s="95" t="s">
        <v>1883</v>
      </c>
      <c r="E760" s="122">
        <v>11120223</v>
      </c>
      <c r="F760" s="130" t="s">
        <v>993</v>
      </c>
      <c r="G760" s="131">
        <v>32</v>
      </c>
      <c r="H760" s="122" t="s">
        <v>1035</v>
      </c>
      <c r="I760" s="220" t="str">
        <f>VLOOKUP(A760,EMPRESAS!$A$1:$I$342,9,0)</f>
        <v>MAGDALENA</v>
      </c>
      <c r="J760" s="115">
        <v>2</v>
      </c>
      <c r="K760" s="176" t="str">
        <f>VLOOKUP(J760,AUXILIAR_TIPO_ASEGURADORA!$C$2:$D$19,2,0)</f>
        <v>QBE SEGUROS</v>
      </c>
      <c r="L760" s="177">
        <v>706351308</v>
      </c>
      <c r="M760" s="148">
        <v>42805</v>
      </c>
      <c r="N760" s="177">
        <v>706351308</v>
      </c>
      <c r="O760" s="148">
        <v>42805</v>
      </c>
      <c r="P760" s="28"/>
      <c r="Q760" s="60"/>
      <c r="R760" s="157" t="str">
        <f t="shared" ca="1" si="42"/>
        <v>Vencida</v>
      </c>
      <c r="S760" s="157">
        <f t="shared" ca="1" si="43"/>
        <v>1845</v>
      </c>
      <c r="T760" s="157" t="str">
        <f t="shared" ca="1" si="44"/>
        <v xml:space="preserve"> </v>
      </c>
    </row>
    <row r="761" spans="1:20" ht="15.6" thickTop="1" thickBot="1">
      <c r="A761" s="84">
        <v>8200019637</v>
      </c>
      <c r="B761" s="88" t="str">
        <f>VLOOKUP(A761,EMPRESAS!$A$1:$B$342,2,0)</f>
        <v>TRANSPORTE FLUVIAL Y TERRESTRE ZAMBRANO Y H  S.A.S ANTES TRANSPORTE FLUVIAL ZAMBRANO Y H.  LIMITADA</v>
      </c>
      <c r="C761" s="88" t="str">
        <f>VLOOKUP(A761,EMPRESAS!$A$1:$C$342,3,0)</f>
        <v>Pasajeros</v>
      </c>
      <c r="D761" s="95" t="s">
        <v>1884</v>
      </c>
      <c r="E761" s="122">
        <v>11120302</v>
      </c>
      <c r="F761" s="130" t="s">
        <v>993</v>
      </c>
      <c r="G761" s="131">
        <v>14</v>
      </c>
      <c r="H761" s="122" t="s">
        <v>1035</v>
      </c>
      <c r="I761" s="220" t="str">
        <f>VLOOKUP(A761,EMPRESAS!$A$1:$I$342,9,0)</f>
        <v>MAGDALENA</v>
      </c>
      <c r="J761" s="115">
        <v>2</v>
      </c>
      <c r="K761" s="176" t="str">
        <f>VLOOKUP(J761,AUXILIAR_TIPO_ASEGURADORA!$C$2:$D$19,2,0)</f>
        <v>QBE SEGUROS</v>
      </c>
      <c r="L761" s="177">
        <v>706351308</v>
      </c>
      <c r="M761" s="148">
        <v>42805</v>
      </c>
      <c r="N761" s="177">
        <v>706351308</v>
      </c>
      <c r="O761" s="148">
        <v>42805</v>
      </c>
      <c r="P761" s="28"/>
      <c r="Q761" s="60"/>
      <c r="R761" s="157" t="str">
        <f t="shared" ca="1" si="42"/>
        <v>Vencida</v>
      </c>
      <c r="S761" s="157">
        <f t="shared" ca="1" si="43"/>
        <v>1845</v>
      </c>
      <c r="T761" s="157" t="str">
        <f t="shared" ca="1" si="44"/>
        <v xml:space="preserve"> </v>
      </c>
    </row>
    <row r="762" spans="1:20" ht="15.6" thickTop="1" thickBot="1">
      <c r="A762" s="84">
        <v>8200019637</v>
      </c>
      <c r="B762" s="88" t="str">
        <f>VLOOKUP(A762,EMPRESAS!$A$1:$B$342,2,0)</f>
        <v>TRANSPORTE FLUVIAL Y TERRESTRE ZAMBRANO Y H  S.A.S ANTES TRANSPORTE FLUVIAL ZAMBRANO Y H.  LIMITADA</v>
      </c>
      <c r="C762" s="88" t="str">
        <f>VLOOKUP(A762,EMPRESAS!$A$1:$C$342,3,0)</f>
        <v>Pasajeros</v>
      </c>
      <c r="D762" s="95" t="s">
        <v>1885</v>
      </c>
      <c r="E762" s="122">
        <v>11120443</v>
      </c>
      <c r="F762" s="130" t="s">
        <v>993</v>
      </c>
      <c r="G762" s="131">
        <v>16</v>
      </c>
      <c r="H762" s="122" t="s">
        <v>1035</v>
      </c>
      <c r="I762" s="220" t="str">
        <f>VLOOKUP(A762,EMPRESAS!$A$1:$I$342,9,0)</f>
        <v>MAGDALENA</v>
      </c>
      <c r="J762" s="115">
        <v>2</v>
      </c>
      <c r="K762" s="176" t="str">
        <f>VLOOKUP(J762,AUXILIAR_TIPO_ASEGURADORA!$C$2:$D$19,2,0)</f>
        <v>QBE SEGUROS</v>
      </c>
      <c r="L762" s="177">
        <v>706351308</v>
      </c>
      <c r="M762" s="148">
        <v>42805</v>
      </c>
      <c r="N762" s="177">
        <v>706351308</v>
      </c>
      <c r="O762" s="148">
        <v>42805</v>
      </c>
      <c r="P762" s="28"/>
      <c r="Q762" s="60"/>
      <c r="R762" s="157" t="str">
        <f t="shared" ca="1" si="42"/>
        <v>Vencida</v>
      </c>
      <c r="S762" s="157">
        <f t="shared" ca="1" si="43"/>
        <v>1845</v>
      </c>
      <c r="T762" s="157" t="str">
        <f t="shared" ca="1" si="44"/>
        <v xml:space="preserve"> </v>
      </c>
    </row>
    <row r="763" spans="1:20" ht="15.6" thickTop="1" thickBot="1">
      <c r="A763" s="84">
        <v>8200019637</v>
      </c>
      <c r="B763" s="88" t="str">
        <f>VLOOKUP(A763,EMPRESAS!$A$1:$B$342,2,0)</f>
        <v>TRANSPORTE FLUVIAL Y TERRESTRE ZAMBRANO Y H  S.A.S ANTES TRANSPORTE FLUVIAL ZAMBRANO Y H.  LIMITADA</v>
      </c>
      <c r="C763" s="88" t="str">
        <f>VLOOKUP(A763,EMPRESAS!$A$1:$C$342,3,0)</f>
        <v>Pasajeros</v>
      </c>
      <c r="D763" s="95" t="s">
        <v>1886</v>
      </c>
      <c r="E763" s="122">
        <v>11120460</v>
      </c>
      <c r="F763" s="130" t="s">
        <v>1158</v>
      </c>
      <c r="G763" s="131">
        <v>32</v>
      </c>
      <c r="H763" s="122" t="s">
        <v>1035</v>
      </c>
      <c r="I763" s="220" t="str">
        <f>VLOOKUP(A763,EMPRESAS!$A$1:$I$342,9,0)</f>
        <v>MAGDALENA</v>
      </c>
      <c r="J763" s="115">
        <v>2</v>
      </c>
      <c r="K763" s="176" t="str">
        <f>VLOOKUP(J763,AUXILIAR_TIPO_ASEGURADORA!$C$2:$D$19,2,0)</f>
        <v>QBE SEGUROS</v>
      </c>
      <c r="L763" s="177">
        <v>706351308</v>
      </c>
      <c r="M763" s="148">
        <v>42805</v>
      </c>
      <c r="N763" s="177">
        <v>706351308</v>
      </c>
      <c r="O763" s="148">
        <v>42805</v>
      </c>
      <c r="P763" s="28"/>
      <c r="Q763" s="60"/>
      <c r="R763" s="157" t="str">
        <f t="shared" ca="1" si="42"/>
        <v>Vencida</v>
      </c>
      <c r="S763" s="157">
        <f t="shared" ca="1" si="43"/>
        <v>1845</v>
      </c>
      <c r="T763" s="157" t="str">
        <f t="shared" ca="1" si="44"/>
        <v xml:space="preserve"> </v>
      </c>
    </row>
    <row r="764" spans="1:20" ht="15.6" thickTop="1" thickBot="1">
      <c r="A764" s="146">
        <v>8911800082</v>
      </c>
      <c r="B764" s="88" t="str">
        <f>VLOOKUP(A764,EMPRESAS!$A$1:$B$342,2,0)</f>
        <v>CAJA DE COMPENSACION FAMILIAR DEL HUILA "COMFAMILIAR DEL HUILA"</v>
      </c>
      <c r="C764" s="88" t="str">
        <f>VLOOKUP(A764,EMPRESAS!$A$1:$C$342,3,0)</f>
        <v>Turismo</v>
      </c>
      <c r="D764" s="247" t="s">
        <v>1887</v>
      </c>
      <c r="E764" s="248">
        <v>2</v>
      </c>
      <c r="F764" s="249" t="s">
        <v>1152</v>
      </c>
      <c r="G764" s="248">
        <v>223</v>
      </c>
      <c r="H764" s="248" t="s">
        <v>1035</v>
      </c>
      <c r="I764" s="220" t="str">
        <f>VLOOKUP(A764,EMPRESAS!$A$1:$I$342,9,0)</f>
        <v>REPRESA DE BETANIA</v>
      </c>
      <c r="J764" s="248">
        <v>12</v>
      </c>
      <c r="K764" s="176" t="str">
        <f>VLOOKUP(J764,AUXILIAR_TIPO_ASEGURADORA!$C$2:$D$19,2,0)</f>
        <v>LIBERTY SEGUROS</v>
      </c>
      <c r="L764" s="250">
        <v>91232975</v>
      </c>
      <c r="M764" s="251">
        <v>41443</v>
      </c>
      <c r="N764" s="250">
        <v>381984</v>
      </c>
      <c r="O764" s="251">
        <v>41167</v>
      </c>
      <c r="P764" s="588" t="s">
        <v>172</v>
      </c>
      <c r="Q764" s="60"/>
      <c r="R764" s="157" t="str">
        <f t="shared" ca="1" si="42"/>
        <v>Vencida</v>
      </c>
      <c r="S764" s="157">
        <f t="shared" ca="1" si="43"/>
        <v>3483</v>
      </c>
      <c r="T764" s="157" t="str">
        <f t="shared" ca="1" si="44"/>
        <v xml:space="preserve"> </v>
      </c>
    </row>
    <row r="765" spans="1:20" ht="15.6" thickTop="1" thickBot="1">
      <c r="A765" s="145">
        <v>8911800082</v>
      </c>
      <c r="B765" s="88" t="str">
        <f>VLOOKUP(A765,EMPRESAS!$A$1:$B$342,2,0)</f>
        <v>CAJA DE COMPENSACION FAMILIAR DEL HUILA "COMFAMILIAR DEL HUILA"</v>
      </c>
      <c r="C765" s="88" t="str">
        <f>VLOOKUP(A765,EMPRESAS!$A$1:$C$342,3,0)</f>
        <v>Turismo</v>
      </c>
      <c r="D765" s="247" t="s">
        <v>1888</v>
      </c>
      <c r="E765" s="248">
        <v>11220014</v>
      </c>
      <c r="F765" s="249" t="s">
        <v>1102</v>
      </c>
      <c r="G765" s="247">
        <v>15</v>
      </c>
      <c r="H765" s="248" t="s">
        <v>1035</v>
      </c>
      <c r="I765" s="220" t="str">
        <f>VLOOKUP(A765,EMPRESAS!$A$1:$I$342,9,0)</f>
        <v>REPRESA DE BETANIA</v>
      </c>
      <c r="J765" s="248">
        <v>12</v>
      </c>
      <c r="K765" s="176" t="str">
        <f>VLOOKUP(J765,AUXILIAR_TIPO_ASEGURADORA!$C$2:$D$19,2,0)</f>
        <v>LIBERTY SEGUROS</v>
      </c>
      <c r="L765" s="250">
        <v>91232975</v>
      </c>
      <c r="M765" s="251">
        <v>41443</v>
      </c>
      <c r="N765" s="250">
        <v>91232975</v>
      </c>
      <c r="O765" s="251">
        <v>41495</v>
      </c>
      <c r="P765" s="589"/>
      <c r="Q765" s="60"/>
      <c r="R765" s="157" t="str">
        <f t="shared" ca="1" si="42"/>
        <v>Vencida</v>
      </c>
      <c r="S765" s="157">
        <f t="shared" ca="1" si="43"/>
        <v>3155</v>
      </c>
      <c r="T765" s="157" t="str">
        <f t="shared" ca="1" si="44"/>
        <v xml:space="preserve"> </v>
      </c>
    </row>
    <row r="766" spans="1:20" ht="15.6" thickTop="1" thickBot="1">
      <c r="A766" s="145">
        <v>8911800082</v>
      </c>
      <c r="B766" s="88" t="str">
        <f>VLOOKUP(A766,EMPRESAS!$A$1:$B$342,2,0)</f>
        <v>CAJA DE COMPENSACION FAMILIAR DEL HUILA "COMFAMILIAR DEL HUILA"</v>
      </c>
      <c r="C766" s="88" t="str">
        <f>VLOOKUP(A766,EMPRESAS!$A$1:$C$342,3,0)</f>
        <v>Turismo</v>
      </c>
      <c r="D766" s="247" t="s">
        <v>1889</v>
      </c>
      <c r="E766" s="248">
        <v>11220015</v>
      </c>
      <c r="F766" s="249" t="s">
        <v>1102</v>
      </c>
      <c r="G766" s="247">
        <v>6</v>
      </c>
      <c r="H766" s="248" t="s">
        <v>1035</v>
      </c>
      <c r="I766" s="220" t="str">
        <f>VLOOKUP(A766,EMPRESAS!$A$1:$I$342,9,0)</f>
        <v>REPRESA DE BETANIA</v>
      </c>
      <c r="J766" s="248">
        <v>12</v>
      </c>
      <c r="K766" s="176" t="str">
        <f>VLOOKUP(J766,AUXILIAR_TIPO_ASEGURADORA!$C$2:$D$19,2,0)</f>
        <v>LIBERTY SEGUROS</v>
      </c>
      <c r="L766" s="250">
        <v>91232975</v>
      </c>
      <c r="M766" s="251">
        <v>41443</v>
      </c>
      <c r="N766" s="250">
        <v>91232975</v>
      </c>
      <c r="O766" s="251">
        <v>41495</v>
      </c>
      <c r="P766" s="589"/>
      <c r="Q766" s="60"/>
      <c r="R766" s="157" t="str">
        <f t="shared" ca="1" si="42"/>
        <v>Vencida</v>
      </c>
      <c r="S766" s="157">
        <f t="shared" ca="1" si="43"/>
        <v>3155</v>
      </c>
      <c r="T766" s="157" t="str">
        <f t="shared" ca="1" si="44"/>
        <v xml:space="preserve"> </v>
      </c>
    </row>
    <row r="767" spans="1:20" ht="15.6" thickTop="1" thickBot="1">
      <c r="A767" s="145">
        <v>8911800082</v>
      </c>
      <c r="B767" s="88" t="str">
        <f>VLOOKUP(A767,EMPRESAS!$A$1:$B$342,2,0)</f>
        <v>CAJA DE COMPENSACION FAMILIAR DEL HUILA "COMFAMILIAR DEL HUILA"</v>
      </c>
      <c r="C767" s="88" t="str">
        <f>VLOOKUP(A767,EMPRESAS!$A$1:$C$342,3,0)</f>
        <v>Turismo</v>
      </c>
      <c r="D767" s="247" t="s">
        <v>1890</v>
      </c>
      <c r="E767" s="248">
        <v>11220017</v>
      </c>
      <c r="F767" s="249" t="s">
        <v>1102</v>
      </c>
      <c r="G767" s="247">
        <v>6</v>
      </c>
      <c r="H767" s="248" t="s">
        <v>1035</v>
      </c>
      <c r="I767" s="220" t="str">
        <f>VLOOKUP(A767,EMPRESAS!$A$1:$I$342,9,0)</f>
        <v>REPRESA DE BETANIA</v>
      </c>
      <c r="J767" s="248">
        <v>12</v>
      </c>
      <c r="K767" s="176" t="str">
        <f>VLOOKUP(J767,AUXILIAR_TIPO_ASEGURADORA!$C$2:$D$19,2,0)</f>
        <v>LIBERTY SEGUROS</v>
      </c>
      <c r="L767" s="250">
        <v>91232975</v>
      </c>
      <c r="M767" s="251">
        <v>41443</v>
      </c>
      <c r="N767" s="250">
        <v>91232975</v>
      </c>
      <c r="O767" s="251">
        <v>41495</v>
      </c>
      <c r="P767" s="590"/>
      <c r="Q767" s="60"/>
      <c r="R767" s="157" t="str">
        <f t="shared" ca="1" si="42"/>
        <v>Vencida</v>
      </c>
      <c r="S767" s="157">
        <f t="shared" ca="1" si="43"/>
        <v>3155</v>
      </c>
      <c r="T767" s="157" t="str">
        <f t="shared" ca="1" si="44"/>
        <v xml:space="preserve"> </v>
      </c>
    </row>
    <row r="768" spans="1:20" ht="15.6" thickTop="1" thickBot="1">
      <c r="A768" s="145">
        <v>8340006298</v>
      </c>
      <c r="B768" s="88" t="str">
        <f>VLOOKUP(A768,EMPRESAS!$A$1:$B$342,2,0)</f>
        <v>EMPRESA ASOCIATIVA DE TRABAJADORES DE LA IND. DE LA CONST. "EMASTRINCONSAR"</v>
      </c>
      <c r="C768" s="88" t="str">
        <f>VLOOKUP(A768,EMPRESAS!$A$1:$C$342,3,0)</f>
        <v>Pasajeros</v>
      </c>
      <c r="D768" s="95" t="s">
        <v>1891</v>
      </c>
      <c r="E768" s="122">
        <v>30621477</v>
      </c>
      <c r="F768" s="130" t="s">
        <v>1035</v>
      </c>
      <c r="G768" s="131">
        <v>25</v>
      </c>
      <c r="H768" s="122" t="s">
        <v>993</v>
      </c>
      <c r="I768" s="220" t="str">
        <f>VLOOKUP(A768,EMPRESAS!$A$1:$I$342,9,0)</f>
        <v>ARAUCA</v>
      </c>
      <c r="J768" s="175"/>
      <c r="K768" s="176" t="e">
        <f>VLOOKUP(J768,AUXILIAR_TIPO_ASEGURADORA!$C$2:$D$19,2,0)</f>
        <v>#N/A</v>
      </c>
      <c r="L768" s="115"/>
      <c r="M768" s="175"/>
      <c r="N768" s="115"/>
      <c r="O768" s="175"/>
      <c r="P768" s="28"/>
      <c r="Q768" s="60"/>
      <c r="R768" s="157" t="str">
        <f t="shared" ca="1" si="42"/>
        <v>Vencida</v>
      </c>
      <c r="S768" s="157">
        <f t="shared" ca="1" si="43"/>
        <v>44650</v>
      </c>
      <c r="T768" s="157" t="str">
        <f t="shared" ca="1" si="44"/>
        <v xml:space="preserve"> </v>
      </c>
    </row>
    <row r="769" spans="1:20" ht="15.6" thickTop="1" thickBot="1">
      <c r="A769" s="145">
        <v>8340006298</v>
      </c>
      <c r="B769" s="88" t="str">
        <f>VLOOKUP(A769,EMPRESAS!$A$1:$B$342,2,0)</f>
        <v>EMPRESA ASOCIATIVA DE TRABAJADORES DE LA IND. DE LA CONST. "EMASTRINCONSAR"</v>
      </c>
      <c r="C769" s="88" t="str">
        <f>VLOOKUP(A769,EMPRESAS!$A$1:$C$342,3,0)</f>
        <v>Pasajeros</v>
      </c>
      <c r="D769" s="95" t="s">
        <v>1150</v>
      </c>
      <c r="E769" s="122">
        <v>30621003</v>
      </c>
      <c r="F769" s="130"/>
      <c r="G769" s="131">
        <v>25</v>
      </c>
      <c r="H769" s="122" t="s">
        <v>993</v>
      </c>
      <c r="I769" s="220" t="str">
        <f>VLOOKUP(A769,EMPRESAS!$A$1:$I$342,9,0)</f>
        <v>ARAUCA</v>
      </c>
      <c r="J769" s="175"/>
      <c r="K769" s="176" t="e">
        <f>VLOOKUP(J769,AUXILIAR_TIPO_ASEGURADORA!$C$2:$D$19,2,0)</f>
        <v>#N/A</v>
      </c>
      <c r="L769" s="115"/>
      <c r="M769" s="175"/>
      <c r="N769" s="115"/>
      <c r="O769" s="175"/>
      <c r="P769" s="28"/>
      <c r="Q769" s="60"/>
      <c r="R769" s="157" t="str">
        <f t="shared" ca="1" si="42"/>
        <v>Vencida</v>
      </c>
      <c r="S769" s="157">
        <f t="shared" ca="1" si="43"/>
        <v>44650</v>
      </c>
      <c r="T769" s="157" t="str">
        <f t="shared" ca="1" si="44"/>
        <v xml:space="preserve"> </v>
      </c>
    </row>
    <row r="770" spans="1:20" ht="15.6" thickTop="1" thickBot="1">
      <c r="A770" s="70" t="s">
        <v>181</v>
      </c>
      <c r="B770" s="88" t="str">
        <f>VLOOKUP(A770,EMPRESAS!$A$1:$B$342,2,0)</f>
        <v>EXPRESOS UNIDOS TRES FRONTERAS S.A.S. ANTES  EXPRESOS UNIDOS TRES FRONTERAS E.U.</v>
      </c>
      <c r="C770" s="88" t="str">
        <f>VLOOKUP(A770,EMPRESAS!$A$1:$C$342,3,0)</f>
        <v xml:space="preserve">Pasajeros </v>
      </c>
      <c r="D770" s="91" t="s">
        <v>1892</v>
      </c>
      <c r="E770" s="127">
        <v>4052448</v>
      </c>
      <c r="F770" s="130" t="s">
        <v>1102</v>
      </c>
      <c r="G770" s="131">
        <v>18</v>
      </c>
      <c r="H770" s="122" t="s">
        <v>1105</v>
      </c>
      <c r="I770" s="220" t="str">
        <f>VLOOKUP(A770,EMPRESAS!$A$1:$I$342,9,0)</f>
        <v>AMAZONAS</v>
      </c>
      <c r="J770" s="115">
        <v>1</v>
      </c>
      <c r="K770" s="176" t="str">
        <f>VLOOKUP(J770,AUXILIAR_TIPO_ASEGURADORA!$C$2:$D$19,2,0)</f>
        <v>PREVISORA</v>
      </c>
      <c r="L770" s="106">
        <v>1003096</v>
      </c>
      <c r="M770" s="107">
        <v>44754</v>
      </c>
      <c r="N770" s="106">
        <v>3001742</v>
      </c>
      <c r="O770" s="107">
        <v>44754</v>
      </c>
      <c r="P770" s="28"/>
      <c r="Q770" s="60"/>
      <c r="R770" s="157" t="str">
        <f t="shared" ca="1" si="42"/>
        <v>Vigente</v>
      </c>
      <c r="S770" s="157">
        <f t="shared" ca="1" si="43"/>
        <v>-104</v>
      </c>
      <c r="T770" s="157" t="str">
        <f t="shared" ca="1" si="44"/>
        <v xml:space="preserve"> </v>
      </c>
    </row>
    <row r="771" spans="1:20" ht="15.6" thickTop="1" thickBot="1">
      <c r="A771" s="84" t="s">
        <v>181</v>
      </c>
      <c r="B771" s="88" t="str">
        <f>VLOOKUP(A771,EMPRESAS!$A$1:$B$342,2,0)</f>
        <v>EXPRESOS UNIDOS TRES FRONTERAS S.A.S. ANTES  EXPRESOS UNIDOS TRES FRONTERAS E.U.</v>
      </c>
      <c r="C771" s="88" t="str">
        <f>VLOOKUP(A771,EMPRESAS!$A$1:$C$342,3,0)</f>
        <v xml:space="preserve">Pasajeros </v>
      </c>
      <c r="D771" s="91" t="s">
        <v>1893</v>
      </c>
      <c r="E771" s="127">
        <v>4052426</v>
      </c>
      <c r="F771" s="130" t="s">
        <v>1102</v>
      </c>
      <c r="G771" s="131">
        <v>32</v>
      </c>
      <c r="H771" s="122" t="s">
        <v>1105</v>
      </c>
      <c r="I771" s="220" t="str">
        <f>VLOOKUP(A771,EMPRESAS!$A$1:$I$342,9,0)</f>
        <v>AMAZONAS</v>
      </c>
      <c r="J771" s="115">
        <v>1</v>
      </c>
      <c r="K771" s="176" t="str">
        <f>VLOOKUP(J771,AUXILIAR_TIPO_ASEGURADORA!$C$2:$D$19,2,0)</f>
        <v>PREVISORA</v>
      </c>
      <c r="L771" s="106">
        <v>1003096</v>
      </c>
      <c r="M771" s="107">
        <v>44754</v>
      </c>
      <c r="N771" s="106">
        <v>3001742</v>
      </c>
      <c r="O771" s="107">
        <v>44754</v>
      </c>
      <c r="P771" s="28"/>
      <c r="Q771" s="60"/>
      <c r="R771" s="157" t="str">
        <f t="shared" ca="1" si="42"/>
        <v>Vigente</v>
      </c>
      <c r="S771" s="157">
        <f t="shared" ca="1" si="43"/>
        <v>-104</v>
      </c>
      <c r="T771" s="157" t="str">
        <f t="shared" ca="1" si="44"/>
        <v xml:space="preserve"> </v>
      </c>
    </row>
    <row r="772" spans="1:20" ht="15.6" thickTop="1" thickBot="1">
      <c r="A772" s="84" t="s">
        <v>181</v>
      </c>
      <c r="B772" s="88" t="str">
        <f>VLOOKUP(A772,EMPRESAS!$A$1:$B$342,2,0)</f>
        <v>EXPRESOS UNIDOS TRES FRONTERAS S.A.S. ANTES  EXPRESOS UNIDOS TRES FRONTERAS E.U.</v>
      </c>
      <c r="C772" s="88" t="str">
        <f>VLOOKUP(A772,EMPRESAS!$A$1:$C$342,3,0)</f>
        <v xml:space="preserve">Pasajeros </v>
      </c>
      <c r="D772" s="91" t="s">
        <v>1894</v>
      </c>
      <c r="E772" s="127">
        <v>4052066</v>
      </c>
      <c r="F772" s="130" t="s">
        <v>1102</v>
      </c>
      <c r="G772" s="131">
        <v>23</v>
      </c>
      <c r="H772" s="122" t="s">
        <v>1105</v>
      </c>
      <c r="I772" s="220" t="str">
        <f>VLOOKUP(A772,EMPRESAS!$A$1:$I$342,9,0)</f>
        <v>AMAZONAS</v>
      </c>
      <c r="J772" s="115">
        <v>1</v>
      </c>
      <c r="K772" s="176" t="str">
        <f>VLOOKUP(J772,AUXILIAR_TIPO_ASEGURADORA!$C$2:$D$19,2,0)</f>
        <v>PREVISORA</v>
      </c>
      <c r="L772" s="106">
        <v>1003096</v>
      </c>
      <c r="M772" s="107">
        <v>44754</v>
      </c>
      <c r="N772" s="106">
        <v>3001742</v>
      </c>
      <c r="O772" s="107">
        <v>44754</v>
      </c>
      <c r="P772" s="28"/>
      <c r="Q772" s="60"/>
      <c r="R772" s="157" t="str">
        <f t="shared" ca="1" si="42"/>
        <v>Vigente</v>
      </c>
      <c r="S772" s="157">
        <f t="shared" ca="1" si="43"/>
        <v>-104</v>
      </c>
      <c r="T772" s="157" t="str">
        <f t="shared" ca="1" si="44"/>
        <v xml:space="preserve"> </v>
      </c>
    </row>
    <row r="773" spans="1:20" ht="15.6" thickTop="1" thickBot="1">
      <c r="A773" s="84" t="s">
        <v>181</v>
      </c>
      <c r="B773" s="88" t="str">
        <f>VLOOKUP(A773,EMPRESAS!$A$1:$B$342,2,0)</f>
        <v>EXPRESOS UNIDOS TRES FRONTERAS S.A.S. ANTES  EXPRESOS UNIDOS TRES FRONTERAS E.U.</v>
      </c>
      <c r="C773" s="88" t="str">
        <f>VLOOKUP(A773,EMPRESAS!$A$1:$C$342,3,0)</f>
        <v xml:space="preserve">Pasajeros </v>
      </c>
      <c r="D773" s="91" t="s">
        <v>1895</v>
      </c>
      <c r="E773" s="127">
        <v>40521081</v>
      </c>
      <c r="F773" s="130" t="s">
        <v>1102</v>
      </c>
      <c r="G773" s="131">
        <v>60</v>
      </c>
      <c r="H773" s="122" t="s">
        <v>1105</v>
      </c>
      <c r="I773" s="220" t="str">
        <f>VLOOKUP(A773,EMPRESAS!$A$1:$I$342,9,0)</f>
        <v>AMAZONAS</v>
      </c>
      <c r="J773" s="115">
        <v>1</v>
      </c>
      <c r="K773" s="176" t="str">
        <f>VLOOKUP(J773,AUXILIAR_TIPO_ASEGURADORA!$C$2:$D$19,2,0)</f>
        <v>PREVISORA</v>
      </c>
      <c r="L773" s="106">
        <v>1003096</v>
      </c>
      <c r="M773" s="107">
        <v>44754</v>
      </c>
      <c r="N773" s="106">
        <v>3001742</v>
      </c>
      <c r="O773" s="107">
        <v>44754</v>
      </c>
      <c r="P773" s="28"/>
      <c r="Q773" s="60"/>
      <c r="R773" s="157" t="str">
        <f t="shared" ca="1" si="42"/>
        <v>Vigente</v>
      </c>
      <c r="S773" s="157">
        <f t="shared" ca="1" si="43"/>
        <v>-104</v>
      </c>
      <c r="T773" s="157" t="str">
        <f t="shared" ca="1" si="44"/>
        <v xml:space="preserve"> </v>
      </c>
    </row>
    <row r="774" spans="1:20" ht="15.6" thickTop="1" thickBot="1">
      <c r="A774" s="84" t="s">
        <v>181</v>
      </c>
      <c r="B774" s="88" t="str">
        <f>VLOOKUP(A774,EMPRESAS!$A$1:$B$342,2,0)</f>
        <v>EXPRESOS UNIDOS TRES FRONTERAS S.A.S. ANTES  EXPRESOS UNIDOS TRES FRONTERAS E.U.</v>
      </c>
      <c r="C774" s="88" t="str">
        <f>VLOOKUP(A774,EMPRESAS!$A$1:$C$342,3,0)</f>
        <v xml:space="preserve">Pasajeros </v>
      </c>
      <c r="D774" s="91" t="s">
        <v>1896</v>
      </c>
      <c r="E774" s="127">
        <v>40521105</v>
      </c>
      <c r="F774" s="130" t="s">
        <v>1102</v>
      </c>
      <c r="G774" s="131">
        <v>60</v>
      </c>
      <c r="H774" s="122" t="s">
        <v>1105</v>
      </c>
      <c r="I774" s="220" t="str">
        <f>VLOOKUP(A774,EMPRESAS!$A$1:$I$342,9,0)</f>
        <v>AMAZONAS</v>
      </c>
      <c r="J774" s="115">
        <v>1</v>
      </c>
      <c r="K774" s="176" t="str">
        <f>VLOOKUP(J774,AUXILIAR_TIPO_ASEGURADORA!$C$2:$D$19,2,0)</f>
        <v>PREVISORA</v>
      </c>
      <c r="L774" s="106">
        <v>1003096</v>
      </c>
      <c r="M774" s="107">
        <v>44754</v>
      </c>
      <c r="N774" s="106">
        <v>3001742</v>
      </c>
      <c r="O774" s="107">
        <v>44754</v>
      </c>
      <c r="P774" s="28"/>
      <c r="Q774" s="60"/>
      <c r="R774" s="157" t="str">
        <f t="shared" ca="1" si="42"/>
        <v>Vigente</v>
      </c>
      <c r="S774" s="157">
        <f t="shared" ca="1" si="43"/>
        <v>-104</v>
      </c>
      <c r="T774" s="157" t="str">
        <f t="shared" ca="1" si="44"/>
        <v xml:space="preserve"> </v>
      </c>
    </row>
    <row r="775" spans="1:20" ht="15.6" thickTop="1" thickBot="1">
      <c r="A775" s="84">
        <v>8380004501</v>
      </c>
      <c r="B775" s="88" t="str">
        <f>VLOOKUP(A775,EMPRESAS!$A$1:$B$342,2,0)</f>
        <v>EXPRESOS UNIDOS TRES FRONTERAS S.A.S. ANTES  EXPRESOS UNIDOS TRES FRONTERAS E.U.</v>
      </c>
      <c r="C775" s="88" t="str">
        <f>VLOOKUP(A775,EMPRESAS!$A$1:$C$342,3,0)</f>
        <v>Turismo</v>
      </c>
      <c r="D775" s="91" t="s">
        <v>1897</v>
      </c>
      <c r="E775" s="127">
        <v>4052677</v>
      </c>
      <c r="F775" s="130" t="s">
        <v>1102</v>
      </c>
      <c r="G775" s="131">
        <v>12</v>
      </c>
      <c r="H775" s="122" t="s">
        <v>1105</v>
      </c>
      <c r="I775" s="220" t="str">
        <f>VLOOKUP(A775,EMPRESAS!$A$1:$I$342,9,0)</f>
        <v>AMAZONAS</v>
      </c>
      <c r="J775" s="115">
        <v>1</v>
      </c>
      <c r="K775" s="176" t="str">
        <f>VLOOKUP(J775,AUXILIAR_TIPO_ASEGURADORA!$C$2:$D$19,2,0)</f>
        <v>PREVISORA</v>
      </c>
      <c r="L775" s="106">
        <v>1003096</v>
      </c>
      <c r="M775" s="107">
        <v>44754</v>
      </c>
      <c r="N775" s="106">
        <v>3001742</v>
      </c>
      <c r="O775" s="107">
        <v>44754</v>
      </c>
      <c r="P775" s="28"/>
      <c r="Q775" s="60"/>
      <c r="R775" s="157" t="str">
        <f t="shared" ref="R775:R778" ca="1" si="45">IF(O775&lt;$W$1,"Vencida","Vigente")</f>
        <v>Vigente</v>
      </c>
      <c r="S775" s="157">
        <f t="shared" ref="S775:S778" ca="1" si="46">$W$1-O775</f>
        <v>-104</v>
      </c>
      <c r="T775" s="157"/>
    </row>
    <row r="776" spans="1:20" ht="15.6" thickTop="1" thickBot="1">
      <c r="A776" s="84">
        <v>8380004501</v>
      </c>
      <c r="B776" s="88" t="str">
        <f>VLOOKUP(A776,EMPRESAS!$A$1:$B$342,2,0)</f>
        <v>EXPRESOS UNIDOS TRES FRONTERAS S.A.S. ANTES  EXPRESOS UNIDOS TRES FRONTERAS E.U.</v>
      </c>
      <c r="C776" s="88" t="str">
        <f>VLOOKUP(A776,EMPRESAS!$A$1:$C$342,3,0)</f>
        <v>Turismo</v>
      </c>
      <c r="D776" s="91" t="s">
        <v>1898</v>
      </c>
      <c r="E776" s="127">
        <v>4052774</v>
      </c>
      <c r="F776" s="130" t="s">
        <v>1102</v>
      </c>
      <c r="G776" s="131">
        <v>30</v>
      </c>
      <c r="H776" s="122" t="s">
        <v>1105</v>
      </c>
      <c r="I776" s="220" t="str">
        <f>VLOOKUP(A776,EMPRESAS!$A$1:$I$342,9,0)</f>
        <v>AMAZONAS</v>
      </c>
      <c r="J776" s="115">
        <v>1</v>
      </c>
      <c r="K776" s="176" t="str">
        <f>VLOOKUP(J776,AUXILIAR_TIPO_ASEGURADORA!$C$2:$D$19,2,0)</f>
        <v>PREVISORA</v>
      </c>
      <c r="L776" s="106">
        <v>1003096</v>
      </c>
      <c r="M776" s="107">
        <v>44754</v>
      </c>
      <c r="N776" s="106">
        <v>3001742</v>
      </c>
      <c r="O776" s="107">
        <v>44754</v>
      </c>
      <c r="P776" s="28"/>
      <c r="Q776" s="60"/>
      <c r="R776" s="157" t="str">
        <f t="shared" ca="1" si="45"/>
        <v>Vigente</v>
      </c>
      <c r="S776" s="157">
        <f t="shared" ca="1" si="46"/>
        <v>-104</v>
      </c>
      <c r="T776" s="157"/>
    </row>
    <row r="777" spans="1:20" ht="15.6" thickTop="1" thickBot="1">
      <c r="A777" s="84">
        <v>8380004501</v>
      </c>
      <c r="B777" s="88" t="str">
        <f>VLOOKUP(A777,EMPRESAS!$A$1:$B$342,2,0)</f>
        <v>EXPRESOS UNIDOS TRES FRONTERAS S.A.S. ANTES  EXPRESOS UNIDOS TRES FRONTERAS E.U.</v>
      </c>
      <c r="C777" s="88" t="str">
        <f>VLOOKUP(A777,EMPRESAS!$A$1:$C$342,3,0)</f>
        <v>Turismo</v>
      </c>
      <c r="D777" s="91" t="s">
        <v>1899</v>
      </c>
      <c r="E777" s="127">
        <v>4052775</v>
      </c>
      <c r="F777" s="130" t="s">
        <v>1102</v>
      </c>
      <c r="G777" s="131">
        <v>18</v>
      </c>
      <c r="H777" s="122" t="s">
        <v>1105</v>
      </c>
      <c r="I777" s="220" t="str">
        <f>VLOOKUP(A777,EMPRESAS!$A$1:$I$342,9,0)</f>
        <v>AMAZONAS</v>
      </c>
      <c r="J777" s="115">
        <v>1</v>
      </c>
      <c r="K777" s="176" t="str">
        <f>VLOOKUP(J777,AUXILIAR_TIPO_ASEGURADORA!$C$2:$D$19,2,0)</f>
        <v>PREVISORA</v>
      </c>
      <c r="L777" s="106">
        <v>1003096</v>
      </c>
      <c r="M777" s="107">
        <v>44754</v>
      </c>
      <c r="N777" s="106">
        <v>3001742</v>
      </c>
      <c r="O777" s="107">
        <v>44754</v>
      </c>
      <c r="P777" s="28"/>
      <c r="Q777" s="60"/>
      <c r="R777" s="157" t="str">
        <f t="shared" ca="1" si="45"/>
        <v>Vigente</v>
      </c>
      <c r="S777" s="157">
        <f t="shared" ca="1" si="46"/>
        <v>-104</v>
      </c>
      <c r="T777" s="157"/>
    </row>
    <row r="778" spans="1:20" ht="15.6" thickTop="1" thickBot="1">
      <c r="A778" s="84">
        <v>8380004501</v>
      </c>
      <c r="B778" s="88" t="str">
        <f>VLOOKUP(A778,EMPRESAS!$A$1:$B$342,2,0)</f>
        <v>EXPRESOS UNIDOS TRES FRONTERAS S.A.S. ANTES  EXPRESOS UNIDOS TRES FRONTERAS E.U.</v>
      </c>
      <c r="C778" s="88" t="str">
        <f>VLOOKUP(A778,EMPRESAS!$A$1:$C$342,3,0)</f>
        <v>Turismo</v>
      </c>
      <c r="D778" s="91" t="s">
        <v>1900</v>
      </c>
      <c r="E778" s="127">
        <v>4052927</v>
      </c>
      <c r="F778" s="130" t="s">
        <v>1102</v>
      </c>
      <c r="G778" s="131">
        <v>57</v>
      </c>
      <c r="H778" s="122" t="s">
        <v>1105</v>
      </c>
      <c r="I778" s="220" t="str">
        <f>VLOOKUP(A778,EMPRESAS!$A$1:$I$342,9,0)</f>
        <v>AMAZONAS</v>
      </c>
      <c r="J778" s="115">
        <v>1</v>
      </c>
      <c r="K778" s="176" t="str">
        <f>VLOOKUP(J778,AUXILIAR_TIPO_ASEGURADORA!$C$2:$D$19,2,0)</f>
        <v>PREVISORA</v>
      </c>
      <c r="L778" s="106">
        <v>1003096</v>
      </c>
      <c r="M778" s="107">
        <v>44754</v>
      </c>
      <c r="N778" s="106">
        <v>3001742</v>
      </c>
      <c r="O778" s="107">
        <v>44754</v>
      </c>
      <c r="P778" s="28"/>
      <c r="Q778" s="60"/>
      <c r="R778" s="157" t="str">
        <f t="shared" ca="1" si="45"/>
        <v>Vigente</v>
      </c>
      <c r="S778" s="157">
        <f t="shared" ca="1" si="46"/>
        <v>-104</v>
      </c>
      <c r="T778" s="157"/>
    </row>
    <row r="779" spans="1:20" ht="15.6" thickTop="1" thickBot="1">
      <c r="A779" s="67">
        <v>8050302148</v>
      </c>
      <c r="B779" s="88" t="str">
        <f>VLOOKUP(A779,EMPRESAS!$A$1:$B$342,2,0)</f>
        <v>ASOCIACION DE TRANSPORTE TURISTICO FLUVIAL  "CALIMARINA"</v>
      </c>
      <c r="C779" s="88" t="str">
        <f>VLOOKUP(A779,EMPRESAS!$A$1:$C$342,3,0)</f>
        <v>Especial y Turismo</v>
      </c>
      <c r="D779" s="95" t="s">
        <v>1901</v>
      </c>
      <c r="E779" s="122">
        <v>11320224</v>
      </c>
      <c r="F779" s="130" t="s">
        <v>1102</v>
      </c>
      <c r="G779" s="131">
        <v>14</v>
      </c>
      <c r="H779" s="122" t="s">
        <v>1105</v>
      </c>
      <c r="I779" s="220" t="str">
        <f>VLOOKUP(A779,EMPRESAS!$A$1:$I$342,9,0)</f>
        <v>EMBALSE DE CALIMA</v>
      </c>
      <c r="J779" s="115">
        <v>2</v>
      </c>
      <c r="K779" s="176" t="str">
        <f>VLOOKUP(J779,AUXILIAR_TIPO_ASEGURADORA!$C$2:$D$19,2,0)</f>
        <v>QBE SEGUROS</v>
      </c>
      <c r="L779" s="177">
        <v>706536808</v>
      </c>
      <c r="M779" s="148">
        <v>43202</v>
      </c>
      <c r="N779" s="177">
        <v>706536808</v>
      </c>
      <c r="O779" s="148">
        <v>43202</v>
      </c>
      <c r="P779" s="28"/>
      <c r="Q779" s="60"/>
      <c r="R779" s="157" t="str">
        <f t="shared" ca="1" si="42"/>
        <v>Vencida</v>
      </c>
      <c r="S779" s="157">
        <f t="shared" ca="1" si="43"/>
        <v>1448</v>
      </c>
      <c r="T779" s="157" t="str">
        <f t="shared" ca="1" si="44"/>
        <v xml:space="preserve"> </v>
      </c>
    </row>
    <row r="780" spans="1:20" ht="15.6" thickTop="1" thickBot="1">
      <c r="A780" s="88">
        <v>8050302148</v>
      </c>
      <c r="B780" s="88" t="str">
        <f>VLOOKUP(A780,EMPRESAS!$A$1:$B$342,2,0)</f>
        <v>ASOCIACION DE TRANSPORTE TURISTICO FLUVIAL  "CALIMARINA"</v>
      </c>
      <c r="C780" s="88" t="str">
        <f>VLOOKUP(A780,EMPRESAS!$A$1:$C$342,3,0)</f>
        <v>Especial y Turismo</v>
      </c>
      <c r="D780" s="95" t="s">
        <v>1902</v>
      </c>
      <c r="E780" s="122">
        <v>11320086</v>
      </c>
      <c r="F780" s="130" t="s">
        <v>1673</v>
      </c>
      <c r="G780" s="131">
        <v>65</v>
      </c>
      <c r="H780" s="122" t="s">
        <v>1105</v>
      </c>
      <c r="I780" s="220" t="str">
        <f>VLOOKUP(A780,EMPRESAS!$A$1:$I$342,9,0)</f>
        <v>EMBALSE DE CALIMA</v>
      </c>
      <c r="J780" s="115">
        <v>2</v>
      </c>
      <c r="K780" s="176" t="str">
        <f>VLOOKUP(J780,AUXILIAR_TIPO_ASEGURADORA!$C$2:$D$19,2,0)</f>
        <v>QBE SEGUROS</v>
      </c>
      <c r="L780" s="177">
        <v>706536808</v>
      </c>
      <c r="M780" s="148">
        <v>43202</v>
      </c>
      <c r="N780" s="177">
        <v>706536808</v>
      </c>
      <c r="O780" s="148">
        <v>43202</v>
      </c>
      <c r="P780" s="28"/>
      <c r="Q780" s="60"/>
      <c r="R780" s="157" t="str">
        <f t="shared" ca="1" si="42"/>
        <v>Vencida</v>
      </c>
      <c r="S780" s="157">
        <f t="shared" ca="1" si="43"/>
        <v>1448</v>
      </c>
      <c r="T780" s="157" t="str">
        <f t="shared" ca="1" si="44"/>
        <v xml:space="preserve"> </v>
      </c>
    </row>
    <row r="781" spans="1:20" ht="15.6" thickTop="1" thickBot="1">
      <c r="A781" s="88">
        <v>8050302148</v>
      </c>
      <c r="B781" s="88" t="str">
        <f>VLOOKUP(A781,EMPRESAS!$A$1:$B$342,2,0)</f>
        <v>ASOCIACION DE TRANSPORTE TURISTICO FLUVIAL  "CALIMARINA"</v>
      </c>
      <c r="C781" s="88" t="str">
        <f>VLOOKUP(A781,EMPRESAS!$A$1:$C$342,3,0)</f>
        <v>Especial y Turismo</v>
      </c>
      <c r="D781" s="95" t="s">
        <v>1903</v>
      </c>
      <c r="E781" s="122">
        <v>11320268</v>
      </c>
      <c r="F781" s="130" t="s">
        <v>1102</v>
      </c>
      <c r="G781" s="131">
        <v>12</v>
      </c>
      <c r="H781" s="122" t="s">
        <v>1105</v>
      </c>
      <c r="I781" s="220" t="str">
        <f>VLOOKUP(A781,EMPRESAS!$A$1:$I$342,9,0)</f>
        <v>EMBALSE DE CALIMA</v>
      </c>
      <c r="J781" s="115">
        <v>2</v>
      </c>
      <c r="K781" s="176" t="str">
        <f>VLOOKUP(J781,AUXILIAR_TIPO_ASEGURADORA!$C$2:$D$19,2,0)</f>
        <v>QBE SEGUROS</v>
      </c>
      <c r="L781" s="177">
        <v>706536808</v>
      </c>
      <c r="M781" s="148">
        <v>43202</v>
      </c>
      <c r="N781" s="177">
        <v>706536808</v>
      </c>
      <c r="O781" s="148">
        <v>43202</v>
      </c>
      <c r="P781" s="28"/>
      <c r="Q781" s="60"/>
      <c r="R781" s="157" t="str">
        <f t="shared" ca="1" si="42"/>
        <v>Vencida</v>
      </c>
      <c r="S781" s="157">
        <f t="shared" ca="1" si="43"/>
        <v>1448</v>
      </c>
      <c r="T781" s="157" t="str">
        <f t="shared" ca="1" si="44"/>
        <v xml:space="preserve"> </v>
      </c>
    </row>
    <row r="782" spans="1:20" ht="15.6" thickTop="1" thickBot="1">
      <c r="A782" s="88">
        <v>8050302148</v>
      </c>
      <c r="B782" s="88" t="str">
        <f>VLOOKUP(A782,EMPRESAS!$A$1:$B$342,2,0)</f>
        <v>ASOCIACION DE TRANSPORTE TURISTICO FLUVIAL  "CALIMARINA"</v>
      </c>
      <c r="C782" s="88" t="str">
        <f>VLOOKUP(A782,EMPRESAS!$A$1:$C$342,3,0)</f>
        <v>Especial y Turismo</v>
      </c>
      <c r="D782" s="95" t="s">
        <v>1904</v>
      </c>
      <c r="E782" s="122">
        <v>11320273</v>
      </c>
      <c r="F782" s="131" t="s">
        <v>1195</v>
      </c>
      <c r="G782" s="131">
        <v>10</v>
      </c>
      <c r="H782" s="122" t="s">
        <v>1105</v>
      </c>
      <c r="I782" s="220" t="str">
        <f>VLOOKUP(A782,EMPRESAS!$A$1:$I$342,9,0)</f>
        <v>EMBALSE DE CALIMA</v>
      </c>
      <c r="J782" s="115">
        <v>2</v>
      </c>
      <c r="K782" s="176" t="str">
        <f>VLOOKUP(J782,AUXILIAR_TIPO_ASEGURADORA!$C$2:$D$19,2,0)</f>
        <v>QBE SEGUROS</v>
      </c>
      <c r="L782" s="177">
        <v>706536808</v>
      </c>
      <c r="M782" s="148">
        <v>43202</v>
      </c>
      <c r="N782" s="177">
        <v>706536808</v>
      </c>
      <c r="O782" s="148">
        <v>43202</v>
      </c>
      <c r="P782" s="28"/>
      <c r="Q782" s="60"/>
      <c r="R782" s="157" t="str">
        <f t="shared" ca="1" si="42"/>
        <v>Vencida</v>
      </c>
      <c r="S782" s="157">
        <f t="shared" ca="1" si="43"/>
        <v>1448</v>
      </c>
      <c r="T782" s="157" t="str">
        <f t="shared" ca="1" si="44"/>
        <v xml:space="preserve"> </v>
      </c>
    </row>
    <row r="783" spans="1:20" ht="15.6" thickTop="1" thickBot="1">
      <c r="A783" s="88">
        <v>8050302148</v>
      </c>
      <c r="B783" s="88" t="str">
        <f>VLOOKUP(A783,EMPRESAS!$A$1:$B$342,2,0)</f>
        <v>ASOCIACION DE TRANSPORTE TURISTICO FLUVIAL  "CALIMARINA"</v>
      </c>
      <c r="C783" s="88" t="str">
        <f>VLOOKUP(A783,EMPRESAS!$A$1:$C$342,3,0)</f>
        <v>Especial y Turismo</v>
      </c>
      <c r="D783" s="95" t="s">
        <v>1905</v>
      </c>
      <c r="E783" s="122">
        <v>11320337</v>
      </c>
      <c r="F783" s="130" t="s">
        <v>1102</v>
      </c>
      <c r="G783" s="131">
        <v>15</v>
      </c>
      <c r="H783" s="122" t="s">
        <v>1105</v>
      </c>
      <c r="I783" s="220" t="str">
        <f>VLOOKUP(A783,EMPRESAS!$A$1:$I$342,9,0)</f>
        <v>EMBALSE DE CALIMA</v>
      </c>
      <c r="J783" s="115">
        <v>2</v>
      </c>
      <c r="K783" s="176" t="str">
        <f>VLOOKUP(J783,AUXILIAR_TIPO_ASEGURADORA!$C$2:$D$19,2,0)</f>
        <v>QBE SEGUROS</v>
      </c>
      <c r="L783" s="177">
        <v>706536808</v>
      </c>
      <c r="M783" s="148">
        <v>43202</v>
      </c>
      <c r="N783" s="177">
        <v>706536808</v>
      </c>
      <c r="O783" s="148">
        <v>43202</v>
      </c>
      <c r="P783" s="28"/>
      <c r="Q783" s="60"/>
      <c r="R783" s="157" t="str">
        <f t="shared" ca="1" si="42"/>
        <v>Vencida</v>
      </c>
      <c r="S783" s="157">
        <f t="shared" ca="1" si="43"/>
        <v>1448</v>
      </c>
      <c r="T783" s="157" t="str">
        <f t="shared" ca="1" si="44"/>
        <v xml:space="preserve"> </v>
      </c>
    </row>
    <row r="784" spans="1:20" ht="15.6" thickTop="1" thickBot="1">
      <c r="A784" s="88">
        <v>8050302148</v>
      </c>
      <c r="B784" s="88" t="str">
        <f>VLOOKUP(A784,EMPRESAS!$A$1:$B$342,2,0)</f>
        <v>ASOCIACION DE TRANSPORTE TURISTICO FLUVIAL  "CALIMARINA"</v>
      </c>
      <c r="C784" s="88" t="str">
        <f>VLOOKUP(A784,EMPRESAS!$A$1:$C$342,3,0)</f>
        <v>Especial y Turismo</v>
      </c>
      <c r="D784" s="95" t="s">
        <v>1906</v>
      </c>
      <c r="E784" s="122">
        <v>11320192</v>
      </c>
      <c r="F784" s="130" t="s">
        <v>1102</v>
      </c>
      <c r="G784" s="131">
        <v>15</v>
      </c>
      <c r="H784" s="122" t="s">
        <v>1105</v>
      </c>
      <c r="I784" s="220" t="str">
        <f>VLOOKUP(A784,EMPRESAS!$A$1:$I$342,9,0)</f>
        <v>EMBALSE DE CALIMA</v>
      </c>
      <c r="J784" s="115">
        <v>2</v>
      </c>
      <c r="K784" s="176" t="str">
        <f>VLOOKUP(J784,AUXILIAR_TIPO_ASEGURADORA!$C$2:$D$19,2,0)</f>
        <v>QBE SEGUROS</v>
      </c>
      <c r="L784" s="177">
        <v>706536808</v>
      </c>
      <c r="M784" s="148">
        <v>43202</v>
      </c>
      <c r="N784" s="177">
        <v>706536808</v>
      </c>
      <c r="O784" s="148">
        <v>43202</v>
      </c>
      <c r="P784" s="28"/>
      <c r="Q784" s="60"/>
      <c r="R784" s="157" t="str">
        <f t="shared" ca="1" si="42"/>
        <v>Vencida</v>
      </c>
      <c r="S784" s="157">
        <f t="shared" ca="1" si="43"/>
        <v>1448</v>
      </c>
      <c r="T784" s="157" t="str">
        <f t="shared" ca="1" si="44"/>
        <v xml:space="preserve"> </v>
      </c>
    </row>
    <row r="785" spans="1:20" ht="15.6" thickTop="1" thickBot="1">
      <c r="A785" s="88">
        <v>8050302148</v>
      </c>
      <c r="B785" s="88" t="str">
        <f>VLOOKUP(A785,EMPRESAS!$A$1:$B$342,2,0)</f>
        <v>ASOCIACION DE TRANSPORTE TURISTICO FLUVIAL  "CALIMARINA"</v>
      </c>
      <c r="C785" s="88" t="str">
        <f>VLOOKUP(A785,EMPRESAS!$A$1:$C$342,3,0)</f>
        <v>Especial y Turismo</v>
      </c>
      <c r="D785" s="95" t="s">
        <v>1907</v>
      </c>
      <c r="E785" s="122">
        <v>11320347</v>
      </c>
      <c r="F785" s="130" t="s">
        <v>1102</v>
      </c>
      <c r="G785" s="131">
        <v>14</v>
      </c>
      <c r="H785" s="122" t="s">
        <v>1105</v>
      </c>
      <c r="I785" s="220" t="str">
        <f>VLOOKUP(A785,EMPRESAS!$A$1:$I$342,9,0)</f>
        <v>EMBALSE DE CALIMA</v>
      </c>
      <c r="J785" s="115">
        <v>2</v>
      </c>
      <c r="K785" s="176" t="str">
        <f>VLOOKUP(J785,AUXILIAR_TIPO_ASEGURADORA!$C$2:$D$19,2,0)</f>
        <v>QBE SEGUROS</v>
      </c>
      <c r="L785" s="177">
        <v>706536808</v>
      </c>
      <c r="M785" s="148">
        <v>43202</v>
      </c>
      <c r="N785" s="177">
        <v>706536808</v>
      </c>
      <c r="O785" s="148">
        <v>43202</v>
      </c>
      <c r="P785" s="28"/>
      <c r="Q785" s="60"/>
      <c r="R785" s="157" t="str">
        <f t="shared" ca="1" si="42"/>
        <v>Vencida</v>
      </c>
      <c r="S785" s="157">
        <f t="shared" ca="1" si="43"/>
        <v>1448</v>
      </c>
      <c r="T785" s="157" t="str">
        <f t="shared" ca="1" si="44"/>
        <v xml:space="preserve"> </v>
      </c>
    </row>
    <row r="786" spans="1:20" ht="15.6" thickTop="1" thickBot="1">
      <c r="A786" s="146">
        <v>175750142</v>
      </c>
      <c r="B786" s="88" t="str">
        <f>VLOOKUP(A786,EMPRESAS!$A$1:$B$342,2,0)</f>
        <v>TRANSPORTE FLUVIAL DE PASAJEROS LA LLOVISNA</v>
      </c>
      <c r="C786" s="88" t="str">
        <f>VLOOKUP(A786,EMPRESAS!$A$1:$C$342,3,0)</f>
        <v>Pasajeros</v>
      </c>
      <c r="D786" s="171" t="s">
        <v>1166</v>
      </c>
      <c r="E786" s="122">
        <v>39000173</v>
      </c>
      <c r="F786" s="130" t="s">
        <v>1102</v>
      </c>
      <c r="G786" s="131">
        <v>20</v>
      </c>
      <c r="H786" s="122" t="s">
        <v>1105</v>
      </c>
      <c r="I786" s="220" t="str">
        <f>VLOOKUP(A786,EMPRESAS!$A$1:$I$342,9,0)</f>
        <v>ARAUCA</v>
      </c>
      <c r="J786" s="115">
        <v>1</v>
      </c>
      <c r="K786" s="176" t="str">
        <f>VLOOKUP(J786,AUXILIAR_TIPO_ASEGURADORA!$C$2:$D$19,2,0)</f>
        <v>PREVISORA</v>
      </c>
      <c r="L786" s="177">
        <v>1001946</v>
      </c>
      <c r="M786" s="148">
        <v>41247</v>
      </c>
      <c r="N786" s="177">
        <v>1007603</v>
      </c>
      <c r="O786" s="148">
        <v>41247</v>
      </c>
      <c r="P786" s="28"/>
      <c r="Q786" s="60"/>
      <c r="R786" s="157" t="str">
        <f t="shared" ca="1" si="42"/>
        <v>Vencida</v>
      </c>
      <c r="S786" s="157">
        <f t="shared" ca="1" si="43"/>
        <v>3403</v>
      </c>
      <c r="T786" s="157" t="str">
        <f t="shared" ca="1" si="44"/>
        <v xml:space="preserve"> </v>
      </c>
    </row>
    <row r="787" spans="1:20" ht="15.6" thickTop="1" thickBot="1">
      <c r="A787" s="146">
        <v>175750142</v>
      </c>
      <c r="B787" s="88" t="str">
        <f>VLOOKUP(A787,EMPRESAS!$A$1:$B$342,2,0)</f>
        <v>TRANSPORTE FLUVIAL DE PASAJEROS LA LLOVISNA</v>
      </c>
      <c r="C787" s="88" t="str">
        <f>VLOOKUP(A787,EMPRESAS!$A$1:$C$342,3,0)</f>
        <v>Pasajeros</v>
      </c>
      <c r="D787" s="171" t="s">
        <v>1908</v>
      </c>
      <c r="E787" s="122">
        <v>39000309</v>
      </c>
      <c r="F787" s="130" t="s">
        <v>1102</v>
      </c>
      <c r="G787" s="131">
        <v>25</v>
      </c>
      <c r="H787" s="122" t="s">
        <v>1035</v>
      </c>
      <c r="I787" s="220" t="str">
        <f>VLOOKUP(A787,EMPRESAS!$A$1:$I$342,9,0)</f>
        <v>ARAUCA</v>
      </c>
      <c r="J787" s="115">
        <v>1</v>
      </c>
      <c r="K787" s="176" t="str">
        <f>VLOOKUP(J787,AUXILIAR_TIPO_ASEGURADORA!$C$2:$D$19,2,0)</f>
        <v>PREVISORA</v>
      </c>
      <c r="L787" s="177">
        <v>1001946</v>
      </c>
      <c r="M787" s="148">
        <v>41247</v>
      </c>
      <c r="N787" s="177">
        <v>1007603</v>
      </c>
      <c r="O787" s="148">
        <v>41247</v>
      </c>
      <c r="P787" s="28"/>
      <c r="Q787" s="60"/>
      <c r="R787" s="157" t="str">
        <f t="shared" ca="1" si="42"/>
        <v>Vencida</v>
      </c>
      <c r="S787" s="157">
        <f t="shared" ca="1" si="43"/>
        <v>3403</v>
      </c>
      <c r="T787" s="157" t="str">
        <f t="shared" ca="1" si="44"/>
        <v xml:space="preserve"> </v>
      </c>
    </row>
    <row r="788" spans="1:20" ht="15.6" thickTop="1" thickBot="1">
      <c r="A788" s="67">
        <v>8110450170</v>
      </c>
      <c r="B788" s="88" t="str">
        <f>VLOOKUP(A788,EMPRESAS!$A$1:$B$342,2,0)</f>
        <v>ASOCIACION NAUTICA DE GUATAPE "ASONAGUA"</v>
      </c>
      <c r="C788" s="88" t="str">
        <f>VLOOKUP(A788,EMPRESAS!$A$1:$C$342,3,0)</f>
        <v>Turismo</v>
      </c>
      <c r="D788" s="94" t="s">
        <v>1632</v>
      </c>
      <c r="E788" s="122">
        <v>11021856</v>
      </c>
      <c r="F788" s="130" t="s">
        <v>1102</v>
      </c>
      <c r="G788" s="131">
        <v>22</v>
      </c>
      <c r="H788" s="122" t="s">
        <v>1105</v>
      </c>
      <c r="I788" s="220" t="str">
        <f>VLOOKUP(A788,EMPRESAS!$A$1:$I$342,9,0)</f>
        <v>EMBALSE DEL PEÑOL</v>
      </c>
      <c r="J788" s="115">
        <v>2</v>
      </c>
      <c r="K788" s="176" t="str">
        <f>VLOOKUP(J788,AUXILIAR_TIPO_ASEGURADORA!$C$2:$D$19,2,0)</f>
        <v>QBE SEGUROS</v>
      </c>
      <c r="L788" s="177">
        <v>706544100</v>
      </c>
      <c r="M788" s="148">
        <v>43802</v>
      </c>
      <c r="N788" s="177">
        <v>706544100</v>
      </c>
      <c r="O788" s="148">
        <v>43802</v>
      </c>
      <c r="P788" s="28"/>
      <c r="Q788" s="60"/>
      <c r="R788" s="157" t="str">
        <f t="shared" ca="1" si="42"/>
        <v>Vencida</v>
      </c>
      <c r="S788" s="157">
        <f t="shared" ca="1" si="43"/>
        <v>848</v>
      </c>
      <c r="T788" s="157" t="str">
        <f t="shared" ca="1" si="44"/>
        <v xml:space="preserve"> </v>
      </c>
    </row>
    <row r="789" spans="1:20" ht="15.6" thickTop="1" thickBot="1">
      <c r="A789" s="88">
        <v>8110450170</v>
      </c>
      <c r="B789" s="88" t="str">
        <f>VLOOKUP(A789,EMPRESAS!$A$1:$B$342,2,0)</f>
        <v>ASOCIACION NAUTICA DE GUATAPE "ASONAGUA"</v>
      </c>
      <c r="C789" s="88" t="str">
        <f>VLOOKUP(A789,EMPRESAS!$A$1:$C$342,3,0)</f>
        <v>Turismo</v>
      </c>
      <c r="D789" s="94" t="s">
        <v>1909</v>
      </c>
      <c r="E789" s="122">
        <v>11021831</v>
      </c>
      <c r="F789" s="130" t="s">
        <v>1102</v>
      </c>
      <c r="G789" s="131">
        <v>18</v>
      </c>
      <c r="H789" s="122" t="s">
        <v>1105</v>
      </c>
      <c r="I789" s="220" t="str">
        <f>VLOOKUP(A789,EMPRESAS!$A$1:$I$342,9,0)</f>
        <v>EMBALSE DEL PEÑOL</v>
      </c>
      <c r="J789" s="115">
        <v>2</v>
      </c>
      <c r="K789" s="176" t="str">
        <f>VLOOKUP(J789,AUXILIAR_TIPO_ASEGURADORA!$C$2:$D$19,2,0)</f>
        <v>QBE SEGUROS</v>
      </c>
      <c r="L789" s="177">
        <v>706544100</v>
      </c>
      <c r="M789" s="148">
        <v>43802</v>
      </c>
      <c r="N789" s="177">
        <v>706544100</v>
      </c>
      <c r="O789" s="148">
        <v>43802</v>
      </c>
      <c r="P789" s="28"/>
      <c r="Q789" s="60"/>
      <c r="R789" s="157" t="str">
        <f t="shared" ca="1" si="42"/>
        <v>Vencida</v>
      </c>
      <c r="S789" s="157">
        <f t="shared" ca="1" si="43"/>
        <v>848</v>
      </c>
      <c r="T789" s="157" t="str">
        <f t="shared" ca="1" si="44"/>
        <v xml:space="preserve"> </v>
      </c>
    </row>
    <row r="790" spans="1:20" ht="15.6" thickTop="1" thickBot="1">
      <c r="A790" s="88">
        <v>8110450170</v>
      </c>
      <c r="B790" s="88" t="str">
        <f>VLOOKUP(A790,EMPRESAS!$A$1:$B$342,2,0)</f>
        <v>ASOCIACION NAUTICA DE GUATAPE "ASONAGUA"</v>
      </c>
      <c r="C790" s="88" t="str">
        <f>VLOOKUP(A790,EMPRESAS!$A$1:$C$342,3,0)</f>
        <v>Turismo</v>
      </c>
      <c r="D790" s="94" t="s">
        <v>1910</v>
      </c>
      <c r="E790" s="122">
        <v>11021857</v>
      </c>
      <c r="F790" s="130" t="s">
        <v>1102</v>
      </c>
      <c r="G790" s="131">
        <v>18</v>
      </c>
      <c r="H790" s="122" t="s">
        <v>1105</v>
      </c>
      <c r="I790" s="220" t="str">
        <f>VLOOKUP(A790,EMPRESAS!$A$1:$I$342,9,0)</f>
        <v>EMBALSE DEL PEÑOL</v>
      </c>
      <c r="J790" s="115">
        <v>2</v>
      </c>
      <c r="K790" s="176" t="str">
        <f>VLOOKUP(J790,AUXILIAR_TIPO_ASEGURADORA!$C$2:$D$19,2,0)</f>
        <v>QBE SEGUROS</v>
      </c>
      <c r="L790" s="177">
        <v>706544100</v>
      </c>
      <c r="M790" s="148">
        <v>43802</v>
      </c>
      <c r="N790" s="177">
        <v>706544100</v>
      </c>
      <c r="O790" s="148">
        <v>43802</v>
      </c>
      <c r="P790" s="28"/>
      <c r="Q790" s="60"/>
      <c r="R790" s="157" t="str">
        <f t="shared" ca="1" si="42"/>
        <v>Vencida</v>
      </c>
      <c r="S790" s="157">
        <f t="shared" ca="1" si="43"/>
        <v>848</v>
      </c>
      <c r="T790" s="157" t="str">
        <f t="shared" ca="1" si="44"/>
        <v xml:space="preserve"> </v>
      </c>
    </row>
    <row r="791" spans="1:20" ht="15.6" thickTop="1" thickBot="1">
      <c r="A791" s="88">
        <v>8110450170</v>
      </c>
      <c r="B791" s="88" t="str">
        <f>VLOOKUP(A791,EMPRESAS!$A$1:$B$342,2,0)</f>
        <v>ASOCIACION NAUTICA DE GUATAPE "ASONAGUA"</v>
      </c>
      <c r="C791" s="88" t="str">
        <f>VLOOKUP(A791,EMPRESAS!$A$1:$C$342,3,0)</f>
        <v>Turismo</v>
      </c>
      <c r="D791" s="94" t="s">
        <v>1911</v>
      </c>
      <c r="E791" s="122">
        <v>11021909</v>
      </c>
      <c r="F791" s="130" t="s">
        <v>1102</v>
      </c>
      <c r="G791" s="131">
        <v>27</v>
      </c>
      <c r="H791" s="122" t="s">
        <v>1105</v>
      </c>
      <c r="I791" s="220" t="str">
        <f>VLOOKUP(A791,EMPRESAS!$A$1:$I$342,9,0)</f>
        <v>EMBALSE DEL PEÑOL</v>
      </c>
      <c r="J791" s="115">
        <v>2</v>
      </c>
      <c r="K791" s="176" t="str">
        <f>VLOOKUP(J791,AUXILIAR_TIPO_ASEGURADORA!$C$2:$D$19,2,0)</f>
        <v>QBE SEGUROS</v>
      </c>
      <c r="L791" s="177">
        <v>706544100</v>
      </c>
      <c r="M791" s="148">
        <v>43802</v>
      </c>
      <c r="N791" s="177">
        <v>706544100</v>
      </c>
      <c r="O791" s="148">
        <v>43802</v>
      </c>
      <c r="P791" s="28"/>
      <c r="Q791" s="60"/>
      <c r="R791" s="157" t="str">
        <f t="shared" ca="1" si="42"/>
        <v>Vencida</v>
      </c>
      <c r="S791" s="157">
        <f t="shared" ca="1" si="43"/>
        <v>848</v>
      </c>
      <c r="T791" s="157" t="str">
        <f t="shared" ca="1" si="44"/>
        <v xml:space="preserve"> </v>
      </c>
    </row>
    <row r="792" spans="1:20" ht="15.6" thickTop="1" thickBot="1">
      <c r="A792" s="88">
        <v>8110450170</v>
      </c>
      <c r="B792" s="88" t="str">
        <f>VLOOKUP(A792,EMPRESAS!$A$1:$B$342,2,0)</f>
        <v>ASOCIACION NAUTICA DE GUATAPE "ASONAGUA"</v>
      </c>
      <c r="C792" s="88" t="str">
        <f>VLOOKUP(A792,EMPRESAS!$A$1:$C$342,3,0)</f>
        <v>Turismo</v>
      </c>
      <c r="D792" s="94" t="s">
        <v>1912</v>
      </c>
      <c r="E792" s="122">
        <v>11021475</v>
      </c>
      <c r="F792" s="130" t="s">
        <v>1102</v>
      </c>
      <c r="G792" s="131">
        <v>22</v>
      </c>
      <c r="H792" s="122" t="s">
        <v>1105</v>
      </c>
      <c r="I792" s="220" t="str">
        <f>VLOOKUP(A792,EMPRESAS!$A$1:$I$342,9,0)</f>
        <v>EMBALSE DEL PEÑOL</v>
      </c>
      <c r="J792" s="115">
        <v>2</v>
      </c>
      <c r="K792" s="176" t="str">
        <f>VLOOKUP(J792,AUXILIAR_TIPO_ASEGURADORA!$C$2:$D$19,2,0)</f>
        <v>QBE SEGUROS</v>
      </c>
      <c r="L792" s="177">
        <v>706544100</v>
      </c>
      <c r="M792" s="148">
        <v>43802</v>
      </c>
      <c r="N792" s="177">
        <v>706544100</v>
      </c>
      <c r="O792" s="148">
        <v>43802</v>
      </c>
      <c r="P792" s="28"/>
      <c r="Q792" s="60"/>
      <c r="R792" s="157" t="str">
        <f t="shared" ca="1" si="42"/>
        <v>Vencida</v>
      </c>
      <c r="S792" s="157">
        <f t="shared" ca="1" si="43"/>
        <v>848</v>
      </c>
      <c r="T792" s="157" t="str">
        <f t="shared" ca="1" si="44"/>
        <v xml:space="preserve"> </v>
      </c>
    </row>
    <row r="793" spans="1:20" ht="15.6" thickTop="1" thickBot="1">
      <c r="A793" s="88">
        <v>8110450170</v>
      </c>
      <c r="B793" s="88" t="str">
        <f>VLOOKUP(A793,EMPRESAS!$A$1:$B$342,2,0)</f>
        <v>ASOCIACION NAUTICA DE GUATAPE "ASONAGUA"</v>
      </c>
      <c r="C793" s="88" t="str">
        <f>VLOOKUP(A793,EMPRESAS!$A$1:$C$342,3,0)</f>
        <v>Turismo</v>
      </c>
      <c r="D793" s="91" t="s">
        <v>1913</v>
      </c>
      <c r="E793" s="122">
        <v>11021625</v>
      </c>
      <c r="F793" s="130" t="s">
        <v>1102</v>
      </c>
      <c r="G793" s="131">
        <v>18</v>
      </c>
      <c r="H793" s="122" t="s">
        <v>1105</v>
      </c>
      <c r="I793" s="220" t="str">
        <f>VLOOKUP(A793,EMPRESAS!$A$1:$I$342,9,0)</f>
        <v>EMBALSE DEL PEÑOL</v>
      </c>
      <c r="J793" s="115">
        <v>2</v>
      </c>
      <c r="K793" s="176" t="str">
        <f>VLOOKUP(J793,AUXILIAR_TIPO_ASEGURADORA!$C$2:$D$19,2,0)</f>
        <v>QBE SEGUROS</v>
      </c>
      <c r="L793" s="177">
        <v>706544100</v>
      </c>
      <c r="M793" s="148">
        <v>43802</v>
      </c>
      <c r="N793" s="177">
        <v>706544100</v>
      </c>
      <c r="O793" s="148">
        <v>43802</v>
      </c>
      <c r="P793" s="28"/>
      <c r="Q793" s="60"/>
      <c r="R793" s="157" t="str">
        <f t="shared" ref="R793:R856" ca="1" si="47">IF(O793&lt;$W$1,"Vencida","Vigente")</f>
        <v>Vencida</v>
      </c>
      <c r="S793" s="157">
        <f t="shared" ref="S793:S856" ca="1" si="48">$W$1-O793</f>
        <v>848</v>
      </c>
      <c r="T793" s="157" t="str">
        <f t="shared" ref="T793:T856" ca="1" si="49">IF(S793=-$Y$1,"Proximo a Vencer"," ")</f>
        <v xml:space="preserve"> </v>
      </c>
    </row>
    <row r="794" spans="1:20" ht="15.6" thickTop="1" thickBot="1">
      <c r="A794" s="88">
        <v>8110450170</v>
      </c>
      <c r="B794" s="88" t="str">
        <f>VLOOKUP(A794,EMPRESAS!$A$1:$B$342,2,0)</f>
        <v>ASOCIACION NAUTICA DE GUATAPE "ASONAGUA"</v>
      </c>
      <c r="C794" s="88" t="str">
        <f>VLOOKUP(A794,EMPRESAS!$A$1:$C$342,3,0)</f>
        <v>Turismo</v>
      </c>
      <c r="D794" s="94" t="s">
        <v>1914</v>
      </c>
      <c r="E794" s="122">
        <v>11021631</v>
      </c>
      <c r="F794" s="130" t="s">
        <v>1102</v>
      </c>
      <c r="G794" s="131">
        <v>18</v>
      </c>
      <c r="H794" s="122" t="s">
        <v>1105</v>
      </c>
      <c r="I794" s="220" t="str">
        <f>VLOOKUP(A794,EMPRESAS!$A$1:$I$342,9,0)</f>
        <v>EMBALSE DEL PEÑOL</v>
      </c>
      <c r="J794" s="115">
        <v>2</v>
      </c>
      <c r="K794" s="176" t="str">
        <f>VLOOKUP(J794,AUXILIAR_TIPO_ASEGURADORA!$C$2:$D$19,2,0)</f>
        <v>QBE SEGUROS</v>
      </c>
      <c r="L794" s="177">
        <v>706544100</v>
      </c>
      <c r="M794" s="148">
        <v>43802</v>
      </c>
      <c r="N794" s="177">
        <v>706544100</v>
      </c>
      <c r="O794" s="148">
        <v>43802</v>
      </c>
      <c r="P794" s="28"/>
      <c r="Q794" s="60"/>
      <c r="R794" s="157" t="str">
        <f t="shared" ca="1" si="47"/>
        <v>Vencida</v>
      </c>
      <c r="S794" s="157">
        <f t="shared" ca="1" si="48"/>
        <v>848</v>
      </c>
      <c r="T794" s="157" t="str">
        <f t="shared" ca="1" si="49"/>
        <v xml:space="preserve"> </v>
      </c>
    </row>
    <row r="795" spans="1:20" ht="15.6" thickTop="1" thickBot="1">
      <c r="A795" s="88">
        <v>8110450170</v>
      </c>
      <c r="B795" s="88" t="str">
        <f>VLOOKUP(A795,EMPRESAS!$A$1:$B$342,2,0)</f>
        <v>ASOCIACION NAUTICA DE GUATAPE "ASONAGUA"</v>
      </c>
      <c r="C795" s="88" t="str">
        <f>VLOOKUP(A795,EMPRESAS!$A$1:$C$342,3,0)</f>
        <v>Turismo</v>
      </c>
      <c r="D795" s="94" t="s">
        <v>1915</v>
      </c>
      <c r="E795" s="122">
        <v>11021965</v>
      </c>
      <c r="F795" s="130" t="s">
        <v>1102</v>
      </c>
      <c r="G795" s="131">
        <v>25</v>
      </c>
      <c r="H795" s="122" t="s">
        <v>1105</v>
      </c>
      <c r="I795" s="220" t="str">
        <f>VLOOKUP(A795,EMPRESAS!$A$1:$I$342,9,0)</f>
        <v>EMBALSE DEL PEÑOL</v>
      </c>
      <c r="J795" s="115">
        <v>2</v>
      </c>
      <c r="K795" s="176" t="str">
        <f>VLOOKUP(J795,AUXILIAR_TIPO_ASEGURADORA!$C$2:$D$19,2,0)</f>
        <v>QBE SEGUROS</v>
      </c>
      <c r="L795" s="177">
        <v>706544100</v>
      </c>
      <c r="M795" s="148">
        <v>43802</v>
      </c>
      <c r="N795" s="177">
        <v>706544100</v>
      </c>
      <c r="O795" s="148">
        <v>43802</v>
      </c>
      <c r="P795" s="28"/>
      <c r="Q795" s="60"/>
      <c r="R795" s="157" t="str">
        <f t="shared" ca="1" si="47"/>
        <v>Vencida</v>
      </c>
      <c r="S795" s="157">
        <f t="shared" ca="1" si="48"/>
        <v>848</v>
      </c>
      <c r="T795" s="157" t="str">
        <f t="shared" ca="1" si="49"/>
        <v xml:space="preserve"> </v>
      </c>
    </row>
    <row r="796" spans="1:20" ht="15.6" thickTop="1" thickBot="1">
      <c r="A796" s="88">
        <v>8110450170</v>
      </c>
      <c r="B796" s="88" t="str">
        <f>VLOOKUP(A796,EMPRESAS!$A$1:$B$342,2,0)</f>
        <v>ASOCIACION NAUTICA DE GUATAPE "ASONAGUA"</v>
      </c>
      <c r="C796" s="88" t="str">
        <f>VLOOKUP(A796,EMPRESAS!$A$1:$C$342,3,0)</f>
        <v>Turismo</v>
      </c>
      <c r="D796" s="91" t="s">
        <v>1916</v>
      </c>
      <c r="E796" s="122">
        <v>11021632</v>
      </c>
      <c r="F796" s="130" t="s">
        <v>1102</v>
      </c>
      <c r="G796" s="131">
        <v>18</v>
      </c>
      <c r="H796" s="122" t="s">
        <v>1105</v>
      </c>
      <c r="I796" s="220" t="str">
        <f>VLOOKUP(A796,EMPRESAS!$A$1:$I$342,9,0)</f>
        <v>EMBALSE DEL PEÑOL</v>
      </c>
      <c r="J796" s="115">
        <v>2</v>
      </c>
      <c r="K796" s="176" t="str">
        <f>VLOOKUP(J796,AUXILIAR_TIPO_ASEGURADORA!$C$2:$D$19,2,0)</f>
        <v>QBE SEGUROS</v>
      </c>
      <c r="L796" s="177">
        <v>706544100</v>
      </c>
      <c r="M796" s="148">
        <v>43802</v>
      </c>
      <c r="N796" s="177">
        <v>706544100</v>
      </c>
      <c r="O796" s="148">
        <v>43802</v>
      </c>
      <c r="P796" s="28"/>
      <c r="Q796" s="60"/>
      <c r="R796" s="157" t="str">
        <f t="shared" ca="1" si="47"/>
        <v>Vencida</v>
      </c>
      <c r="S796" s="157">
        <f t="shared" ca="1" si="48"/>
        <v>848</v>
      </c>
      <c r="T796" s="157" t="str">
        <f t="shared" ca="1" si="49"/>
        <v xml:space="preserve"> </v>
      </c>
    </row>
    <row r="797" spans="1:20" ht="15.6" thickTop="1" thickBot="1">
      <c r="A797" s="88">
        <v>8110450170</v>
      </c>
      <c r="B797" s="88" t="str">
        <f>VLOOKUP(A797,EMPRESAS!$A$1:$B$342,2,0)</f>
        <v>ASOCIACION NAUTICA DE GUATAPE "ASONAGUA"</v>
      </c>
      <c r="C797" s="88" t="str">
        <f>VLOOKUP(A797,EMPRESAS!$A$1:$C$342,3,0)</f>
        <v>Turismo</v>
      </c>
      <c r="D797" s="91" t="s">
        <v>1654</v>
      </c>
      <c r="E797" s="122">
        <v>11021649</v>
      </c>
      <c r="F797" s="130" t="s">
        <v>1102</v>
      </c>
      <c r="G797" s="131">
        <v>18</v>
      </c>
      <c r="H797" s="122" t="s">
        <v>1105</v>
      </c>
      <c r="I797" s="220" t="str">
        <f>VLOOKUP(A797,EMPRESAS!$A$1:$I$342,9,0)</f>
        <v>EMBALSE DEL PEÑOL</v>
      </c>
      <c r="J797" s="115">
        <v>2</v>
      </c>
      <c r="K797" s="176" t="str">
        <f>VLOOKUP(J797,AUXILIAR_TIPO_ASEGURADORA!$C$2:$D$19,2,0)</f>
        <v>QBE SEGUROS</v>
      </c>
      <c r="L797" s="177">
        <v>706544100</v>
      </c>
      <c r="M797" s="148">
        <v>43802</v>
      </c>
      <c r="N797" s="177">
        <v>706544100</v>
      </c>
      <c r="O797" s="148">
        <v>43802</v>
      </c>
      <c r="P797" s="53"/>
      <c r="Q797" s="63"/>
      <c r="R797" s="157" t="str">
        <f t="shared" ca="1" si="47"/>
        <v>Vencida</v>
      </c>
      <c r="S797" s="157">
        <f t="shared" ca="1" si="48"/>
        <v>848</v>
      </c>
      <c r="T797" s="157" t="str">
        <f t="shared" ca="1" si="49"/>
        <v xml:space="preserve"> </v>
      </c>
    </row>
    <row r="798" spans="1:20" ht="15.6" thickTop="1" thickBot="1">
      <c r="A798" s="88">
        <v>8110450170</v>
      </c>
      <c r="B798" s="88" t="str">
        <f>VLOOKUP(A798,EMPRESAS!$A$1:$B$342,2,0)</f>
        <v>ASOCIACION NAUTICA DE GUATAPE "ASONAGUA"</v>
      </c>
      <c r="C798" s="88" t="str">
        <f>VLOOKUP(A798,EMPRESAS!$A$1:$C$342,3,0)</f>
        <v>Turismo</v>
      </c>
      <c r="D798" s="94" t="s">
        <v>1917</v>
      </c>
      <c r="E798" s="122">
        <v>11021651</v>
      </c>
      <c r="F798" s="130" t="s">
        <v>1102</v>
      </c>
      <c r="G798" s="131">
        <v>22</v>
      </c>
      <c r="H798" s="122" t="s">
        <v>1105</v>
      </c>
      <c r="I798" s="220" t="str">
        <f>VLOOKUP(A798,EMPRESAS!$A$1:$I$342,9,0)</f>
        <v>EMBALSE DEL PEÑOL</v>
      </c>
      <c r="J798" s="115">
        <v>2</v>
      </c>
      <c r="K798" s="176" t="str">
        <f>VLOOKUP(J798,AUXILIAR_TIPO_ASEGURADORA!$C$2:$D$19,2,0)</f>
        <v>QBE SEGUROS</v>
      </c>
      <c r="L798" s="177">
        <v>706544100</v>
      </c>
      <c r="M798" s="148">
        <v>43802</v>
      </c>
      <c r="N798" s="177">
        <v>706544100</v>
      </c>
      <c r="O798" s="148">
        <v>43802</v>
      </c>
      <c r="P798" s="55"/>
      <c r="Q798" s="63"/>
      <c r="R798" s="157" t="str">
        <f t="shared" ca="1" si="47"/>
        <v>Vencida</v>
      </c>
      <c r="S798" s="157">
        <f t="shared" ca="1" si="48"/>
        <v>848</v>
      </c>
      <c r="T798" s="157" t="str">
        <f t="shared" ca="1" si="49"/>
        <v xml:space="preserve"> </v>
      </c>
    </row>
    <row r="799" spans="1:20" ht="15.6" thickTop="1" thickBot="1">
      <c r="A799" s="88">
        <v>8110450170</v>
      </c>
      <c r="B799" s="88" t="str">
        <f>VLOOKUP(A799,EMPRESAS!$A$1:$B$342,2,0)</f>
        <v>ASOCIACION NAUTICA DE GUATAPE "ASONAGUA"</v>
      </c>
      <c r="C799" s="88" t="str">
        <f>VLOOKUP(A799,EMPRESAS!$A$1:$C$342,3,0)</f>
        <v>Turismo</v>
      </c>
      <c r="D799" s="94" t="s">
        <v>1918</v>
      </c>
      <c r="E799" s="122">
        <v>11021707</v>
      </c>
      <c r="F799" s="130" t="s">
        <v>1102</v>
      </c>
      <c r="G799" s="131">
        <v>22</v>
      </c>
      <c r="H799" s="122" t="s">
        <v>1105</v>
      </c>
      <c r="I799" s="220" t="str">
        <f>VLOOKUP(A799,EMPRESAS!$A$1:$I$342,9,0)</f>
        <v>EMBALSE DEL PEÑOL</v>
      </c>
      <c r="J799" s="115">
        <v>2</v>
      </c>
      <c r="K799" s="176" t="str">
        <f>VLOOKUP(J799,AUXILIAR_TIPO_ASEGURADORA!$C$2:$D$19,2,0)</f>
        <v>QBE SEGUROS</v>
      </c>
      <c r="L799" s="177">
        <v>706544100</v>
      </c>
      <c r="M799" s="148">
        <v>43802</v>
      </c>
      <c r="N799" s="177">
        <v>706544100</v>
      </c>
      <c r="O799" s="148">
        <v>43802</v>
      </c>
      <c r="P799" s="8"/>
      <c r="Q799" s="56"/>
      <c r="R799" s="157" t="str">
        <f t="shared" ca="1" si="47"/>
        <v>Vencida</v>
      </c>
      <c r="S799" s="157">
        <f t="shared" ca="1" si="48"/>
        <v>848</v>
      </c>
      <c r="T799" s="157" t="str">
        <f t="shared" ca="1" si="49"/>
        <v xml:space="preserve"> </v>
      </c>
    </row>
    <row r="800" spans="1:20" ht="15.6" thickTop="1" thickBot="1">
      <c r="A800" s="88">
        <v>8110450170</v>
      </c>
      <c r="B800" s="88" t="str">
        <f>VLOOKUP(A800,EMPRESAS!$A$1:$B$342,2,0)</f>
        <v>ASOCIACION NAUTICA DE GUATAPE "ASONAGUA"</v>
      </c>
      <c r="C800" s="88" t="str">
        <f>VLOOKUP(A800,EMPRESAS!$A$1:$C$342,3,0)</f>
        <v>Turismo</v>
      </c>
      <c r="D800" s="91" t="s">
        <v>1919</v>
      </c>
      <c r="E800" s="122">
        <v>11021687</v>
      </c>
      <c r="F800" s="130" t="s">
        <v>1102</v>
      </c>
      <c r="G800" s="131">
        <v>13</v>
      </c>
      <c r="H800" s="122" t="s">
        <v>1105</v>
      </c>
      <c r="I800" s="220" t="str">
        <f>VLOOKUP(A800,EMPRESAS!$A$1:$I$342,9,0)</f>
        <v>EMBALSE DEL PEÑOL</v>
      </c>
      <c r="J800" s="115">
        <v>2</v>
      </c>
      <c r="K800" s="176" t="str">
        <f>VLOOKUP(J800,AUXILIAR_TIPO_ASEGURADORA!$C$2:$D$19,2,0)</f>
        <v>QBE SEGUROS</v>
      </c>
      <c r="L800" s="177">
        <v>706544100</v>
      </c>
      <c r="M800" s="148">
        <v>43802</v>
      </c>
      <c r="N800" s="177">
        <v>706544100</v>
      </c>
      <c r="O800" s="148">
        <v>43802</v>
      </c>
      <c r="P800" s="8"/>
      <c r="Q800" s="56"/>
      <c r="R800" s="157" t="str">
        <f t="shared" ca="1" si="47"/>
        <v>Vencida</v>
      </c>
      <c r="S800" s="157">
        <f t="shared" ca="1" si="48"/>
        <v>848</v>
      </c>
      <c r="T800" s="157" t="str">
        <f t="shared" ca="1" si="49"/>
        <v xml:space="preserve"> </v>
      </c>
    </row>
    <row r="801" spans="1:20" ht="15.6" thickTop="1" thickBot="1">
      <c r="A801" s="88">
        <v>8110450170</v>
      </c>
      <c r="B801" s="88" t="str">
        <f>VLOOKUP(A801,EMPRESAS!$A$1:$B$342,2,0)</f>
        <v>ASOCIACION NAUTICA DE GUATAPE "ASONAGUA"</v>
      </c>
      <c r="C801" s="88" t="str">
        <f>VLOOKUP(A801,EMPRESAS!$A$1:$C$342,3,0)</f>
        <v>Turismo</v>
      </c>
      <c r="D801" s="91" t="s">
        <v>1920</v>
      </c>
      <c r="E801" s="122">
        <v>11021710</v>
      </c>
      <c r="F801" s="130" t="s">
        <v>1102</v>
      </c>
      <c r="G801" s="131">
        <v>22</v>
      </c>
      <c r="H801" s="122" t="s">
        <v>1105</v>
      </c>
      <c r="I801" s="220" t="str">
        <f>VLOOKUP(A801,EMPRESAS!$A$1:$I$342,9,0)</f>
        <v>EMBALSE DEL PEÑOL</v>
      </c>
      <c r="J801" s="115">
        <v>2</v>
      </c>
      <c r="K801" s="176" t="str">
        <f>VLOOKUP(J801,AUXILIAR_TIPO_ASEGURADORA!$C$2:$D$19,2,0)</f>
        <v>QBE SEGUROS</v>
      </c>
      <c r="L801" s="177">
        <v>706544100</v>
      </c>
      <c r="M801" s="148">
        <v>43802</v>
      </c>
      <c r="N801" s="177">
        <v>706544100</v>
      </c>
      <c r="O801" s="148">
        <v>43802</v>
      </c>
      <c r="P801" s="8"/>
      <c r="Q801" s="56"/>
      <c r="R801" s="157" t="str">
        <f t="shared" ca="1" si="47"/>
        <v>Vencida</v>
      </c>
      <c r="S801" s="157">
        <f t="shared" ca="1" si="48"/>
        <v>848</v>
      </c>
      <c r="T801" s="157" t="str">
        <f t="shared" ca="1" si="49"/>
        <v xml:space="preserve"> </v>
      </c>
    </row>
    <row r="802" spans="1:20" ht="15.6" thickTop="1" thickBot="1">
      <c r="A802" s="88">
        <v>8110450170</v>
      </c>
      <c r="B802" s="88" t="str">
        <f>VLOOKUP(A802,EMPRESAS!$A$1:$B$342,2,0)</f>
        <v>ASOCIACION NAUTICA DE GUATAPE "ASONAGUA"</v>
      </c>
      <c r="C802" s="88" t="str">
        <f>VLOOKUP(A802,EMPRESAS!$A$1:$C$342,3,0)</f>
        <v>Turismo</v>
      </c>
      <c r="D802" s="91" t="s">
        <v>392</v>
      </c>
      <c r="E802" s="122">
        <v>11022227</v>
      </c>
      <c r="F802" s="130" t="s">
        <v>1102</v>
      </c>
      <c r="G802" s="131">
        <v>18</v>
      </c>
      <c r="H802" s="122" t="s">
        <v>1105</v>
      </c>
      <c r="I802" s="220" t="str">
        <f>VLOOKUP(A802,EMPRESAS!$A$1:$I$342,9,0)</f>
        <v>EMBALSE DEL PEÑOL</v>
      </c>
      <c r="J802" s="115">
        <v>2</v>
      </c>
      <c r="K802" s="176" t="str">
        <f>VLOOKUP(J802,AUXILIAR_TIPO_ASEGURADORA!$C$2:$D$19,2,0)</f>
        <v>QBE SEGUROS</v>
      </c>
      <c r="L802" s="177">
        <v>706544100</v>
      </c>
      <c r="M802" s="148">
        <v>43802</v>
      </c>
      <c r="N802" s="177">
        <v>706544100</v>
      </c>
      <c r="O802" s="148">
        <v>43802</v>
      </c>
      <c r="P802" s="8"/>
      <c r="Q802" s="56"/>
      <c r="R802" s="157" t="str">
        <f t="shared" ca="1" si="47"/>
        <v>Vencida</v>
      </c>
      <c r="S802" s="157">
        <f t="shared" ca="1" si="48"/>
        <v>848</v>
      </c>
      <c r="T802" s="157" t="str">
        <f t="shared" ca="1" si="49"/>
        <v xml:space="preserve"> </v>
      </c>
    </row>
    <row r="803" spans="1:20" ht="15.6" thickTop="1" thickBot="1">
      <c r="A803" s="67">
        <v>8460014734</v>
      </c>
      <c r="B803" s="88" t="str">
        <f>VLOOKUP(A803,EMPRESAS!$A$1:$B$342,2,0)</f>
        <v>EMPRESA DE TRANSPORTE FLUVIAL DEL PUTUMAYO LTDA</v>
      </c>
      <c r="C803" s="88" t="str">
        <f>VLOOKUP(A803,EMPRESAS!$A$1:$C$342,3,0)</f>
        <v>Pasajeros</v>
      </c>
      <c r="D803" s="95" t="s">
        <v>1723</v>
      </c>
      <c r="E803" s="122">
        <v>40123466</v>
      </c>
      <c r="F803" s="130" t="s">
        <v>1158</v>
      </c>
      <c r="G803" s="131">
        <v>9</v>
      </c>
      <c r="H803" s="122" t="s">
        <v>1105</v>
      </c>
      <c r="I803" s="220" t="str">
        <f>VLOOKUP(A803,EMPRESAS!$A$1:$I$342,9,0)</f>
        <v>PUTUMAYO</v>
      </c>
      <c r="J803" s="115">
        <v>2</v>
      </c>
      <c r="K803" s="176" t="str">
        <f>VLOOKUP(J803,AUXILIAR_TIPO_ASEGURADORA!$C$2:$D$19,2,0)</f>
        <v>QBE SEGUROS</v>
      </c>
      <c r="L803" s="177">
        <v>706538780</v>
      </c>
      <c r="M803" s="148">
        <v>43359</v>
      </c>
      <c r="N803" s="177">
        <v>706538780</v>
      </c>
      <c r="O803" s="148">
        <v>43359</v>
      </c>
      <c r="P803" s="8"/>
      <c r="Q803" s="56"/>
      <c r="R803" s="157" t="str">
        <f t="shared" ca="1" si="47"/>
        <v>Vencida</v>
      </c>
      <c r="S803" s="157">
        <f t="shared" ca="1" si="48"/>
        <v>1291</v>
      </c>
      <c r="T803" s="157" t="str">
        <f t="shared" ca="1" si="49"/>
        <v xml:space="preserve"> </v>
      </c>
    </row>
    <row r="804" spans="1:20" ht="15.6" thickTop="1" thickBot="1">
      <c r="A804" s="88">
        <v>8460014734</v>
      </c>
      <c r="B804" s="88" t="str">
        <f>VLOOKUP(A804,EMPRESAS!$A$1:$B$342,2,0)</f>
        <v>EMPRESA DE TRANSPORTE FLUVIAL DEL PUTUMAYO LTDA</v>
      </c>
      <c r="C804" s="88" t="str">
        <f>VLOOKUP(A804,EMPRESAS!$A$1:$C$342,3,0)</f>
        <v>Pasajeros</v>
      </c>
      <c r="D804" s="95" t="s">
        <v>1921</v>
      </c>
      <c r="E804" s="122">
        <v>40123344</v>
      </c>
      <c r="F804" s="130" t="s">
        <v>1158</v>
      </c>
      <c r="G804" s="131">
        <v>8</v>
      </c>
      <c r="H804" s="122" t="s">
        <v>1105</v>
      </c>
      <c r="I804" s="220" t="str">
        <f>VLOOKUP(A804,EMPRESAS!$A$1:$I$342,9,0)</f>
        <v>PUTUMAYO</v>
      </c>
      <c r="J804" s="115">
        <v>2</v>
      </c>
      <c r="K804" s="176" t="str">
        <f>VLOOKUP(J804,AUXILIAR_TIPO_ASEGURADORA!$C$2:$D$19,2,0)</f>
        <v>QBE SEGUROS</v>
      </c>
      <c r="L804" s="177">
        <v>706538780</v>
      </c>
      <c r="M804" s="148">
        <v>43359</v>
      </c>
      <c r="N804" s="177">
        <v>706538780</v>
      </c>
      <c r="O804" s="148">
        <v>43359</v>
      </c>
      <c r="P804" s="8"/>
      <c r="Q804" s="56"/>
      <c r="R804" s="157" t="str">
        <f t="shared" ca="1" si="47"/>
        <v>Vencida</v>
      </c>
      <c r="S804" s="157">
        <f t="shared" ca="1" si="48"/>
        <v>1291</v>
      </c>
      <c r="T804" s="157" t="str">
        <f t="shared" ca="1" si="49"/>
        <v xml:space="preserve"> </v>
      </c>
    </row>
    <row r="805" spans="1:20" ht="15.6" thickTop="1" thickBot="1">
      <c r="A805" s="88">
        <v>8460014734</v>
      </c>
      <c r="B805" s="88" t="str">
        <f>VLOOKUP(A805,EMPRESAS!$A$1:$B$342,2,0)</f>
        <v>EMPRESA DE TRANSPORTE FLUVIAL DEL PUTUMAYO LTDA</v>
      </c>
      <c r="C805" s="88" t="str">
        <f>VLOOKUP(A805,EMPRESAS!$A$1:$C$342,3,0)</f>
        <v>Pasajeros</v>
      </c>
      <c r="D805" s="95" t="s">
        <v>1922</v>
      </c>
      <c r="E805" s="122">
        <v>40123467</v>
      </c>
      <c r="F805" s="130" t="s">
        <v>1158</v>
      </c>
      <c r="G805" s="131">
        <v>10</v>
      </c>
      <c r="H805" s="122" t="s">
        <v>1105</v>
      </c>
      <c r="I805" s="220" t="str">
        <f>VLOOKUP(A805,EMPRESAS!$A$1:$I$342,9,0)</f>
        <v>PUTUMAYO</v>
      </c>
      <c r="J805" s="115">
        <v>2</v>
      </c>
      <c r="K805" s="176" t="str">
        <f>VLOOKUP(J805,AUXILIAR_TIPO_ASEGURADORA!$C$2:$D$19,2,0)</f>
        <v>QBE SEGUROS</v>
      </c>
      <c r="L805" s="177">
        <v>706538780</v>
      </c>
      <c r="M805" s="148">
        <v>43359</v>
      </c>
      <c r="N805" s="177">
        <v>706538780</v>
      </c>
      <c r="O805" s="148">
        <v>43359</v>
      </c>
      <c r="P805" s="8"/>
      <c r="Q805" s="56"/>
      <c r="R805" s="157" t="str">
        <f t="shared" ca="1" si="47"/>
        <v>Vencida</v>
      </c>
      <c r="S805" s="157">
        <f t="shared" ca="1" si="48"/>
        <v>1291</v>
      </c>
      <c r="T805" s="157" t="str">
        <f t="shared" ca="1" si="49"/>
        <v xml:space="preserve"> </v>
      </c>
    </row>
    <row r="806" spans="1:20" ht="15.6" thickTop="1" thickBot="1">
      <c r="A806" s="88">
        <v>8460014734</v>
      </c>
      <c r="B806" s="88" t="str">
        <f>VLOOKUP(A806,EMPRESAS!$A$1:$B$342,2,0)</f>
        <v>EMPRESA DE TRANSPORTE FLUVIAL DEL PUTUMAYO LTDA</v>
      </c>
      <c r="C806" s="88" t="str">
        <f>VLOOKUP(A806,EMPRESAS!$A$1:$C$342,3,0)</f>
        <v>Pasajeros</v>
      </c>
      <c r="D806" s="95" t="s">
        <v>1217</v>
      </c>
      <c r="E806" s="122">
        <v>40123324</v>
      </c>
      <c r="F806" s="130" t="s">
        <v>1158</v>
      </c>
      <c r="G806" s="131">
        <v>12</v>
      </c>
      <c r="H806" s="122" t="s">
        <v>1105</v>
      </c>
      <c r="I806" s="220" t="str">
        <f>VLOOKUP(A806,EMPRESAS!$A$1:$I$342,9,0)</f>
        <v>PUTUMAYO</v>
      </c>
      <c r="J806" s="115">
        <v>2</v>
      </c>
      <c r="K806" s="176" t="str">
        <f>VLOOKUP(J806,AUXILIAR_TIPO_ASEGURADORA!$C$2:$D$19,2,0)</f>
        <v>QBE SEGUROS</v>
      </c>
      <c r="L806" s="177">
        <v>706538780</v>
      </c>
      <c r="M806" s="148">
        <v>43359</v>
      </c>
      <c r="N806" s="177">
        <v>706538780</v>
      </c>
      <c r="O806" s="148">
        <v>43359</v>
      </c>
      <c r="P806" s="8"/>
      <c r="Q806" s="56"/>
      <c r="R806" s="157" t="str">
        <f t="shared" ca="1" si="47"/>
        <v>Vencida</v>
      </c>
      <c r="S806" s="157">
        <f t="shared" ca="1" si="48"/>
        <v>1291</v>
      </c>
      <c r="T806" s="157" t="str">
        <f t="shared" ca="1" si="49"/>
        <v xml:space="preserve"> </v>
      </c>
    </row>
    <row r="807" spans="1:20" ht="15.6" thickTop="1" thickBot="1">
      <c r="A807" s="88">
        <v>8460014734</v>
      </c>
      <c r="B807" s="88" t="str">
        <f>VLOOKUP(A807,EMPRESAS!$A$1:$B$342,2,0)</f>
        <v>EMPRESA DE TRANSPORTE FLUVIAL DEL PUTUMAYO LTDA</v>
      </c>
      <c r="C807" s="88" t="str">
        <f>VLOOKUP(A807,EMPRESAS!$A$1:$C$342,3,0)</f>
        <v>Pasajeros</v>
      </c>
      <c r="D807" s="95" t="s">
        <v>1923</v>
      </c>
      <c r="E807" s="122">
        <v>40123272</v>
      </c>
      <c r="F807" s="130" t="s">
        <v>1158</v>
      </c>
      <c r="G807" s="131">
        <v>12</v>
      </c>
      <c r="H807" s="122" t="s">
        <v>1105</v>
      </c>
      <c r="I807" s="220" t="str">
        <f>VLOOKUP(A807,EMPRESAS!$A$1:$I$342,9,0)</f>
        <v>PUTUMAYO</v>
      </c>
      <c r="J807" s="115">
        <v>2</v>
      </c>
      <c r="K807" s="176" t="str">
        <f>VLOOKUP(J807,AUXILIAR_TIPO_ASEGURADORA!$C$2:$D$19,2,0)</f>
        <v>QBE SEGUROS</v>
      </c>
      <c r="L807" s="177">
        <v>706538780</v>
      </c>
      <c r="M807" s="148">
        <v>43359</v>
      </c>
      <c r="N807" s="177">
        <v>706538780</v>
      </c>
      <c r="O807" s="148">
        <v>43359</v>
      </c>
      <c r="P807" s="8"/>
      <c r="Q807" s="56"/>
      <c r="R807" s="157" t="str">
        <f t="shared" ca="1" si="47"/>
        <v>Vencida</v>
      </c>
      <c r="S807" s="157">
        <f t="shared" ca="1" si="48"/>
        <v>1291</v>
      </c>
      <c r="T807" s="157" t="str">
        <f t="shared" ca="1" si="49"/>
        <v xml:space="preserve"> </v>
      </c>
    </row>
    <row r="808" spans="1:20" ht="15.6" thickTop="1" thickBot="1">
      <c r="A808" s="88">
        <v>8460014734</v>
      </c>
      <c r="B808" s="88" t="str">
        <f>VLOOKUP(A808,EMPRESAS!$A$1:$B$342,2,0)</f>
        <v>EMPRESA DE TRANSPORTE FLUVIAL DEL PUTUMAYO LTDA</v>
      </c>
      <c r="C808" s="88" t="str">
        <f>VLOOKUP(A808,EMPRESAS!$A$1:$C$342,3,0)</f>
        <v>Pasajeros</v>
      </c>
      <c r="D808" s="95" t="s">
        <v>1664</v>
      </c>
      <c r="E808" s="122">
        <v>40123461</v>
      </c>
      <c r="F808" s="130" t="s">
        <v>1158</v>
      </c>
      <c r="G808" s="131">
        <v>10</v>
      </c>
      <c r="H808" s="122" t="s">
        <v>1105</v>
      </c>
      <c r="I808" s="220" t="str">
        <f>VLOOKUP(A808,EMPRESAS!$A$1:$I$342,9,0)</f>
        <v>PUTUMAYO</v>
      </c>
      <c r="J808" s="115">
        <v>2</v>
      </c>
      <c r="K808" s="176" t="str">
        <f>VLOOKUP(J808,AUXILIAR_TIPO_ASEGURADORA!$C$2:$D$19,2,0)</f>
        <v>QBE SEGUROS</v>
      </c>
      <c r="L808" s="177">
        <v>706538780</v>
      </c>
      <c r="M808" s="148">
        <v>43359</v>
      </c>
      <c r="N808" s="177">
        <v>706538780</v>
      </c>
      <c r="O808" s="148">
        <v>43359</v>
      </c>
      <c r="P808" s="8"/>
      <c r="Q808" s="56"/>
      <c r="R808" s="157" t="str">
        <f t="shared" ca="1" si="47"/>
        <v>Vencida</v>
      </c>
      <c r="S808" s="157">
        <f t="shared" ca="1" si="48"/>
        <v>1291</v>
      </c>
      <c r="T808" s="157" t="str">
        <f t="shared" ca="1" si="49"/>
        <v xml:space="preserve"> </v>
      </c>
    </row>
    <row r="809" spans="1:20" ht="15.6" thickTop="1" thickBot="1">
      <c r="A809" s="88">
        <v>8460014734</v>
      </c>
      <c r="B809" s="88" t="str">
        <f>VLOOKUP(A809,EMPRESAS!$A$1:$B$342,2,0)</f>
        <v>EMPRESA DE TRANSPORTE FLUVIAL DEL PUTUMAYO LTDA</v>
      </c>
      <c r="C809" s="88" t="str">
        <f>VLOOKUP(A809,EMPRESAS!$A$1:$C$342,3,0)</f>
        <v>Pasajeros</v>
      </c>
      <c r="D809" s="95" t="s">
        <v>1687</v>
      </c>
      <c r="E809" s="122">
        <v>40123580</v>
      </c>
      <c r="F809" s="130" t="s">
        <v>1158</v>
      </c>
      <c r="G809" s="131">
        <v>8</v>
      </c>
      <c r="H809" s="122" t="s">
        <v>1105</v>
      </c>
      <c r="I809" s="220" t="str">
        <f>VLOOKUP(A809,EMPRESAS!$A$1:$I$342,9,0)</f>
        <v>PUTUMAYO</v>
      </c>
      <c r="J809" s="115">
        <v>2</v>
      </c>
      <c r="K809" s="176" t="str">
        <f>VLOOKUP(J809,AUXILIAR_TIPO_ASEGURADORA!$C$2:$D$19,2,0)</f>
        <v>QBE SEGUROS</v>
      </c>
      <c r="L809" s="177">
        <v>706538780</v>
      </c>
      <c r="M809" s="148">
        <v>43359</v>
      </c>
      <c r="N809" s="177">
        <v>706538780</v>
      </c>
      <c r="O809" s="148">
        <v>43359</v>
      </c>
      <c r="P809" s="8"/>
      <c r="Q809" s="56"/>
      <c r="R809" s="157" t="str">
        <f t="shared" ca="1" si="47"/>
        <v>Vencida</v>
      </c>
      <c r="S809" s="157">
        <f t="shared" ca="1" si="48"/>
        <v>1291</v>
      </c>
      <c r="T809" s="157" t="str">
        <f t="shared" ca="1" si="49"/>
        <v xml:space="preserve"> </v>
      </c>
    </row>
    <row r="810" spans="1:20" ht="15.6" thickTop="1" thickBot="1">
      <c r="A810" s="88">
        <v>8460014734</v>
      </c>
      <c r="B810" s="88" t="str">
        <f>VLOOKUP(A810,EMPRESAS!$A$1:$B$342,2,0)</f>
        <v>EMPRESA DE TRANSPORTE FLUVIAL DEL PUTUMAYO LTDA</v>
      </c>
      <c r="C810" s="88" t="str">
        <f>VLOOKUP(A810,EMPRESAS!$A$1:$C$342,3,0)</f>
        <v>Pasajeros</v>
      </c>
      <c r="D810" s="95" t="s">
        <v>1924</v>
      </c>
      <c r="E810" s="122">
        <v>40123581</v>
      </c>
      <c r="F810" s="130" t="s">
        <v>1158</v>
      </c>
      <c r="G810" s="131">
        <v>12</v>
      </c>
      <c r="H810" s="122" t="s">
        <v>1105</v>
      </c>
      <c r="I810" s="220" t="str">
        <f>VLOOKUP(A810,EMPRESAS!$A$1:$I$342,9,0)</f>
        <v>PUTUMAYO</v>
      </c>
      <c r="J810" s="115">
        <v>2</v>
      </c>
      <c r="K810" s="176" t="str">
        <f>VLOOKUP(J810,AUXILIAR_TIPO_ASEGURADORA!$C$2:$D$19,2,0)</f>
        <v>QBE SEGUROS</v>
      </c>
      <c r="L810" s="177">
        <v>706538780</v>
      </c>
      <c r="M810" s="148">
        <v>43359</v>
      </c>
      <c r="N810" s="177">
        <v>706538780</v>
      </c>
      <c r="O810" s="148">
        <v>43359</v>
      </c>
      <c r="P810" s="8"/>
      <c r="Q810" s="56"/>
      <c r="R810" s="157" t="str">
        <f t="shared" ca="1" si="47"/>
        <v>Vencida</v>
      </c>
      <c r="S810" s="157">
        <f t="shared" ca="1" si="48"/>
        <v>1291</v>
      </c>
      <c r="T810" s="157" t="str">
        <f t="shared" ca="1" si="49"/>
        <v xml:space="preserve"> </v>
      </c>
    </row>
    <row r="811" spans="1:20" ht="15.6" thickTop="1" thickBot="1">
      <c r="A811" s="88">
        <v>8460014734</v>
      </c>
      <c r="B811" s="88" t="str">
        <f>VLOOKUP(A811,EMPRESAS!$A$1:$B$342,2,0)</f>
        <v>EMPRESA DE TRANSPORTE FLUVIAL DEL PUTUMAYO LTDA</v>
      </c>
      <c r="C811" s="88" t="str">
        <f>VLOOKUP(A811,EMPRESAS!$A$1:$C$342,3,0)</f>
        <v>Pasajeros</v>
      </c>
      <c r="D811" s="95" t="s">
        <v>1925</v>
      </c>
      <c r="E811" s="122">
        <v>40123582</v>
      </c>
      <c r="F811" s="130" t="s">
        <v>1158</v>
      </c>
      <c r="G811" s="131">
        <v>10</v>
      </c>
      <c r="H811" s="122" t="s">
        <v>1105</v>
      </c>
      <c r="I811" s="220" t="str">
        <f>VLOOKUP(A811,EMPRESAS!$A$1:$I$342,9,0)</f>
        <v>PUTUMAYO</v>
      </c>
      <c r="J811" s="115">
        <v>2</v>
      </c>
      <c r="K811" s="176" t="str">
        <f>VLOOKUP(J811,AUXILIAR_TIPO_ASEGURADORA!$C$2:$D$19,2,0)</f>
        <v>QBE SEGUROS</v>
      </c>
      <c r="L811" s="177">
        <v>706538780</v>
      </c>
      <c r="M811" s="148">
        <v>43359</v>
      </c>
      <c r="N811" s="177">
        <v>706538780</v>
      </c>
      <c r="O811" s="148">
        <v>43359</v>
      </c>
      <c r="P811" s="8"/>
      <c r="Q811" s="56"/>
      <c r="R811" s="157" t="str">
        <f t="shared" ca="1" si="47"/>
        <v>Vencida</v>
      </c>
      <c r="S811" s="157">
        <f t="shared" ca="1" si="48"/>
        <v>1291</v>
      </c>
      <c r="T811" s="157" t="str">
        <f t="shared" ca="1" si="49"/>
        <v xml:space="preserve"> </v>
      </c>
    </row>
    <row r="812" spans="1:20" ht="15.6" thickTop="1" thickBot="1">
      <c r="A812" s="88">
        <v>8460014734</v>
      </c>
      <c r="B812" s="88" t="str">
        <f>VLOOKUP(A812,EMPRESAS!$A$1:$B$342,2,0)</f>
        <v>EMPRESA DE TRANSPORTE FLUVIAL DEL PUTUMAYO LTDA</v>
      </c>
      <c r="C812" s="88" t="str">
        <f>VLOOKUP(A812,EMPRESAS!$A$1:$C$342,3,0)</f>
        <v>Pasajeros</v>
      </c>
      <c r="D812" s="95" t="s">
        <v>1926</v>
      </c>
      <c r="E812" s="122">
        <v>40123595</v>
      </c>
      <c r="F812" s="130" t="s">
        <v>1158</v>
      </c>
      <c r="G812" s="131">
        <v>12</v>
      </c>
      <c r="H812" s="122" t="s">
        <v>1105</v>
      </c>
      <c r="I812" s="220" t="str">
        <f>VLOOKUP(A812,EMPRESAS!$A$1:$I$342,9,0)</f>
        <v>PUTUMAYO</v>
      </c>
      <c r="J812" s="115">
        <v>2</v>
      </c>
      <c r="K812" s="176" t="str">
        <f>VLOOKUP(J812,AUXILIAR_TIPO_ASEGURADORA!$C$2:$D$19,2,0)</f>
        <v>QBE SEGUROS</v>
      </c>
      <c r="L812" s="177">
        <v>706538780</v>
      </c>
      <c r="M812" s="148">
        <v>43359</v>
      </c>
      <c r="N812" s="177">
        <v>706538780</v>
      </c>
      <c r="O812" s="148">
        <v>43359</v>
      </c>
      <c r="P812" s="8"/>
      <c r="Q812" s="56"/>
      <c r="R812" s="157" t="str">
        <f t="shared" ca="1" si="47"/>
        <v>Vencida</v>
      </c>
      <c r="S812" s="157">
        <f t="shared" ca="1" si="48"/>
        <v>1291</v>
      </c>
      <c r="T812" s="157" t="str">
        <f t="shared" ca="1" si="49"/>
        <v xml:space="preserve"> </v>
      </c>
    </row>
    <row r="813" spans="1:20" ht="15.6" thickTop="1" thickBot="1">
      <c r="A813" s="88">
        <v>8460014734</v>
      </c>
      <c r="B813" s="88" t="str">
        <f>VLOOKUP(A813,EMPRESAS!$A$1:$B$342,2,0)</f>
        <v>EMPRESA DE TRANSPORTE FLUVIAL DEL PUTUMAYO LTDA</v>
      </c>
      <c r="C813" s="88" t="str">
        <f>VLOOKUP(A813,EMPRESAS!$A$1:$C$342,3,0)</f>
        <v>Pasajeros</v>
      </c>
      <c r="D813" s="95" t="s">
        <v>1927</v>
      </c>
      <c r="E813" s="122">
        <v>40123577</v>
      </c>
      <c r="F813" s="130" t="s">
        <v>1158</v>
      </c>
      <c r="G813" s="131">
        <v>10</v>
      </c>
      <c r="H813" s="122" t="s">
        <v>1035</v>
      </c>
      <c r="I813" s="220" t="str">
        <f>VLOOKUP(A813,EMPRESAS!$A$1:$I$342,9,0)</f>
        <v>PUTUMAYO</v>
      </c>
      <c r="J813" s="115">
        <v>2</v>
      </c>
      <c r="K813" s="176" t="str">
        <f>VLOOKUP(J813,AUXILIAR_TIPO_ASEGURADORA!$C$2:$D$19,2,0)</f>
        <v>QBE SEGUROS</v>
      </c>
      <c r="L813" s="177">
        <v>706538780</v>
      </c>
      <c r="M813" s="148">
        <v>43359</v>
      </c>
      <c r="N813" s="177">
        <v>706538780</v>
      </c>
      <c r="O813" s="148">
        <v>43359</v>
      </c>
      <c r="P813" s="8"/>
      <c r="Q813" s="56"/>
      <c r="R813" s="157" t="str">
        <f t="shared" ca="1" si="47"/>
        <v>Vencida</v>
      </c>
      <c r="S813" s="157">
        <f t="shared" ca="1" si="48"/>
        <v>1291</v>
      </c>
      <c r="T813" s="157" t="str">
        <f t="shared" ca="1" si="49"/>
        <v xml:space="preserve"> </v>
      </c>
    </row>
    <row r="814" spans="1:20" ht="15.6" thickTop="1" thickBot="1">
      <c r="A814" s="88">
        <v>8460014734</v>
      </c>
      <c r="B814" s="88" t="str">
        <f>VLOOKUP(A814,EMPRESAS!$A$1:$B$342,2,0)</f>
        <v>EMPRESA DE TRANSPORTE FLUVIAL DEL PUTUMAYO LTDA</v>
      </c>
      <c r="C814" s="88" t="str">
        <f>VLOOKUP(A814,EMPRESAS!$A$1:$C$342,3,0)</f>
        <v>Pasajeros</v>
      </c>
      <c r="D814" s="95" t="s">
        <v>1928</v>
      </c>
      <c r="E814" s="122">
        <v>40123578</v>
      </c>
      <c r="F814" s="130" t="s">
        <v>1158</v>
      </c>
      <c r="G814" s="131">
        <v>12</v>
      </c>
      <c r="H814" s="122" t="s">
        <v>1035</v>
      </c>
      <c r="I814" s="220" t="str">
        <f>VLOOKUP(A814,EMPRESAS!$A$1:$I$342,9,0)</f>
        <v>PUTUMAYO</v>
      </c>
      <c r="J814" s="115">
        <v>2</v>
      </c>
      <c r="K814" s="176" t="str">
        <f>VLOOKUP(J814,AUXILIAR_TIPO_ASEGURADORA!$C$2:$D$19,2,0)</f>
        <v>QBE SEGUROS</v>
      </c>
      <c r="L814" s="177">
        <v>706538780</v>
      </c>
      <c r="M814" s="148">
        <v>43359</v>
      </c>
      <c r="N814" s="177">
        <v>706538780</v>
      </c>
      <c r="O814" s="148">
        <v>43359</v>
      </c>
      <c r="P814" s="8"/>
      <c r="Q814" s="56"/>
      <c r="R814" s="157" t="str">
        <f t="shared" ca="1" si="47"/>
        <v>Vencida</v>
      </c>
      <c r="S814" s="157">
        <f t="shared" ca="1" si="48"/>
        <v>1291</v>
      </c>
      <c r="T814" s="157" t="str">
        <f t="shared" ca="1" si="49"/>
        <v xml:space="preserve"> </v>
      </c>
    </row>
    <row r="815" spans="1:20" ht="15.6" thickTop="1" thickBot="1">
      <c r="A815" s="88">
        <v>8460014734</v>
      </c>
      <c r="B815" s="88" t="str">
        <f>VLOOKUP(A815,EMPRESAS!$A$1:$B$342,2,0)</f>
        <v>EMPRESA DE TRANSPORTE FLUVIAL DEL PUTUMAYO LTDA</v>
      </c>
      <c r="C815" s="88" t="str">
        <f>VLOOKUP(A815,EMPRESAS!$A$1:$C$342,3,0)</f>
        <v>Pasajeros</v>
      </c>
      <c r="D815" s="95" t="s">
        <v>1929</v>
      </c>
      <c r="E815" s="122">
        <v>40123579</v>
      </c>
      <c r="F815" s="130" t="s">
        <v>1158</v>
      </c>
      <c r="G815" s="131">
        <v>12</v>
      </c>
      <c r="H815" s="122" t="s">
        <v>1035</v>
      </c>
      <c r="I815" s="220" t="str">
        <f>VLOOKUP(A815,EMPRESAS!$A$1:$I$342,9,0)</f>
        <v>PUTUMAYO</v>
      </c>
      <c r="J815" s="115">
        <v>2</v>
      </c>
      <c r="K815" s="176" t="str">
        <f>VLOOKUP(J815,AUXILIAR_TIPO_ASEGURADORA!$C$2:$D$19,2,0)</f>
        <v>QBE SEGUROS</v>
      </c>
      <c r="L815" s="177">
        <v>706538780</v>
      </c>
      <c r="M815" s="148">
        <v>43359</v>
      </c>
      <c r="N815" s="177">
        <v>706538780</v>
      </c>
      <c r="O815" s="148">
        <v>43359</v>
      </c>
      <c r="P815" s="8"/>
      <c r="Q815" s="56"/>
      <c r="R815" s="157" t="str">
        <f t="shared" ca="1" si="47"/>
        <v>Vencida</v>
      </c>
      <c r="S815" s="157">
        <f t="shared" ca="1" si="48"/>
        <v>1291</v>
      </c>
      <c r="T815" s="157" t="str">
        <f t="shared" ca="1" si="49"/>
        <v xml:space="preserve"> </v>
      </c>
    </row>
    <row r="816" spans="1:20" ht="15.6" thickTop="1" thickBot="1">
      <c r="A816" s="88">
        <v>8460014734</v>
      </c>
      <c r="B816" s="88" t="str">
        <f>VLOOKUP(A816,EMPRESAS!$A$1:$B$342,2,0)</f>
        <v>EMPRESA DE TRANSPORTE FLUVIAL DEL PUTUMAYO LTDA</v>
      </c>
      <c r="C816" s="88" t="str">
        <f>VLOOKUP(A816,EMPRESAS!$A$1:$C$342,3,0)</f>
        <v>Pasajeros</v>
      </c>
      <c r="D816" s="95" t="s">
        <v>1930</v>
      </c>
      <c r="E816" s="122">
        <v>40123694</v>
      </c>
      <c r="F816" s="130" t="s">
        <v>1158</v>
      </c>
      <c r="G816" s="131">
        <v>10</v>
      </c>
      <c r="H816" s="122" t="s">
        <v>1035</v>
      </c>
      <c r="I816" s="220" t="str">
        <f>VLOOKUP(A816,EMPRESAS!$A$1:$I$342,9,0)</f>
        <v>PUTUMAYO</v>
      </c>
      <c r="J816" s="115">
        <v>2</v>
      </c>
      <c r="K816" s="176" t="str">
        <f>VLOOKUP(J816,AUXILIAR_TIPO_ASEGURADORA!$C$2:$D$19,2,0)</f>
        <v>QBE SEGUROS</v>
      </c>
      <c r="L816" s="177">
        <v>706538780</v>
      </c>
      <c r="M816" s="148">
        <v>43359</v>
      </c>
      <c r="N816" s="177">
        <v>706538780</v>
      </c>
      <c r="O816" s="148">
        <v>43359</v>
      </c>
      <c r="P816" s="8"/>
      <c r="Q816" s="56"/>
      <c r="R816" s="157" t="str">
        <f t="shared" ca="1" si="47"/>
        <v>Vencida</v>
      </c>
      <c r="S816" s="157">
        <f t="shared" ca="1" si="48"/>
        <v>1291</v>
      </c>
      <c r="T816" s="157" t="str">
        <f t="shared" ca="1" si="49"/>
        <v xml:space="preserve"> </v>
      </c>
    </row>
    <row r="817" spans="1:20" ht="15.6" thickTop="1" thickBot="1">
      <c r="A817" s="67">
        <v>9002024069</v>
      </c>
      <c r="B817" s="88" t="str">
        <f>VLOOKUP(A817,EMPRESAS!$A$1:$B$342,2,0)</f>
        <v>TRANSFLUVIAL EL PUERTO S.A.S.</v>
      </c>
      <c r="C817" s="88" t="str">
        <f>VLOOKUP(A817,EMPRESAS!$A$1:$C$342,3,0)</f>
        <v>Mixto</v>
      </c>
      <c r="D817" s="91" t="s">
        <v>1931</v>
      </c>
      <c r="E817" s="122">
        <v>11620613</v>
      </c>
      <c r="F817" s="130" t="s">
        <v>1158</v>
      </c>
      <c r="G817" s="122">
        <v>2</v>
      </c>
      <c r="H817" s="122" t="s">
        <v>1035</v>
      </c>
      <c r="I817" s="220" t="str">
        <f>VLOOKUP(A817,EMPRESAS!$A$1:$I$342,9,0)</f>
        <v>CAUCA</v>
      </c>
      <c r="J817" s="115">
        <v>1</v>
      </c>
      <c r="K817" s="176" t="str">
        <f>VLOOKUP(J817,AUXILIAR_TIPO_ASEGURADORA!$C$2:$D$19,2,0)</f>
        <v>PREVISORA</v>
      </c>
      <c r="L817" s="177">
        <v>1004276</v>
      </c>
      <c r="M817" s="148">
        <v>41314</v>
      </c>
      <c r="N817" s="177">
        <v>1010300</v>
      </c>
      <c r="O817" s="227">
        <v>41314</v>
      </c>
      <c r="P817" s="28"/>
      <c r="Q817" s="60"/>
      <c r="R817" s="157" t="str">
        <f t="shared" ca="1" si="47"/>
        <v>Vencida</v>
      </c>
      <c r="S817" s="157">
        <f t="shared" ca="1" si="48"/>
        <v>3336</v>
      </c>
      <c r="T817" s="157" t="str">
        <f t="shared" ca="1" si="49"/>
        <v xml:space="preserve"> </v>
      </c>
    </row>
    <row r="818" spans="1:20" ht="15.6" thickTop="1" thickBot="1">
      <c r="A818" s="88">
        <v>9002024069</v>
      </c>
      <c r="B818" s="88" t="str">
        <f>VLOOKUP(A818,EMPRESAS!$A$1:$B$342,2,0)</f>
        <v>TRANSFLUVIAL EL PUERTO S.A.S.</v>
      </c>
      <c r="C818" s="88" t="str">
        <f>VLOOKUP(A818,EMPRESAS!$A$1:$C$342,3,0)</f>
        <v>Mixto</v>
      </c>
      <c r="D818" s="91" t="s">
        <v>1932</v>
      </c>
      <c r="E818" s="122">
        <v>11620516</v>
      </c>
      <c r="F818" s="130" t="s">
        <v>1158</v>
      </c>
      <c r="G818" s="122">
        <v>3</v>
      </c>
      <c r="H818" s="122" t="s">
        <v>1035</v>
      </c>
      <c r="I818" s="220" t="str">
        <f>VLOOKUP(A818,EMPRESAS!$A$1:$I$342,9,0)</f>
        <v>CAUCA</v>
      </c>
      <c r="J818" s="115">
        <v>1</v>
      </c>
      <c r="K818" s="176" t="str">
        <f>VLOOKUP(J818,AUXILIAR_TIPO_ASEGURADORA!$C$2:$D$19,2,0)</f>
        <v>PREVISORA</v>
      </c>
      <c r="L818" s="177">
        <v>1004276</v>
      </c>
      <c r="M818" s="148">
        <v>41314</v>
      </c>
      <c r="N818" s="177">
        <v>1010300</v>
      </c>
      <c r="O818" s="227">
        <v>41314</v>
      </c>
      <c r="P818" s="28"/>
      <c r="Q818" s="60"/>
      <c r="R818" s="157" t="str">
        <f t="shared" ca="1" si="47"/>
        <v>Vencida</v>
      </c>
      <c r="S818" s="157">
        <f t="shared" ca="1" si="48"/>
        <v>3336</v>
      </c>
      <c r="T818" s="157" t="str">
        <f t="shared" ca="1" si="49"/>
        <v xml:space="preserve"> </v>
      </c>
    </row>
    <row r="819" spans="1:20" ht="15.6" thickTop="1" thickBot="1">
      <c r="A819" s="88">
        <v>9002024069</v>
      </c>
      <c r="B819" s="88" t="str">
        <f>VLOOKUP(A819,EMPRESAS!$A$1:$B$342,2,0)</f>
        <v>TRANSFLUVIAL EL PUERTO S.A.S.</v>
      </c>
      <c r="C819" s="88" t="str">
        <f>VLOOKUP(A819,EMPRESAS!$A$1:$C$342,3,0)</f>
        <v>Mixto</v>
      </c>
      <c r="D819" s="91" t="s">
        <v>1933</v>
      </c>
      <c r="E819" s="122">
        <v>11620517</v>
      </c>
      <c r="F819" s="130" t="s">
        <v>1158</v>
      </c>
      <c r="G819" s="122">
        <v>2</v>
      </c>
      <c r="H819" s="122" t="s">
        <v>1035</v>
      </c>
      <c r="I819" s="220" t="str">
        <f>VLOOKUP(A819,EMPRESAS!$A$1:$I$342,9,0)</f>
        <v>CAUCA</v>
      </c>
      <c r="J819" s="115">
        <v>1</v>
      </c>
      <c r="K819" s="176" t="str">
        <f>VLOOKUP(J819,AUXILIAR_TIPO_ASEGURADORA!$C$2:$D$19,2,0)</f>
        <v>PREVISORA</v>
      </c>
      <c r="L819" s="177">
        <v>1004276</v>
      </c>
      <c r="M819" s="148">
        <v>41314</v>
      </c>
      <c r="N819" s="177">
        <v>1010300</v>
      </c>
      <c r="O819" s="227">
        <v>41314</v>
      </c>
      <c r="P819" s="28"/>
      <c r="Q819" s="60"/>
      <c r="R819" s="157" t="str">
        <f t="shared" ca="1" si="47"/>
        <v>Vencida</v>
      </c>
      <c r="S819" s="157">
        <f t="shared" ca="1" si="48"/>
        <v>3336</v>
      </c>
      <c r="T819" s="157" t="str">
        <f t="shared" ca="1" si="49"/>
        <v xml:space="preserve"> </v>
      </c>
    </row>
    <row r="820" spans="1:20" ht="15.6" thickTop="1" thickBot="1">
      <c r="A820" s="88">
        <v>9002024069</v>
      </c>
      <c r="B820" s="88" t="str">
        <f>VLOOKUP(A820,EMPRESAS!$A$1:$B$342,2,0)</f>
        <v>TRANSFLUVIAL EL PUERTO S.A.S.</v>
      </c>
      <c r="C820" s="88" t="str">
        <f>VLOOKUP(A820,EMPRESAS!$A$1:$C$342,3,0)</f>
        <v>Mixto</v>
      </c>
      <c r="D820" s="91" t="s">
        <v>1714</v>
      </c>
      <c r="E820" s="122">
        <v>11620930</v>
      </c>
      <c r="F820" s="130" t="s">
        <v>1158</v>
      </c>
      <c r="G820" s="122">
        <v>1</v>
      </c>
      <c r="H820" s="122"/>
      <c r="I820" s="220" t="str">
        <f>VLOOKUP(A820,EMPRESAS!$A$1:$I$342,9,0)</f>
        <v>CAUCA</v>
      </c>
      <c r="J820" s="115">
        <v>1</v>
      </c>
      <c r="K820" s="176" t="str">
        <f>VLOOKUP(J820,AUXILIAR_TIPO_ASEGURADORA!$C$2:$D$19,2,0)</f>
        <v>PREVISORA</v>
      </c>
      <c r="L820" s="177">
        <v>1004276</v>
      </c>
      <c r="M820" s="148">
        <v>41314</v>
      </c>
      <c r="N820" s="177">
        <v>1010300</v>
      </c>
      <c r="O820" s="148">
        <v>41314</v>
      </c>
      <c r="P820" s="28"/>
      <c r="Q820" s="60"/>
      <c r="R820" s="157" t="str">
        <f t="shared" ca="1" si="47"/>
        <v>Vencida</v>
      </c>
      <c r="S820" s="157">
        <f t="shared" ca="1" si="48"/>
        <v>3336</v>
      </c>
      <c r="T820" s="157" t="str">
        <f t="shared" ca="1" si="49"/>
        <v xml:space="preserve"> </v>
      </c>
    </row>
    <row r="821" spans="1:20" ht="15.6" thickTop="1" thickBot="1">
      <c r="A821" s="88">
        <v>9002024069</v>
      </c>
      <c r="B821" s="88" t="str">
        <f>VLOOKUP(A821,EMPRESAS!$A$1:$B$342,2,0)</f>
        <v>TRANSFLUVIAL EL PUERTO S.A.S.</v>
      </c>
      <c r="C821" s="88" t="str">
        <f>VLOOKUP(A821,EMPRESAS!$A$1:$C$342,3,0)</f>
        <v>Mixto</v>
      </c>
      <c r="D821" s="91" t="s">
        <v>1934</v>
      </c>
      <c r="E821" s="122">
        <v>11621023</v>
      </c>
      <c r="F821" s="130" t="s">
        <v>1158</v>
      </c>
      <c r="G821" s="122">
        <v>2</v>
      </c>
      <c r="H821" s="122"/>
      <c r="I821" s="220" t="str">
        <f>VLOOKUP(A821,EMPRESAS!$A$1:$I$342,9,0)</f>
        <v>CAUCA</v>
      </c>
      <c r="J821" s="115">
        <v>1</v>
      </c>
      <c r="K821" s="176" t="str">
        <f>VLOOKUP(J821,AUXILIAR_TIPO_ASEGURADORA!$C$2:$D$19,2,0)</f>
        <v>PREVISORA</v>
      </c>
      <c r="L821" s="177"/>
      <c r="M821" s="148"/>
      <c r="N821" s="177"/>
      <c r="O821" s="148"/>
      <c r="P821" s="28"/>
      <c r="Q821" s="60"/>
      <c r="R821" s="157" t="str">
        <f t="shared" ca="1" si="47"/>
        <v>Vencida</v>
      </c>
      <c r="S821" s="157">
        <f t="shared" ca="1" si="48"/>
        <v>44650</v>
      </c>
      <c r="T821" s="157" t="str">
        <f t="shared" ca="1" si="49"/>
        <v xml:space="preserve"> </v>
      </c>
    </row>
    <row r="822" spans="1:20" ht="15.6" thickTop="1" thickBot="1">
      <c r="A822" s="88">
        <v>9002024069</v>
      </c>
      <c r="B822" s="88" t="str">
        <f>VLOOKUP(A822,EMPRESAS!$A$1:$B$342,2,0)</f>
        <v>TRANSFLUVIAL EL PUERTO S.A.S.</v>
      </c>
      <c r="C822" s="88" t="str">
        <f>VLOOKUP(A822,EMPRESAS!$A$1:$C$342,3,0)</f>
        <v>Mixto</v>
      </c>
      <c r="D822" s="91" t="s">
        <v>1155</v>
      </c>
      <c r="E822" s="122">
        <v>11621026</v>
      </c>
      <c r="F822" s="130" t="s">
        <v>1158</v>
      </c>
      <c r="G822" s="122">
        <v>2</v>
      </c>
      <c r="H822" s="122"/>
      <c r="I822" s="220" t="str">
        <f>VLOOKUP(A822,EMPRESAS!$A$1:$I$342,9,0)</f>
        <v>CAUCA</v>
      </c>
      <c r="J822" s="115">
        <v>1</v>
      </c>
      <c r="K822" s="176" t="str">
        <f>VLOOKUP(J822,AUXILIAR_TIPO_ASEGURADORA!$C$2:$D$19,2,0)</f>
        <v>PREVISORA</v>
      </c>
      <c r="L822" s="177"/>
      <c r="M822" s="148"/>
      <c r="N822" s="177"/>
      <c r="O822" s="148"/>
      <c r="P822" s="8"/>
      <c r="Q822" s="56"/>
      <c r="R822" s="157" t="str">
        <f t="shared" ca="1" si="47"/>
        <v>Vencida</v>
      </c>
      <c r="S822" s="157">
        <f t="shared" ca="1" si="48"/>
        <v>44650</v>
      </c>
      <c r="T822" s="157" t="str">
        <f t="shared" ca="1" si="49"/>
        <v xml:space="preserve"> </v>
      </c>
    </row>
    <row r="823" spans="1:20" ht="15.6" thickTop="1" thickBot="1">
      <c r="A823" s="67">
        <v>9000445653</v>
      </c>
      <c r="B823" s="88" t="str">
        <f>VLOOKUP(A823,EMPRESAS!$A$1:$B$342,2,0)</f>
        <v>MAGDALENA TOURS E.U.</v>
      </c>
      <c r="C823" s="88" t="str">
        <f>VLOOKUP(A823,EMPRESAS!$A$1:$C$342,3,0)</f>
        <v>Turismo</v>
      </c>
      <c r="D823" s="203" t="s">
        <v>1935</v>
      </c>
      <c r="E823" s="122" t="s">
        <v>1936</v>
      </c>
      <c r="F823" s="130" t="s">
        <v>993</v>
      </c>
      <c r="G823" s="131">
        <v>19</v>
      </c>
      <c r="H823" s="122" t="s">
        <v>1035</v>
      </c>
      <c r="I823" s="220" t="str">
        <f>VLOOKUP(A823,EMPRESAS!$A$1:$I$342,9,0)</f>
        <v>MAGDALENA</v>
      </c>
      <c r="J823" s="115">
        <v>1</v>
      </c>
      <c r="K823" s="176" t="str">
        <f>VLOOKUP(J823,AUXILIAR_TIPO_ASEGURADORA!$C$2:$D$19,2,0)</f>
        <v>PREVISORA</v>
      </c>
      <c r="L823" s="177">
        <v>1003814</v>
      </c>
      <c r="M823" s="148">
        <v>42720</v>
      </c>
      <c r="N823" s="177">
        <v>1003478</v>
      </c>
      <c r="O823" s="148">
        <v>42720</v>
      </c>
      <c r="P823" s="8"/>
      <c r="Q823" s="25"/>
      <c r="R823" s="157" t="str">
        <f t="shared" ca="1" si="47"/>
        <v>Vencida</v>
      </c>
      <c r="S823" s="157">
        <f t="shared" ca="1" si="48"/>
        <v>1930</v>
      </c>
      <c r="T823" s="157" t="str">
        <f t="shared" ca="1" si="49"/>
        <v xml:space="preserve"> </v>
      </c>
    </row>
    <row r="824" spans="1:20" ht="15.6" thickTop="1" thickBot="1">
      <c r="A824" s="88">
        <v>9000445653</v>
      </c>
      <c r="B824" s="88" t="str">
        <f>VLOOKUP(A824,EMPRESAS!$A$1:$B$342,2,0)</f>
        <v>MAGDALENA TOURS E.U.</v>
      </c>
      <c r="C824" s="88" t="str">
        <f>VLOOKUP(A824,EMPRESAS!$A$1:$C$342,3,0)</f>
        <v>Turismo</v>
      </c>
      <c r="D824" s="203" t="s">
        <v>1937</v>
      </c>
      <c r="E824" s="122" t="s">
        <v>1938</v>
      </c>
      <c r="F824" s="130" t="s">
        <v>993</v>
      </c>
      <c r="G824" s="131">
        <v>19</v>
      </c>
      <c r="H824" s="122" t="s">
        <v>1035</v>
      </c>
      <c r="I824" s="220" t="str">
        <f>VLOOKUP(A824,EMPRESAS!$A$1:$I$342,9,0)</f>
        <v>MAGDALENA</v>
      </c>
      <c r="J824" s="115">
        <v>1</v>
      </c>
      <c r="K824" s="176" t="str">
        <f>VLOOKUP(J824,AUXILIAR_TIPO_ASEGURADORA!$C$2:$D$19,2,0)</f>
        <v>PREVISORA</v>
      </c>
      <c r="L824" s="177">
        <v>1003814</v>
      </c>
      <c r="M824" s="148">
        <v>42720</v>
      </c>
      <c r="N824" s="177">
        <v>1003478</v>
      </c>
      <c r="O824" s="148">
        <v>42720</v>
      </c>
      <c r="P824" s="8"/>
      <c r="Q824" s="25"/>
      <c r="R824" s="157" t="str">
        <f t="shared" ca="1" si="47"/>
        <v>Vencida</v>
      </c>
      <c r="S824" s="157">
        <f t="shared" ca="1" si="48"/>
        <v>1930</v>
      </c>
      <c r="T824" s="157" t="str">
        <f t="shared" ca="1" si="49"/>
        <v xml:space="preserve"> </v>
      </c>
    </row>
    <row r="825" spans="1:20" ht="15.6" thickTop="1" thickBot="1">
      <c r="A825" s="88">
        <v>9000445653</v>
      </c>
      <c r="B825" s="88" t="str">
        <f>VLOOKUP(A825,EMPRESAS!$A$1:$B$342,2,0)</f>
        <v>MAGDALENA TOURS E.U.</v>
      </c>
      <c r="C825" s="88" t="str">
        <f>VLOOKUP(A825,EMPRESAS!$A$1:$C$342,3,0)</f>
        <v>Turismo</v>
      </c>
      <c r="D825" s="203" t="s">
        <v>1939</v>
      </c>
      <c r="E825" s="122" t="s">
        <v>1940</v>
      </c>
      <c r="F825" s="130" t="s">
        <v>993</v>
      </c>
      <c r="G825" s="131">
        <v>19</v>
      </c>
      <c r="H825" s="122" t="s">
        <v>1035</v>
      </c>
      <c r="I825" s="220" t="str">
        <f>VLOOKUP(A825,EMPRESAS!$A$1:$I$342,9,0)</f>
        <v>MAGDALENA</v>
      </c>
      <c r="J825" s="115">
        <v>1</v>
      </c>
      <c r="K825" s="176" t="str">
        <f>VLOOKUP(J825,AUXILIAR_TIPO_ASEGURADORA!$C$2:$D$19,2,0)</f>
        <v>PREVISORA</v>
      </c>
      <c r="L825" s="177">
        <v>1003814</v>
      </c>
      <c r="M825" s="148">
        <v>42720</v>
      </c>
      <c r="N825" s="177">
        <v>1003478</v>
      </c>
      <c r="O825" s="148">
        <v>42720</v>
      </c>
      <c r="P825" s="8"/>
      <c r="Q825" s="25"/>
      <c r="R825" s="157" t="str">
        <f t="shared" ca="1" si="47"/>
        <v>Vencida</v>
      </c>
      <c r="S825" s="157">
        <f t="shared" ca="1" si="48"/>
        <v>1930</v>
      </c>
      <c r="T825" s="157" t="str">
        <f t="shared" ca="1" si="49"/>
        <v xml:space="preserve"> </v>
      </c>
    </row>
    <row r="826" spans="1:20" ht="15.6" thickTop="1" thickBot="1">
      <c r="A826" s="88">
        <v>9000445653</v>
      </c>
      <c r="B826" s="88" t="str">
        <f>VLOOKUP(A826,EMPRESAS!$A$1:$B$342,2,0)</f>
        <v>MAGDALENA TOURS E.U.</v>
      </c>
      <c r="C826" s="88" t="str">
        <f>VLOOKUP(A826,EMPRESAS!$A$1:$C$342,3,0)</f>
        <v>Turismo</v>
      </c>
      <c r="D826" s="203" t="s">
        <v>1941</v>
      </c>
      <c r="E826" s="122" t="s">
        <v>1942</v>
      </c>
      <c r="F826" s="130" t="s">
        <v>993</v>
      </c>
      <c r="G826" s="131">
        <v>19</v>
      </c>
      <c r="H826" s="122" t="s">
        <v>1035</v>
      </c>
      <c r="I826" s="220" t="str">
        <f>VLOOKUP(A826,EMPRESAS!$A$1:$I$342,9,0)</f>
        <v>MAGDALENA</v>
      </c>
      <c r="J826" s="115">
        <v>1</v>
      </c>
      <c r="K826" s="176" t="str">
        <f>VLOOKUP(J826,AUXILIAR_TIPO_ASEGURADORA!$C$2:$D$19,2,0)</f>
        <v>PREVISORA</v>
      </c>
      <c r="L826" s="177">
        <v>1003814</v>
      </c>
      <c r="M826" s="148">
        <v>42720</v>
      </c>
      <c r="N826" s="177">
        <v>1003478</v>
      </c>
      <c r="O826" s="148">
        <v>42720</v>
      </c>
      <c r="P826" s="8"/>
      <c r="Q826" s="25"/>
      <c r="R826" s="157" t="str">
        <f t="shared" ca="1" si="47"/>
        <v>Vencida</v>
      </c>
      <c r="S826" s="157">
        <f t="shared" ca="1" si="48"/>
        <v>1930</v>
      </c>
      <c r="T826" s="157" t="str">
        <f t="shared" ca="1" si="49"/>
        <v xml:space="preserve"> </v>
      </c>
    </row>
    <row r="827" spans="1:20" ht="15.6" thickTop="1" thickBot="1">
      <c r="A827" s="88">
        <v>9000445653</v>
      </c>
      <c r="B827" s="88" t="str">
        <f>VLOOKUP(A827,EMPRESAS!$A$1:$B$342,2,0)</f>
        <v>MAGDALENA TOURS E.U.</v>
      </c>
      <c r="C827" s="88" t="str">
        <f>VLOOKUP(A827,EMPRESAS!$A$1:$C$342,3,0)</f>
        <v>Turismo</v>
      </c>
      <c r="D827" s="203" t="s">
        <v>1943</v>
      </c>
      <c r="E827" s="122" t="s">
        <v>1944</v>
      </c>
      <c r="F827" s="130" t="s">
        <v>1102</v>
      </c>
      <c r="G827" s="131">
        <v>20</v>
      </c>
      <c r="H827" s="122" t="s">
        <v>1035</v>
      </c>
      <c r="I827" s="220" t="str">
        <f>VLOOKUP(A827,EMPRESAS!$A$1:$I$342,9,0)</f>
        <v>MAGDALENA</v>
      </c>
      <c r="J827" s="115">
        <v>1</v>
      </c>
      <c r="K827" s="176" t="str">
        <f>VLOOKUP(J827,AUXILIAR_TIPO_ASEGURADORA!$C$2:$D$19,2,0)</f>
        <v>PREVISORA</v>
      </c>
      <c r="L827" s="177">
        <v>1003814</v>
      </c>
      <c r="M827" s="148">
        <v>42720</v>
      </c>
      <c r="N827" s="177">
        <v>1003478</v>
      </c>
      <c r="O827" s="148">
        <v>42720</v>
      </c>
      <c r="P827" s="8"/>
      <c r="Q827" s="25"/>
      <c r="R827" s="157" t="str">
        <f t="shared" ca="1" si="47"/>
        <v>Vencida</v>
      </c>
      <c r="S827" s="157">
        <f t="shared" ca="1" si="48"/>
        <v>1930</v>
      </c>
      <c r="T827" s="157" t="str">
        <f t="shared" ca="1" si="49"/>
        <v xml:space="preserve"> </v>
      </c>
    </row>
    <row r="828" spans="1:20" ht="15.6" thickTop="1" thickBot="1">
      <c r="A828" s="88">
        <v>9000445653</v>
      </c>
      <c r="B828" s="88" t="str">
        <f>VLOOKUP(A828,EMPRESAS!$A$1:$B$342,2,0)</f>
        <v>MAGDALENA TOURS E.U.</v>
      </c>
      <c r="C828" s="88" t="str">
        <f>VLOOKUP(A828,EMPRESAS!$A$1:$C$342,3,0)</f>
        <v>Turismo</v>
      </c>
      <c r="D828" s="203" t="s">
        <v>1932</v>
      </c>
      <c r="E828" s="122" t="s">
        <v>1945</v>
      </c>
      <c r="F828" s="130" t="s">
        <v>993</v>
      </c>
      <c r="G828" s="131">
        <v>19</v>
      </c>
      <c r="H828" s="122" t="s">
        <v>1035</v>
      </c>
      <c r="I828" s="220" t="str">
        <f>VLOOKUP(A828,EMPRESAS!$A$1:$I$342,9,0)</f>
        <v>MAGDALENA</v>
      </c>
      <c r="J828" s="115">
        <v>1</v>
      </c>
      <c r="K828" s="176" t="str">
        <f>VLOOKUP(J828,AUXILIAR_TIPO_ASEGURADORA!$C$2:$D$19,2,0)</f>
        <v>PREVISORA</v>
      </c>
      <c r="L828" s="177">
        <v>1003814</v>
      </c>
      <c r="M828" s="148">
        <v>42720</v>
      </c>
      <c r="N828" s="177">
        <v>1003478</v>
      </c>
      <c r="O828" s="148">
        <v>42720</v>
      </c>
      <c r="P828" s="8"/>
      <c r="Q828" s="25"/>
      <c r="R828" s="157" t="str">
        <f t="shared" ca="1" si="47"/>
        <v>Vencida</v>
      </c>
      <c r="S828" s="157">
        <f t="shared" ca="1" si="48"/>
        <v>1930</v>
      </c>
      <c r="T828" s="157" t="str">
        <f t="shared" ca="1" si="49"/>
        <v xml:space="preserve"> </v>
      </c>
    </row>
    <row r="829" spans="1:20" ht="15.6" thickTop="1" thickBot="1">
      <c r="A829" s="88">
        <v>9000445653</v>
      </c>
      <c r="B829" s="88" t="str">
        <f>VLOOKUP(A829,EMPRESAS!$A$1:$B$342,2,0)</f>
        <v>MAGDALENA TOURS E.U.</v>
      </c>
      <c r="C829" s="88" t="str">
        <f>VLOOKUP(A829,EMPRESAS!$A$1:$C$342,3,0)</f>
        <v>Turismo</v>
      </c>
      <c r="D829" s="203" t="s">
        <v>1946</v>
      </c>
      <c r="E829" s="122" t="s">
        <v>1947</v>
      </c>
      <c r="F829" s="130" t="s">
        <v>993</v>
      </c>
      <c r="G829" s="131">
        <v>19</v>
      </c>
      <c r="H829" s="122" t="s">
        <v>1035</v>
      </c>
      <c r="I829" s="220" t="str">
        <f>VLOOKUP(A829,EMPRESAS!$A$1:$I$342,9,0)</f>
        <v>MAGDALENA</v>
      </c>
      <c r="J829" s="115">
        <v>1</v>
      </c>
      <c r="K829" s="176" t="str">
        <f>VLOOKUP(J829,AUXILIAR_TIPO_ASEGURADORA!$C$2:$D$19,2,0)</f>
        <v>PREVISORA</v>
      </c>
      <c r="L829" s="177">
        <v>1003814</v>
      </c>
      <c r="M829" s="148">
        <v>42720</v>
      </c>
      <c r="N829" s="177">
        <v>1003478</v>
      </c>
      <c r="O829" s="148">
        <v>42720</v>
      </c>
      <c r="P829" s="25"/>
      <c r="Q829" s="24"/>
      <c r="R829" s="157" t="str">
        <f t="shared" ca="1" si="47"/>
        <v>Vencida</v>
      </c>
      <c r="S829" s="157">
        <f t="shared" ca="1" si="48"/>
        <v>1930</v>
      </c>
      <c r="T829" s="157" t="str">
        <f t="shared" ca="1" si="49"/>
        <v xml:space="preserve"> </v>
      </c>
    </row>
    <row r="830" spans="1:20" ht="15.6" thickTop="1" thickBot="1">
      <c r="A830" s="88">
        <v>9000445653</v>
      </c>
      <c r="B830" s="88" t="str">
        <f>VLOOKUP(A830,EMPRESAS!$A$1:$B$342,2,0)</f>
        <v>MAGDALENA TOURS E.U.</v>
      </c>
      <c r="C830" s="88" t="str">
        <f>VLOOKUP(A830,EMPRESAS!$A$1:$C$342,3,0)</f>
        <v>Turismo</v>
      </c>
      <c r="D830" s="95" t="s">
        <v>1948</v>
      </c>
      <c r="E830" s="122" t="s">
        <v>1949</v>
      </c>
      <c r="F830" s="130" t="s">
        <v>993</v>
      </c>
      <c r="G830" s="131">
        <v>10</v>
      </c>
      <c r="H830" s="122" t="s">
        <v>1035</v>
      </c>
      <c r="I830" s="220" t="str">
        <f>VLOOKUP(A830,EMPRESAS!$A$1:$I$342,9,0)</f>
        <v>MAGDALENA</v>
      </c>
      <c r="J830" s="115">
        <v>1</v>
      </c>
      <c r="K830" s="176" t="str">
        <f>VLOOKUP(J830,AUXILIAR_TIPO_ASEGURADORA!$C$2:$D$19,2,0)</f>
        <v>PREVISORA</v>
      </c>
      <c r="L830" s="177">
        <v>1003814</v>
      </c>
      <c r="M830" s="148">
        <v>42720</v>
      </c>
      <c r="N830" s="177">
        <v>1003478</v>
      </c>
      <c r="O830" s="148">
        <v>42720</v>
      </c>
      <c r="P830" s="25"/>
      <c r="Q830" s="24"/>
      <c r="R830" s="157" t="str">
        <f t="shared" ca="1" si="47"/>
        <v>Vencida</v>
      </c>
      <c r="S830" s="157">
        <f t="shared" ca="1" si="48"/>
        <v>1930</v>
      </c>
      <c r="T830" s="157" t="str">
        <f t="shared" ca="1" si="49"/>
        <v xml:space="preserve"> </v>
      </c>
    </row>
    <row r="831" spans="1:20" ht="15.6" thickTop="1" thickBot="1">
      <c r="A831" s="88">
        <v>9000445653</v>
      </c>
      <c r="B831" s="88" t="str">
        <f>VLOOKUP(A831,EMPRESAS!$A$1:$B$342,2,0)</f>
        <v>MAGDALENA TOURS E.U.</v>
      </c>
      <c r="C831" s="88" t="str">
        <f>VLOOKUP(A831,EMPRESAS!$A$1:$C$342,3,0)</f>
        <v>Turismo</v>
      </c>
      <c r="D831" s="95" t="s">
        <v>1950</v>
      </c>
      <c r="E831" s="122" t="s">
        <v>1951</v>
      </c>
      <c r="F831" s="130" t="s">
        <v>1102</v>
      </c>
      <c r="G831" s="131">
        <v>10</v>
      </c>
      <c r="H831" s="122" t="s">
        <v>1035</v>
      </c>
      <c r="I831" s="220" t="str">
        <f>VLOOKUP(A831,EMPRESAS!$A$1:$I$342,9,0)</f>
        <v>MAGDALENA</v>
      </c>
      <c r="J831" s="115">
        <v>1</v>
      </c>
      <c r="K831" s="176" t="str">
        <f>VLOOKUP(J831,AUXILIAR_TIPO_ASEGURADORA!$C$2:$D$19,2,0)</f>
        <v>PREVISORA</v>
      </c>
      <c r="L831" s="177">
        <v>1003814</v>
      </c>
      <c r="M831" s="148">
        <v>42720</v>
      </c>
      <c r="N831" s="177">
        <v>1003478</v>
      </c>
      <c r="O831" s="148">
        <v>42720</v>
      </c>
      <c r="P831" s="28"/>
      <c r="Q831" s="60"/>
      <c r="R831" s="157" t="str">
        <f t="shared" ca="1" si="47"/>
        <v>Vencida</v>
      </c>
      <c r="S831" s="157">
        <f t="shared" ca="1" si="48"/>
        <v>1930</v>
      </c>
      <c r="T831" s="157" t="str">
        <f t="shared" ca="1" si="49"/>
        <v xml:space="preserve"> </v>
      </c>
    </row>
    <row r="832" spans="1:20" ht="15.6" thickTop="1" thickBot="1">
      <c r="A832" s="88">
        <v>9000445653</v>
      </c>
      <c r="B832" s="88" t="str">
        <f>VLOOKUP(A832,EMPRESAS!$A$1:$B$342,2,0)</f>
        <v>MAGDALENA TOURS E.U.</v>
      </c>
      <c r="C832" s="88" t="str">
        <f>VLOOKUP(A832,EMPRESAS!$A$1:$C$342,3,0)</f>
        <v>Turismo</v>
      </c>
      <c r="D832" s="203" t="s">
        <v>1952</v>
      </c>
      <c r="E832" s="122" t="s">
        <v>1953</v>
      </c>
      <c r="F832" s="130" t="s">
        <v>993</v>
      </c>
      <c r="G832" s="131">
        <v>18</v>
      </c>
      <c r="H832" s="122" t="s">
        <v>1105</v>
      </c>
      <c r="I832" s="220" t="str">
        <f>VLOOKUP(A832,EMPRESAS!$A$1:$I$342,9,0)</f>
        <v>MAGDALENA</v>
      </c>
      <c r="J832" s="115">
        <v>1</v>
      </c>
      <c r="K832" s="176" t="str">
        <f>VLOOKUP(J832,AUXILIAR_TIPO_ASEGURADORA!$C$2:$D$19,2,0)</f>
        <v>PREVISORA</v>
      </c>
      <c r="L832" s="177">
        <v>1003814</v>
      </c>
      <c r="M832" s="148">
        <v>42720</v>
      </c>
      <c r="N832" s="177">
        <v>1003478</v>
      </c>
      <c r="O832" s="148">
        <v>42720</v>
      </c>
      <c r="P832" s="28"/>
      <c r="Q832" s="60"/>
      <c r="R832" s="157" t="str">
        <f t="shared" ca="1" si="47"/>
        <v>Vencida</v>
      </c>
      <c r="S832" s="157">
        <f t="shared" ca="1" si="48"/>
        <v>1930</v>
      </c>
      <c r="T832" s="157" t="str">
        <f t="shared" ca="1" si="49"/>
        <v xml:space="preserve"> </v>
      </c>
    </row>
    <row r="833" spans="1:20" ht="15.6" thickTop="1" thickBot="1">
      <c r="A833" s="88">
        <v>9000445653</v>
      </c>
      <c r="B833" s="88" t="str">
        <f>VLOOKUP(A833,EMPRESAS!$A$1:$B$342,2,0)</f>
        <v>MAGDALENA TOURS E.U.</v>
      </c>
      <c r="C833" s="88" t="str">
        <f>VLOOKUP(A833,EMPRESAS!$A$1:$C$342,3,0)</f>
        <v>Turismo</v>
      </c>
      <c r="D833" s="95" t="s">
        <v>1954</v>
      </c>
      <c r="E833" s="122" t="s">
        <v>1955</v>
      </c>
      <c r="F833" s="130" t="s">
        <v>1673</v>
      </c>
      <c r="G833" s="131">
        <v>100</v>
      </c>
      <c r="H833" s="122" t="s">
        <v>1035</v>
      </c>
      <c r="I833" s="220" t="str">
        <f>VLOOKUP(A833,EMPRESAS!$A$1:$I$342,9,0)</f>
        <v>MAGDALENA</v>
      </c>
      <c r="J833" s="115">
        <v>1</v>
      </c>
      <c r="K833" s="176" t="str">
        <f>VLOOKUP(J833,AUXILIAR_TIPO_ASEGURADORA!$C$2:$D$19,2,0)</f>
        <v>PREVISORA</v>
      </c>
      <c r="L833" s="177">
        <v>1003814</v>
      </c>
      <c r="M833" s="148">
        <v>42720</v>
      </c>
      <c r="N833" s="177">
        <v>1003478</v>
      </c>
      <c r="O833" s="148">
        <v>42720</v>
      </c>
      <c r="P833" s="28"/>
      <c r="Q833" s="60"/>
      <c r="R833" s="157" t="str">
        <f t="shared" ca="1" si="47"/>
        <v>Vencida</v>
      </c>
      <c r="S833" s="157">
        <f t="shared" ca="1" si="48"/>
        <v>1930</v>
      </c>
      <c r="T833" s="157" t="str">
        <f t="shared" ca="1" si="49"/>
        <v xml:space="preserve"> </v>
      </c>
    </row>
    <row r="834" spans="1:20" ht="15.6" thickTop="1" thickBot="1">
      <c r="A834" s="67">
        <v>8110430988</v>
      </c>
      <c r="B834" s="88" t="str">
        <f>VLOOKUP(A834,EMPRESAS!$A$1:$B$342,2,0)</f>
        <v>ASOCIACION DE BOTES DE GUATAPE "ABOGUA"</v>
      </c>
      <c r="C834" s="88" t="str">
        <f>VLOOKUP(A834,EMPRESAS!$A$1:$C$342,3,0)</f>
        <v>Turismo</v>
      </c>
      <c r="D834" s="91" t="s">
        <v>1956</v>
      </c>
      <c r="E834" s="122">
        <v>11022209</v>
      </c>
      <c r="F834" s="130" t="s">
        <v>1102</v>
      </c>
      <c r="G834" s="131">
        <v>19</v>
      </c>
      <c r="H834" s="122" t="s">
        <v>1105</v>
      </c>
      <c r="I834" s="220" t="str">
        <f>VLOOKUP(A834,EMPRESAS!$A$1:$I$342,9,0)</f>
        <v>EMBALSE DEL PEÑOL</v>
      </c>
      <c r="J834" s="175">
        <v>2</v>
      </c>
      <c r="K834" s="176" t="str">
        <f>VLOOKUP(J834,AUXILIAR_TIPO_ASEGURADORA!$C$2:$D$19,2,0)</f>
        <v>QBE SEGUROS</v>
      </c>
      <c r="L834" s="177">
        <v>706544091</v>
      </c>
      <c r="M834" s="148">
        <v>43802</v>
      </c>
      <c r="N834" s="177">
        <v>706544091</v>
      </c>
      <c r="O834" s="148">
        <v>43802</v>
      </c>
      <c r="P834" s="28"/>
      <c r="Q834" s="60"/>
      <c r="R834" s="157" t="str">
        <f t="shared" ca="1" si="47"/>
        <v>Vencida</v>
      </c>
      <c r="S834" s="157">
        <f t="shared" ca="1" si="48"/>
        <v>848</v>
      </c>
      <c r="T834" s="157" t="str">
        <f t="shared" ca="1" si="49"/>
        <v xml:space="preserve"> </v>
      </c>
    </row>
    <row r="835" spans="1:20" ht="15.6" thickTop="1" thickBot="1">
      <c r="A835" s="88">
        <v>8110430988</v>
      </c>
      <c r="B835" s="88" t="str">
        <f>VLOOKUP(A835,EMPRESAS!$A$1:$B$342,2,0)</f>
        <v>ASOCIACION DE BOTES DE GUATAPE "ABOGUA"</v>
      </c>
      <c r="C835" s="88" t="str">
        <f>VLOOKUP(A835,EMPRESAS!$A$1:$C$342,3,0)</f>
        <v>Turismo</v>
      </c>
      <c r="D835" s="91" t="s">
        <v>1957</v>
      </c>
      <c r="E835" s="122">
        <v>11021527</v>
      </c>
      <c r="F835" s="130" t="s">
        <v>1102</v>
      </c>
      <c r="G835" s="131">
        <v>20</v>
      </c>
      <c r="H835" s="122" t="s">
        <v>1105</v>
      </c>
      <c r="I835" s="220" t="str">
        <f>VLOOKUP(A835,EMPRESAS!$A$1:$I$342,9,0)</f>
        <v>EMBALSE DEL PEÑOL</v>
      </c>
      <c r="J835" s="175">
        <v>2</v>
      </c>
      <c r="K835" s="176" t="str">
        <f>VLOOKUP(J835,AUXILIAR_TIPO_ASEGURADORA!$C$2:$D$19,2,0)</f>
        <v>QBE SEGUROS</v>
      </c>
      <c r="L835" s="177">
        <v>706544091</v>
      </c>
      <c r="M835" s="148">
        <v>43802</v>
      </c>
      <c r="N835" s="177">
        <v>706544091</v>
      </c>
      <c r="O835" s="148">
        <v>43802</v>
      </c>
      <c r="P835" s="28"/>
      <c r="Q835" s="60"/>
      <c r="R835" s="157" t="str">
        <f t="shared" ca="1" si="47"/>
        <v>Vencida</v>
      </c>
      <c r="S835" s="157">
        <f t="shared" ca="1" si="48"/>
        <v>848</v>
      </c>
      <c r="T835" s="157" t="str">
        <f t="shared" ca="1" si="49"/>
        <v xml:space="preserve"> </v>
      </c>
    </row>
    <row r="836" spans="1:20" ht="15.6" thickTop="1" thickBot="1">
      <c r="A836" s="88">
        <v>8110430988</v>
      </c>
      <c r="B836" s="88" t="str">
        <f>VLOOKUP(A836,EMPRESAS!$A$1:$B$342,2,0)</f>
        <v>ASOCIACION DE BOTES DE GUATAPE "ABOGUA"</v>
      </c>
      <c r="C836" s="88" t="str">
        <f>VLOOKUP(A836,EMPRESAS!$A$1:$C$342,3,0)</f>
        <v>Turismo</v>
      </c>
      <c r="D836" s="91" t="s">
        <v>1958</v>
      </c>
      <c r="E836" s="122">
        <v>11021430</v>
      </c>
      <c r="F836" s="130" t="s">
        <v>1102</v>
      </c>
      <c r="G836" s="131">
        <v>20</v>
      </c>
      <c r="H836" s="122" t="s">
        <v>1105</v>
      </c>
      <c r="I836" s="220" t="str">
        <f>VLOOKUP(A836,EMPRESAS!$A$1:$I$342,9,0)</f>
        <v>EMBALSE DEL PEÑOL</v>
      </c>
      <c r="J836" s="175">
        <v>2</v>
      </c>
      <c r="K836" s="176" t="str">
        <f>VLOOKUP(J836,AUXILIAR_TIPO_ASEGURADORA!$C$2:$D$19,2,0)</f>
        <v>QBE SEGUROS</v>
      </c>
      <c r="L836" s="177">
        <v>706544091</v>
      </c>
      <c r="M836" s="148">
        <v>43802</v>
      </c>
      <c r="N836" s="177">
        <v>706544091</v>
      </c>
      <c r="O836" s="148">
        <v>43802</v>
      </c>
      <c r="P836" s="28"/>
      <c r="Q836" s="60"/>
      <c r="R836" s="157" t="str">
        <f t="shared" ca="1" si="47"/>
        <v>Vencida</v>
      </c>
      <c r="S836" s="157">
        <f t="shared" ca="1" si="48"/>
        <v>848</v>
      </c>
      <c r="T836" s="157" t="str">
        <f t="shared" ca="1" si="49"/>
        <v xml:space="preserve"> </v>
      </c>
    </row>
    <row r="837" spans="1:20" ht="15.6" thickTop="1" thickBot="1">
      <c r="A837" s="88">
        <v>8110430988</v>
      </c>
      <c r="B837" s="88" t="str">
        <f>VLOOKUP(A837,EMPRESAS!$A$1:$B$342,2,0)</f>
        <v>ASOCIACION DE BOTES DE GUATAPE "ABOGUA"</v>
      </c>
      <c r="C837" s="88" t="str">
        <f>VLOOKUP(A837,EMPRESAS!$A$1:$C$342,3,0)</f>
        <v>Turismo</v>
      </c>
      <c r="D837" s="91" t="s">
        <v>1959</v>
      </c>
      <c r="E837" s="122">
        <v>11022208</v>
      </c>
      <c r="F837" s="130" t="s">
        <v>1102</v>
      </c>
      <c r="G837" s="131">
        <v>19</v>
      </c>
      <c r="H837" s="122" t="s">
        <v>1105</v>
      </c>
      <c r="I837" s="220" t="str">
        <f>VLOOKUP(A837,EMPRESAS!$A$1:$I$342,9,0)</f>
        <v>EMBALSE DEL PEÑOL</v>
      </c>
      <c r="J837" s="175">
        <v>2</v>
      </c>
      <c r="K837" s="176" t="str">
        <f>VLOOKUP(J837,AUXILIAR_TIPO_ASEGURADORA!$C$2:$D$19,2,0)</f>
        <v>QBE SEGUROS</v>
      </c>
      <c r="L837" s="177">
        <v>706544091</v>
      </c>
      <c r="M837" s="148">
        <v>43802</v>
      </c>
      <c r="N837" s="177">
        <v>706544091</v>
      </c>
      <c r="O837" s="148">
        <v>43802</v>
      </c>
      <c r="P837" s="28"/>
      <c r="Q837" s="60"/>
      <c r="R837" s="157" t="str">
        <f t="shared" ca="1" si="47"/>
        <v>Vencida</v>
      </c>
      <c r="S837" s="157">
        <f t="shared" ca="1" si="48"/>
        <v>848</v>
      </c>
      <c r="T837" s="157" t="str">
        <f t="shared" ca="1" si="49"/>
        <v xml:space="preserve"> </v>
      </c>
    </row>
    <row r="838" spans="1:20" ht="15.6" thickTop="1" thickBot="1">
      <c r="A838" s="88">
        <v>8110430988</v>
      </c>
      <c r="B838" s="88" t="str">
        <f>VLOOKUP(A838,EMPRESAS!$A$1:$B$342,2,0)</f>
        <v>ASOCIACION DE BOTES DE GUATAPE "ABOGUA"</v>
      </c>
      <c r="C838" s="88" t="str">
        <f>VLOOKUP(A838,EMPRESAS!$A$1:$C$342,3,0)</f>
        <v>Turismo</v>
      </c>
      <c r="D838" s="91" t="s">
        <v>1960</v>
      </c>
      <c r="E838" s="122">
        <v>11020507</v>
      </c>
      <c r="F838" s="130" t="s">
        <v>1102</v>
      </c>
      <c r="G838" s="131">
        <v>20</v>
      </c>
      <c r="H838" s="122" t="s">
        <v>1105</v>
      </c>
      <c r="I838" s="220" t="str">
        <f>VLOOKUP(A838,EMPRESAS!$A$1:$I$342,9,0)</f>
        <v>EMBALSE DEL PEÑOL</v>
      </c>
      <c r="J838" s="175">
        <v>2</v>
      </c>
      <c r="K838" s="176" t="str">
        <f>VLOOKUP(J838,AUXILIAR_TIPO_ASEGURADORA!$C$2:$D$19,2,0)</f>
        <v>QBE SEGUROS</v>
      </c>
      <c r="L838" s="177">
        <v>706544091</v>
      </c>
      <c r="M838" s="148">
        <v>43802</v>
      </c>
      <c r="N838" s="177">
        <v>706544091</v>
      </c>
      <c r="O838" s="148">
        <v>43802</v>
      </c>
      <c r="P838" s="28"/>
      <c r="Q838" s="60"/>
      <c r="R838" s="157" t="str">
        <f t="shared" ca="1" si="47"/>
        <v>Vencida</v>
      </c>
      <c r="S838" s="157">
        <f t="shared" ca="1" si="48"/>
        <v>848</v>
      </c>
      <c r="T838" s="157" t="str">
        <f t="shared" ca="1" si="49"/>
        <v xml:space="preserve"> </v>
      </c>
    </row>
    <row r="839" spans="1:20" ht="15.6" thickTop="1" thickBot="1">
      <c r="A839" s="88">
        <v>8110430988</v>
      </c>
      <c r="B839" s="88" t="str">
        <f>VLOOKUP(A839,EMPRESAS!$A$1:$B$342,2,0)</f>
        <v>ASOCIACION DE BOTES DE GUATAPE "ABOGUA"</v>
      </c>
      <c r="C839" s="88" t="str">
        <f>VLOOKUP(A839,EMPRESAS!$A$1:$C$342,3,0)</f>
        <v>Turismo</v>
      </c>
      <c r="D839" s="91" t="s">
        <v>1961</v>
      </c>
      <c r="E839" s="122">
        <v>11021646</v>
      </c>
      <c r="F839" s="130" t="s">
        <v>1102</v>
      </c>
      <c r="G839" s="131">
        <v>18</v>
      </c>
      <c r="H839" s="122" t="s">
        <v>1105</v>
      </c>
      <c r="I839" s="220" t="str">
        <f>VLOOKUP(A839,EMPRESAS!$A$1:$I$342,9,0)</f>
        <v>EMBALSE DEL PEÑOL</v>
      </c>
      <c r="J839" s="175">
        <v>2</v>
      </c>
      <c r="K839" s="176" t="str">
        <f>VLOOKUP(J839,AUXILIAR_TIPO_ASEGURADORA!$C$2:$D$19,2,0)</f>
        <v>QBE SEGUROS</v>
      </c>
      <c r="L839" s="177">
        <v>706544091</v>
      </c>
      <c r="M839" s="148">
        <v>43802</v>
      </c>
      <c r="N839" s="177">
        <v>706544091</v>
      </c>
      <c r="O839" s="148">
        <v>43802</v>
      </c>
      <c r="P839" s="8"/>
      <c r="Q839" s="56"/>
      <c r="R839" s="157" t="str">
        <f t="shared" ca="1" si="47"/>
        <v>Vencida</v>
      </c>
      <c r="S839" s="157">
        <f t="shared" ca="1" si="48"/>
        <v>848</v>
      </c>
      <c r="T839" s="157" t="str">
        <f t="shared" ca="1" si="49"/>
        <v xml:space="preserve"> </v>
      </c>
    </row>
    <row r="840" spans="1:20" ht="15.6" thickTop="1" thickBot="1">
      <c r="A840" s="88">
        <v>8110430988</v>
      </c>
      <c r="B840" s="88" t="str">
        <f>VLOOKUP(A840,EMPRESAS!$A$1:$B$342,2,0)</f>
        <v>ASOCIACION DE BOTES DE GUATAPE "ABOGUA"</v>
      </c>
      <c r="C840" s="88" t="str">
        <f>VLOOKUP(A840,EMPRESAS!$A$1:$C$342,3,0)</f>
        <v>Turismo</v>
      </c>
      <c r="D840" s="91" t="s">
        <v>1962</v>
      </c>
      <c r="E840" s="122">
        <v>11021919</v>
      </c>
      <c r="F840" s="130" t="s">
        <v>1102</v>
      </c>
      <c r="G840" s="131">
        <v>24</v>
      </c>
      <c r="H840" s="122" t="s">
        <v>1105</v>
      </c>
      <c r="I840" s="220" t="str">
        <f>VLOOKUP(A840,EMPRESAS!$A$1:$I$342,9,0)</f>
        <v>EMBALSE DEL PEÑOL</v>
      </c>
      <c r="J840" s="175">
        <v>2</v>
      </c>
      <c r="K840" s="176" t="str">
        <f>VLOOKUP(J840,AUXILIAR_TIPO_ASEGURADORA!$C$2:$D$19,2,0)</f>
        <v>QBE SEGUROS</v>
      </c>
      <c r="L840" s="177">
        <v>706544091</v>
      </c>
      <c r="M840" s="148">
        <v>43802</v>
      </c>
      <c r="N840" s="177">
        <v>706544091</v>
      </c>
      <c r="O840" s="148">
        <v>43802</v>
      </c>
      <c r="P840" s="8"/>
      <c r="Q840" s="56"/>
      <c r="R840" s="157" t="str">
        <f t="shared" ca="1" si="47"/>
        <v>Vencida</v>
      </c>
      <c r="S840" s="157">
        <f t="shared" ca="1" si="48"/>
        <v>848</v>
      </c>
      <c r="T840" s="157" t="str">
        <f t="shared" ca="1" si="49"/>
        <v xml:space="preserve"> </v>
      </c>
    </row>
    <row r="841" spans="1:20" ht="15.6" thickTop="1" thickBot="1">
      <c r="A841" s="88">
        <v>8110430988</v>
      </c>
      <c r="B841" s="88" t="str">
        <f>VLOOKUP(A841,EMPRESAS!$A$1:$B$342,2,0)</f>
        <v>ASOCIACION DE BOTES DE GUATAPE "ABOGUA"</v>
      </c>
      <c r="C841" s="88" t="str">
        <f>VLOOKUP(A841,EMPRESAS!$A$1:$C$342,3,0)</f>
        <v>Turismo</v>
      </c>
      <c r="D841" s="91" t="s">
        <v>1963</v>
      </c>
      <c r="E841" s="122">
        <v>11021636</v>
      </c>
      <c r="F841" s="130" t="s">
        <v>1102</v>
      </c>
      <c r="G841" s="131">
        <v>18</v>
      </c>
      <c r="H841" s="122" t="s">
        <v>1105</v>
      </c>
      <c r="I841" s="220" t="str">
        <f>VLOOKUP(A841,EMPRESAS!$A$1:$I$342,9,0)</f>
        <v>EMBALSE DEL PEÑOL</v>
      </c>
      <c r="J841" s="175">
        <v>2</v>
      </c>
      <c r="K841" s="176" t="str">
        <f>VLOOKUP(J841,AUXILIAR_TIPO_ASEGURADORA!$C$2:$D$19,2,0)</f>
        <v>QBE SEGUROS</v>
      </c>
      <c r="L841" s="177">
        <v>706544091</v>
      </c>
      <c r="M841" s="148">
        <v>43802</v>
      </c>
      <c r="N841" s="177">
        <v>706544091</v>
      </c>
      <c r="O841" s="148">
        <v>43802</v>
      </c>
      <c r="P841" s="8"/>
      <c r="Q841" s="56"/>
      <c r="R841" s="157" t="str">
        <f t="shared" ca="1" si="47"/>
        <v>Vencida</v>
      </c>
      <c r="S841" s="157">
        <f t="shared" ca="1" si="48"/>
        <v>848</v>
      </c>
      <c r="T841" s="157" t="str">
        <f t="shared" ca="1" si="49"/>
        <v xml:space="preserve"> </v>
      </c>
    </row>
    <row r="842" spans="1:20" ht="15.6" thickTop="1" thickBot="1">
      <c r="A842" s="88">
        <v>8110430988</v>
      </c>
      <c r="B842" s="88" t="str">
        <f>VLOOKUP(A842,EMPRESAS!$A$1:$B$342,2,0)</f>
        <v>ASOCIACION DE BOTES DE GUATAPE "ABOGUA"</v>
      </c>
      <c r="C842" s="88" t="str">
        <f>VLOOKUP(A842,EMPRESAS!$A$1:$C$342,3,0)</f>
        <v>Turismo</v>
      </c>
      <c r="D842" s="91" t="s">
        <v>1964</v>
      </c>
      <c r="E842" s="122">
        <v>11021655</v>
      </c>
      <c r="F842" s="130" t="s">
        <v>1102</v>
      </c>
      <c r="G842" s="131">
        <v>20</v>
      </c>
      <c r="H842" s="122" t="s">
        <v>1105</v>
      </c>
      <c r="I842" s="220" t="str">
        <f>VLOOKUP(A842,EMPRESAS!$A$1:$I$342,9,0)</f>
        <v>EMBALSE DEL PEÑOL</v>
      </c>
      <c r="J842" s="175">
        <v>2</v>
      </c>
      <c r="K842" s="176" t="str">
        <f>VLOOKUP(J842,AUXILIAR_TIPO_ASEGURADORA!$C$2:$D$19,2,0)</f>
        <v>QBE SEGUROS</v>
      </c>
      <c r="L842" s="177">
        <v>706544091</v>
      </c>
      <c r="M842" s="148">
        <v>43802</v>
      </c>
      <c r="N842" s="177">
        <v>706544091</v>
      </c>
      <c r="O842" s="148">
        <v>43802</v>
      </c>
      <c r="P842" s="8"/>
      <c r="Q842" s="56"/>
      <c r="R842" s="157" t="str">
        <f t="shared" ca="1" si="47"/>
        <v>Vencida</v>
      </c>
      <c r="S842" s="157">
        <f t="shared" ca="1" si="48"/>
        <v>848</v>
      </c>
      <c r="T842" s="157" t="str">
        <f t="shared" ca="1" si="49"/>
        <v xml:space="preserve"> </v>
      </c>
    </row>
    <row r="843" spans="1:20" ht="15.6" thickTop="1" thickBot="1">
      <c r="A843" s="88">
        <v>8110430988</v>
      </c>
      <c r="B843" s="88" t="str">
        <f>VLOOKUP(A843,EMPRESAS!$A$1:$B$342,2,0)</f>
        <v>ASOCIACION DE BOTES DE GUATAPE "ABOGUA"</v>
      </c>
      <c r="C843" s="88" t="str">
        <f>VLOOKUP(A843,EMPRESAS!$A$1:$C$342,3,0)</f>
        <v>Turismo</v>
      </c>
      <c r="D843" s="91" t="s">
        <v>1965</v>
      </c>
      <c r="E843" s="122">
        <v>11021882</v>
      </c>
      <c r="F843" s="130" t="s">
        <v>1102</v>
      </c>
      <c r="G843" s="131">
        <v>20</v>
      </c>
      <c r="H843" s="122" t="s">
        <v>1105</v>
      </c>
      <c r="I843" s="220" t="str">
        <f>VLOOKUP(A843,EMPRESAS!$A$1:$I$342,9,0)</f>
        <v>EMBALSE DEL PEÑOL</v>
      </c>
      <c r="J843" s="175">
        <v>2</v>
      </c>
      <c r="K843" s="176" t="str">
        <f>VLOOKUP(J843,AUXILIAR_TIPO_ASEGURADORA!$C$2:$D$19,2,0)</f>
        <v>QBE SEGUROS</v>
      </c>
      <c r="L843" s="177">
        <v>706544091</v>
      </c>
      <c r="M843" s="148">
        <v>43802</v>
      </c>
      <c r="N843" s="177">
        <v>706544091</v>
      </c>
      <c r="O843" s="148">
        <v>43802</v>
      </c>
      <c r="P843" s="8"/>
      <c r="Q843" s="56"/>
      <c r="R843" s="157" t="str">
        <f t="shared" ca="1" si="47"/>
        <v>Vencida</v>
      </c>
      <c r="S843" s="157">
        <f t="shared" ca="1" si="48"/>
        <v>848</v>
      </c>
      <c r="T843" s="157" t="str">
        <f t="shared" ca="1" si="49"/>
        <v xml:space="preserve"> </v>
      </c>
    </row>
    <row r="844" spans="1:20" ht="15.6" thickTop="1" thickBot="1">
      <c r="A844" s="88">
        <v>8110430988</v>
      </c>
      <c r="B844" s="88" t="str">
        <f>VLOOKUP(A844,EMPRESAS!$A$1:$B$342,2,0)</f>
        <v>ASOCIACION DE BOTES DE GUATAPE "ABOGUA"</v>
      </c>
      <c r="C844" s="88" t="str">
        <f>VLOOKUP(A844,EMPRESAS!$A$1:$C$342,3,0)</f>
        <v>Turismo</v>
      </c>
      <c r="D844" s="91" t="s">
        <v>1966</v>
      </c>
      <c r="E844" s="122">
        <v>11021720</v>
      </c>
      <c r="F844" s="130" t="s">
        <v>1102</v>
      </c>
      <c r="G844" s="131">
        <v>18</v>
      </c>
      <c r="H844" s="122" t="s">
        <v>1105</v>
      </c>
      <c r="I844" s="220" t="str">
        <f>VLOOKUP(A844,EMPRESAS!$A$1:$I$342,9,0)</f>
        <v>EMBALSE DEL PEÑOL</v>
      </c>
      <c r="J844" s="175">
        <v>2</v>
      </c>
      <c r="K844" s="176" t="str">
        <f>VLOOKUP(J844,AUXILIAR_TIPO_ASEGURADORA!$C$2:$D$19,2,0)</f>
        <v>QBE SEGUROS</v>
      </c>
      <c r="L844" s="177">
        <v>706544091</v>
      </c>
      <c r="M844" s="148">
        <v>43802</v>
      </c>
      <c r="N844" s="177">
        <v>706544091</v>
      </c>
      <c r="O844" s="148">
        <v>43802</v>
      </c>
      <c r="P844" s="8"/>
      <c r="Q844" s="56"/>
      <c r="R844" s="157" t="str">
        <f t="shared" ca="1" si="47"/>
        <v>Vencida</v>
      </c>
      <c r="S844" s="157">
        <f t="shared" ca="1" si="48"/>
        <v>848</v>
      </c>
      <c r="T844" s="157" t="str">
        <f t="shared" ca="1" si="49"/>
        <v xml:space="preserve"> </v>
      </c>
    </row>
    <row r="845" spans="1:20" ht="15.6" thickTop="1" thickBot="1">
      <c r="A845" s="88">
        <v>8110430988</v>
      </c>
      <c r="B845" s="88" t="str">
        <f>VLOOKUP(A845,EMPRESAS!$A$1:$B$342,2,0)</f>
        <v>ASOCIACION DE BOTES DE GUATAPE "ABOGUA"</v>
      </c>
      <c r="C845" s="88" t="str">
        <f>VLOOKUP(A845,EMPRESAS!$A$1:$C$342,3,0)</f>
        <v>Turismo</v>
      </c>
      <c r="D845" s="91" t="s">
        <v>1967</v>
      </c>
      <c r="E845" s="122">
        <v>11021849</v>
      </c>
      <c r="F845" s="130" t="s">
        <v>1102</v>
      </c>
      <c r="G845" s="131">
        <v>20</v>
      </c>
      <c r="H845" s="122" t="s">
        <v>1105</v>
      </c>
      <c r="I845" s="220" t="str">
        <f>VLOOKUP(A845,EMPRESAS!$A$1:$I$342,9,0)</f>
        <v>EMBALSE DEL PEÑOL</v>
      </c>
      <c r="J845" s="175">
        <v>2</v>
      </c>
      <c r="K845" s="176" t="str">
        <f>VLOOKUP(J845,AUXILIAR_TIPO_ASEGURADORA!$C$2:$D$19,2,0)</f>
        <v>QBE SEGUROS</v>
      </c>
      <c r="L845" s="177">
        <v>706544091</v>
      </c>
      <c r="M845" s="148">
        <v>43802</v>
      </c>
      <c r="N845" s="177">
        <v>706544091</v>
      </c>
      <c r="O845" s="148">
        <v>43802</v>
      </c>
      <c r="P845" s="8"/>
      <c r="Q845" s="56"/>
      <c r="R845" s="157" t="str">
        <f t="shared" ca="1" si="47"/>
        <v>Vencida</v>
      </c>
      <c r="S845" s="157">
        <f t="shared" ca="1" si="48"/>
        <v>848</v>
      </c>
      <c r="T845" s="157" t="str">
        <f t="shared" ca="1" si="49"/>
        <v xml:space="preserve"> </v>
      </c>
    </row>
    <row r="846" spans="1:20" ht="15.6" thickTop="1" thickBot="1">
      <c r="A846" s="88">
        <v>8110430988</v>
      </c>
      <c r="B846" s="88" t="str">
        <f>VLOOKUP(A846,EMPRESAS!$A$1:$B$342,2,0)</f>
        <v>ASOCIACION DE BOTES DE GUATAPE "ABOGUA"</v>
      </c>
      <c r="C846" s="88" t="str">
        <f>VLOOKUP(A846,EMPRESAS!$A$1:$C$342,3,0)</f>
        <v>Turismo</v>
      </c>
      <c r="D846" s="91" t="s">
        <v>1968</v>
      </c>
      <c r="E846" s="122">
        <v>11021123</v>
      </c>
      <c r="F846" s="130" t="s">
        <v>1102</v>
      </c>
      <c r="G846" s="131">
        <v>22</v>
      </c>
      <c r="H846" s="122" t="s">
        <v>1105</v>
      </c>
      <c r="I846" s="220" t="str">
        <f>VLOOKUP(A846,EMPRESAS!$A$1:$I$342,9,0)</f>
        <v>EMBALSE DEL PEÑOL</v>
      </c>
      <c r="J846" s="175">
        <v>2</v>
      </c>
      <c r="K846" s="176" t="str">
        <f>VLOOKUP(J846,AUXILIAR_TIPO_ASEGURADORA!$C$2:$D$19,2,0)</f>
        <v>QBE SEGUROS</v>
      </c>
      <c r="L846" s="177">
        <v>706544091</v>
      </c>
      <c r="M846" s="148">
        <v>43802</v>
      </c>
      <c r="N846" s="177">
        <v>706544091</v>
      </c>
      <c r="O846" s="148">
        <v>43802</v>
      </c>
      <c r="P846" s="8"/>
      <c r="Q846" s="56"/>
      <c r="R846" s="157" t="str">
        <f t="shared" ca="1" si="47"/>
        <v>Vencida</v>
      </c>
      <c r="S846" s="157">
        <f t="shared" ca="1" si="48"/>
        <v>848</v>
      </c>
      <c r="T846" s="157" t="str">
        <f t="shared" ca="1" si="49"/>
        <v xml:space="preserve"> </v>
      </c>
    </row>
    <row r="847" spans="1:20" ht="15.6" thickTop="1" thickBot="1">
      <c r="A847" s="88">
        <v>8110430988</v>
      </c>
      <c r="B847" s="88" t="str">
        <f>VLOOKUP(A847,EMPRESAS!$A$1:$B$342,2,0)</f>
        <v>ASOCIACION DE BOTES DE GUATAPE "ABOGUA"</v>
      </c>
      <c r="C847" s="88" t="str">
        <f>VLOOKUP(A847,EMPRESAS!$A$1:$C$342,3,0)</f>
        <v>Turismo</v>
      </c>
      <c r="D847" s="91" t="s">
        <v>1969</v>
      </c>
      <c r="E847" s="122">
        <v>11021614</v>
      </c>
      <c r="F847" s="130" t="s">
        <v>1102</v>
      </c>
      <c r="G847" s="131">
        <v>18</v>
      </c>
      <c r="H847" s="122" t="s">
        <v>1105</v>
      </c>
      <c r="I847" s="220" t="str">
        <f>VLOOKUP(A847,EMPRESAS!$A$1:$I$342,9,0)</f>
        <v>EMBALSE DEL PEÑOL</v>
      </c>
      <c r="J847" s="175">
        <v>2</v>
      </c>
      <c r="K847" s="176" t="str">
        <f>VLOOKUP(J847,AUXILIAR_TIPO_ASEGURADORA!$C$2:$D$19,2,0)</f>
        <v>QBE SEGUROS</v>
      </c>
      <c r="L847" s="177">
        <v>706544091</v>
      </c>
      <c r="M847" s="148">
        <v>43802</v>
      </c>
      <c r="N847" s="177">
        <v>706544091</v>
      </c>
      <c r="O847" s="148">
        <v>43802</v>
      </c>
      <c r="P847" s="8"/>
      <c r="Q847" s="56"/>
      <c r="R847" s="157" t="str">
        <f t="shared" ca="1" si="47"/>
        <v>Vencida</v>
      </c>
      <c r="S847" s="157">
        <f t="shared" ca="1" si="48"/>
        <v>848</v>
      </c>
      <c r="T847" s="157" t="str">
        <f t="shared" ca="1" si="49"/>
        <v xml:space="preserve"> </v>
      </c>
    </row>
    <row r="848" spans="1:20" ht="15.6" thickTop="1" thickBot="1">
      <c r="A848" s="88">
        <v>8110430988</v>
      </c>
      <c r="B848" s="88" t="str">
        <f>VLOOKUP(A848,EMPRESAS!$A$1:$B$342,2,0)</f>
        <v>ASOCIACION DE BOTES DE GUATAPE "ABOGUA"</v>
      </c>
      <c r="C848" s="88" t="str">
        <f>VLOOKUP(A848,EMPRESAS!$A$1:$C$342,3,0)</f>
        <v>Turismo</v>
      </c>
      <c r="D848" s="91" t="s">
        <v>1970</v>
      </c>
      <c r="E848" s="122">
        <v>11021834</v>
      </c>
      <c r="F848" s="130" t="s">
        <v>1102</v>
      </c>
      <c r="G848" s="131">
        <v>15</v>
      </c>
      <c r="H848" s="122" t="s">
        <v>1105</v>
      </c>
      <c r="I848" s="220" t="str">
        <f>VLOOKUP(A848,EMPRESAS!$A$1:$I$342,9,0)</f>
        <v>EMBALSE DEL PEÑOL</v>
      </c>
      <c r="J848" s="175">
        <v>2</v>
      </c>
      <c r="K848" s="176" t="str">
        <f>VLOOKUP(J848,AUXILIAR_TIPO_ASEGURADORA!$C$2:$D$19,2,0)</f>
        <v>QBE SEGUROS</v>
      </c>
      <c r="L848" s="177">
        <v>706544091</v>
      </c>
      <c r="M848" s="148">
        <v>43802</v>
      </c>
      <c r="N848" s="177">
        <v>706544091</v>
      </c>
      <c r="O848" s="148">
        <v>43802</v>
      </c>
      <c r="P848" s="8"/>
      <c r="Q848" s="56"/>
      <c r="R848" s="157" t="str">
        <f t="shared" ca="1" si="47"/>
        <v>Vencida</v>
      </c>
      <c r="S848" s="157">
        <f t="shared" ca="1" si="48"/>
        <v>848</v>
      </c>
      <c r="T848" s="157" t="str">
        <f t="shared" ca="1" si="49"/>
        <v xml:space="preserve"> </v>
      </c>
    </row>
    <row r="849" spans="1:20" ht="15.6" thickTop="1" thickBot="1">
      <c r="A849" s="88">
        <v>8110430988</v>
      </c>
      <c r="B849" s="88" t="str">
        <f>VLOOKUP(A849,EMPRESAS!$A$1:$B$342,2,0)</f>
        <v>ASOCIACION DE BOTES DE GUATAPE "ABOGUA"</v>
      </c>
      <c r="C849" s="88" t="str">
        <f>VLOOKUP(A849,EMPRESAS!$A$1:$C$342,3,0)</f>
        <v>Turismo</v>
      </c>
      <c r="D849" s="91" t="s">
        <v>1971</v>
      </c>
      <c r="E849" s="122">
        <v>11021833</v>
      </c>
      <c r="F849" s="130" t="s">
        <v>1102</v>
      </c>
      <c r="G849" s="131">
        <v>25</v>
      </c>
      <c r="H849" s="122" t="s">
        <v>1105</v>
      </c>
      <c r="I849" s="220" t="str">
        <f>VLOOKUP(A849,EMPRESAS!$A$1:$I$342,9,0)</f>
        <v>EMBALSE DEL PEÑOL</v>
      </c>
      <c r="J849" s="175">
        <v>2</v>
      </c>
      <c r="K849" s="176" t="str">
        <f>VLOOKUP(J849,AUXILIAR_TIPO_ASEGURADORA!$C$2:$D$19,2,0)</f>
        <v>QBE SEGUROS</v>
      </c>
      <c r="L849" s="177">
        <v>706544091</v>
      </c>
      <c r="M849" s="148">
        <v>43802</v>
      </c>
      <c r="N849" s="177">
        <v>706544091</v>
      </c>
      <c r="O849" s="148">
        <v>43802</v>
      </c>
      <c r="P849" s="8"/>
      <c r="Q849" s="56"/>
      <c r="R849" s="157" t="str">
        <f t="shared" ca="1" si="47"/>
        <v>Vencida</v>
      </c>
      <c r="S849" s="157">
        <f t="shared" ca="1" si="48"/>
        <v>848</v>
      </c>
      <c r="T849" s="157" t="str">
        <f t="shared" ca="1" si="49"/>
        <v xml:space="preserve"> </v>
      </c>
    </row>
    <row r="850" spans="1:20" ht="15.6" thickTop="1" thickBot="1">
      <c r="A850" s="88">
        <v>8110430988</v>
      </c>
      <c r="B850" s="88" t="str">
        <f>VLOOKUP(A850,EMPRESAS!$A$1:$B$342,2,0)</f>
        <v>ASOCIACION DE BOTES DE GUATAPE "ABOGUA"</v>
      </c>
      <c r="C850" s="88" t="str">
        <f>VLOOKUP(A850,EMPRESAS!$A$1:$C$342,3,0)</f>
        <v>Turismo</v>
      </c>
      <c r="D850" s="91" t="s">
        <v>1972</v>
      </c>
      <c r="E850" s="122">
        <v>11021835</v>
      </c>
      <c r="F850" s="130" t="s">
        <v>1102</v>
      </c>
      <c r="G850" s="131">
        <v>18</v>
      </c>
      <c r="H850" s="122" t="s">
        <v>1105</v>
      </c>
      <c r="I850" s="220" t="str">
        <f>VLOOKUP(A850,EMPRESAS!$A$1:$I$342,9,0)</f>
        <v>EMBALSE DEL PEÑOL</v>
      </c>
      <c r="J850" s="175">
        <v>2</v>
      </c>
      <c r="K850" s="176" t="str">
        <f>VLOOKUP(J850,AUXILIAR_TIPO_ASEGURADORA!$C$2:$D$19,2,0)</f>
        <v>QBE SEGUROS</v>
      </c>
      <c r="L850" s="177">
        <v>706544091</v>
      </c>
      <c r="M850" s="148">
        <v>43802</v>
      </c>
      <c r="N850" s="177">
        <v>706544091</v>
      </c>
      <c r="O850" s="148">
        <v>43802</v>
      </c>
      <c r="P850" s="8"/>
      <c r="Q850" s="56"/>
      <c r="R850" s="157" t="str">
        <f t="shared" ca="1" si="47"/>
        <v>Vencida</v>
      </c>
      <c r="S850" s="157">
        <f t="shared" ca="1" si="48"/>
        <v>848</v>
      </c>
      <c r="T850" s="157" t="str">
        <f t="shared" ca="1" si="49"/>
        <v xml:space="preserve"> </v>
      </c>
    </row>
    <row r="851" spans="1:20" ht="15.6" thickTop="1" thickBot="1">
      <c r="A851" s="88">
        <v>8110430988</v>
      </c>
      <c r="B851" s="88" t="str">
        <f>VLOOKUP(A851,EMPRESAS!$A$1:$B$342,2,0)</f>
        <v>ASOCIACION DE BOTES DE GUATAPE "ABOGUA"</v>
      </c>
      <c r="C851" s="88" t="str">
        <f>VLOOKUP(A851,EMPRESAS!$A$1:$C$342,3,0)</f>
        <v>Turismo</v>
      </c>
      <c r="D851" s="91" t="s">
        <v>1973</v>
      </c>
      <c r="E851" s="122">
        <v>11021885</v>
      </c>
      <c r="F851" s="130" t="s">
        <v>1102</v>
      </c>
      <c r="G851" s="131">
        <v>20</v>
      </c>
      <c r="H851" s="122" t="s">
        <v>1105</v>
      </c>
      <c r="I851" s="220" t="str">
        <f>VLOOKUP(A851,EMPRESAS!$A$1:$I$342,9,0)</f>
        <v>EMBALSE DEL PEÑOL</v>
      </c>
      <c r="J851" s="175">
        <v>2</v>
      </c>
      <c r="K851" s="176" t="str">
        <f>VLOOKUP(J851,AUXILIAR_TIPO_ASEGURADORA!$C$2:$D$19,2,0)</f>
        <v>QBE SEGUROS</v>
      </c>
      <c r="L851" s="177">
        <v>706544091</v>
      </c>
      <c r="M851" s="148">
        <v>43802</v>
      </c>
      <c r="N851" s="177">
        <v>706544091</v>
      </c>
      <c r="O851" s="148">
        <v>43802</v>
      </c>
      <c r="P851" s="8"/>
      <c r="Q851" s="56"/>
      <c r="R851" s="157" t="str">
        <f t="shared" ca="1" si="47"/>
        <v>Vencida</v>
      </c>
      <c r="S851" s="157">
        <f t="shared" ca="1" si="48"/>
        <v>848</v>
      </c>
      <c r="T851" s="157" t="str">
        <f t="shared" ca="1" si="49"/>
        <v xml:space="preserve"> </v>
      </c>
    </row>
    <row r="852" spans="1:20" ht="15.6" thickTop="1" thickBot="1">
      <c r="A852" s="67">
        <v>8280018835</v>
      </c>
      <c r="B852" s="88" t="str">
        <f>VLOOKUP(A852,EMPRESAS!$A$1:$B$342,2,0)</f>
        <v>TRANSFLUVIAL DEL SUR LTDA</v>
      </c>
      <c r="C852" s="88" t="str">
        <f>VLOOKUP(A852,EMPRESAS!$A$1:$C$342,3,0)</f>
        <v>Pasajeros</v>
      </c>
      <c r="D852" s="95" t="s">
        <v>1974</v>
      </c>
      <c r="E852" s="122">
        <v>40320217</v>
      </c>
      <c r="F852" s="130" t="s">
        <v>1102</v>
      </c>
      <c r="G852" s="131">
        <v>18</v>
      </c>
      <c r="H852" s="122" t="s">
        <v>1105</v>
      </c>
      <c r="I852" s="220" t="str">
        <f>VLOOKUP(A852,EMPRESAS!$A$1:$I$342,9,0)</f>
        <v>CAQUETA</v>
      </c>
      <c r="J852" s="175">
        <v>1</v>
      </c>
      <c r="K852" s="176" t="str">
        <f>VLOOKUP(J852,AUXILIAR_TIPO_ASEGURADORA!$C$2:$D$19,2,0)</f>
        <v>PREVISORA</v>
      </c>
      <c r="L852" s="177">
        <v>1003295</v>
      </c>
      <c r="M852" s="148">
        <v>43391</v>
      </c>
      <c r="N852" s="177">
        <v>1003294</v>
      </c>
      <c r="O852" s="148">
        <v>43391</v>
      </c>
      <c r="P852" s="8"/>
      <c r="Q852" s="56"/>
      <c r="R852" s="157" t="str">
        <f t="shared" ca="1" si="47"/>
        <v>Vencida</v>
      </c>
      <c r="S852" s="157">
        <f t="shared" ca="1" si="48"/>
        <v>1259</v>
      </c>
      <c r="T852" s="157" t="str">
        <f t="shared" ca="1" si="49"/>
        <v xml:space="preserve"> </v>
      </c>
    </row>
    <row r="853" spans="1:20" ht="15.6" thickTop="1" thickBot="1">
      <c r="A853" s="88">
        <v>8280018835</v>
      </c>
      <c r="B853" s="88" t="str">
        <f>VLOOKUP(A853,EMPRESAS!$A$1:$B$342,2,0)</f>
        <v>TRANSFLUVIAL DEL SUR LTDA</v>
      </c>
      <c r="C853" s="88" t="str">
        <f>VLOOKUP(A853,EMPRESAS!$A$1:$C$342,3,0)</f>
        <v>Pasajeros</v>
      </c>
      <c r="D853" s="95" t="s">
        <v>1975</v>
      </c>
      <c r="E853" s="122">
        <v>40320138</v>
      </c>
      <c r="F853" s="130" t="s">
        <v>1102</v>
      </c>
      <c r="G853" s="131">
        <v>18</v>
      </c>
      <c r="H853" s="122" t="s">
        <v>1105</v>
      </c>
      <c r="I853" s="220" t="str">
        <f>VLOOKUP(A853,EMPRESAS!$A$1:$I$342,9,0)</f>
        <v>CAQUETA</v>
      </c>
      <c r="J853" s="175">
        <v>1</v>
      </c>
      <c r="K853" s="176" t="str">
        <f>VLOOKUP(J853,AUXILIAR_TIPO_ASEGURADORA!$C$2:$D$19,2,0)</f>
        <v>PREVISORA</v>
      </c>
      <c r="L853" s="177">
        <v>1003295</v>
      </c>
      <c r="M853" s="148">
        <v>43391</v>
      </c>
      <c r="N853" s="177">
        <v>1003294</v>
      </c>
      <c r="O853" s="148">
        <v>43391</v>
      </c>
      <c r="P853" s="8"/>
      <c r="Q853" s="56"/>
      <c r="R853" s="157" t="str">
        <f t="shared" ca="1" si="47"/>
        <v>Vencida</v>
      </c>
      <c r="S853" s="157">
        <f t="shared" ca="1" si="48"/>
        <v>1259</v>
      </c>
      <c r="T853" s="157" t="str">
        <f t="shared" ca="1" si="49"/>
        <v xml:space="preserve"> </v>
      </c>
    </row>
    <row r="854" spans="1:20" ht="15.6" thickTop="1" thickBot="1">
      <c r="A854" s="88">
        <v>8280018835</v>
      </c>
      <c r="B854" s="88" t="str">
        <f>VLOOKUP(A854,EMPRESAS!$A$1:$B$342,2,0)</f>
        <v>TRANSFLUVIAL DEL SUR LTDA</v>
      </c>
      <c r="C854" s="88" t="str">
        <f>VLOOKUP(A854,EMPRESAS!$A$1:$C$342,3,0)</f>
        <v>Pasajeros</v>
      </c>
      <c r="D854" s="95" t="s">
        <v>1976</v>
      </c>
      <c r="E854" s="122">
        <v>50495</v>
      </c>
      <c r="F854" s="130" t="s">
        <v>1102</v>
      </c>
      <c r="G854" s="131">
        <v>18</v>
      </c>
      <c r="H854" s="122" t="s">
        <v>1105</v>
      </c>
      <c r="I854" s="220" t="str">
        <f>VLOOKUP(A854,EMPRESAS!$A$1:$I$342,9,0)</f>
        <v>CAQUETA</v>
      </c>
      <c r="J854" s="175">
        <v>1</v>
      </c>
      <c r="K854" s="176" t="str">
        <f>VLOOKUP(J854,AUXILIAR_TIPO_ASEGURADORA!$C$2:$D$19,2,0)</f>
        <v>PREVISORA</v>
      </c>
      <c r="L854" s="177">
        <v>1003295</v>
      </c>
      <c r="M854" s="148">
        <v>43391</v>
      </c>
      <c r="N854" s="177">
        <v>1003294</v>
      </c>
      <c r="O854" s="148">
        <v>43391</v>
      </c>
      <c r="P854" s="8"/>
      <c r="Q854" s="56"/>
      <c r="R854" s="157" t="str">
        <f t="shared" ca="1" si="47"/>
        <v>Vencida</v>
      </c>
      <c r="S854" s="157">
        <f t="shared" ca="1" si="48"/>
        <v>1259</v>
      </c>
      <c r="T854" s="157" t="str">
        <f t="shared" ca="1" si="49"/>
        <v xml:space="preserve"> </v>
      </c>
    </row>
    <row r="855" spans="1:20" ht="15.6" thickTop="1" thickBot="1">
      <c r="A855" s="88">
        <v>8280018835</v>
      </c>
      <c r="B855" s="88" t="str">
        <f>VLOOKUP(A855,EMPRESAS!$A$1:$B$342,2,0)</f>
        <v>TRANSFLUVIAL DEL SUR LTDA</v>
      </c>
      <c r="C855" s="88" t="str">
        <f>VLOOKUP(A855,EMPRESAS!$A$1:$C$342,3,0)</f>
        <v>Pasajeros</v>
      </c>
      <c r="D855" s="95" t="s">
        <v>1674</v>
      </c>
      <c r="E855" s="122">
        <v>40320165</v>
      </c>
      <c r="F855" s="130" t="s">
        <v>1102</v>
      </c>
      <c r="G855" s="131">
        <v>18</v>
      </c>
      <c r="H855" s="122" t="s">
        <v>1105</v>
      </c>
      <c r="I855" s="220" t="str">
        <f>VLOOKUP(A855,EMPRESAS!$A$1:$I$342,9,0)</f>
        <v>CAQUETA</v>
      </c>
      <c r="J855" s="175">
        <v>1</v>
      </c>
      <c r="K855" s="176" t="str">
        <f>VLOOKUP(J855,AUXILIAR_TIPO_ASEGURADORA!$C$2:$D$19,2,0)</f>
        <v>PREVISORA</v>
      </c>
      <c r="L855" s="177">
        <v>1003295</v>
      </c>
      <c r="M855" s="148">
        <v>43391</v>
      </c>
      <c r="N855" s="177">
        <v>1003294</v>
      </c>
      <c r="O855" s="148">
        <v>43391</v>
      </c>
      <c r="P855" s="8"/>
      <c r="Q855" s="56"/>
      <c r="R855" s="157" t="str">
        <f t="shared" ca="1" si="47"/>
        <v>Vencida</v>
      </c>
      <c r="S855" s="157">
        <f t="shared" ca="1" si="48"/>
        <v>1259</v>
      </c>
      <c r="T855" s="157" t="str">
        <f t="shared" ca="1" si="49"/>
        <v xml:space="preserve"> </v>
      </c>
    </row>
    <row r="856" spans="1:20" ht="15.6" thickTop="1" thickBot="1">
      <c r="A856" s="88">
        <v>8280018835</v>
      </c>
      <c r="B856" s="88" t="str">
        <f>VLOOKUP(A856,EMPRESAS!$A$1:$B$342,2,0)</f>
        <v>TRANSFLUVIAL DEL SUR LTDA</v>
      </c>
      <c r="C856" s="88" t="str">
        <f>VLOOKUP(A856,EMPRESAS!$A$1:$C$342,3,0)</f>
        <v>Pasajeros</v>
      </c>
      <c r="D856" s="95" t="s">
        <v>1977</v>
      </c>
      <c r="E856" s="122">
        <v>40320651</v>
      </c>
      <c r="F856" s="130" t="s">
        <v>1102</v>
      </c>
      <c r="G856" s="131">
        <v>18</v>
      </c>
      <c r="H856" s="122" t="s">
        <v>1105</v>
      </c>
      <c r="I856" s="220" t="str">
        <f>VLOOKUP(A856,EMPRESAS!$A$1:$I$342,9,0)</f>
        <v>CAQUETA</v>
      </c>
      <c r="J856" s="175">
        <v>1</v>
      </c>
      <c r="K856" s="176" t="str">
        <f>VLOOKUP(J856,AUXILIAR_TIPO_ASEGURADORA!$C$2:$D$19,2,0)</f>
        <v>PREVISORA</v>
      </c>
      <c r="L856" s="177">
        <v>1003295</v>
      </c>
      <c r="M856" s="148">
        <v>43391</v>
      </c>
      <c r="N856" s="177">
        <v>1003294</v>
      </c>
      <c r="O856" s="148">
        <v>43391</v>
      </c>
      <c r="P856" s="8"/>
      <c r="Q856" s="56"/>
      <c r="R856" s="157" t="str">
        <f t="shared" ca="1" si="47"/>
        <v>Vencida</v>
      </c>
      <c r="S856" s="157">
        <f t="shared" ca="1" si="48"/>
        <v>1259</v>
      </c>
      <c r="T856" s="157" t="str">
        <f t="shared" ca="1" si="49"/>
        <v xml:space="preserve"> </v>
      </c>
    </row>
    <row r="857" spans="1:20" ht="15.6" thickTop="1" thickBot="1">
      <c r="A857" s="88">
        <v>8280018835</v>
      </c>
      <c r="B857" s="88" t="str">
        <f>VLOOKUP(A857,EMPRESAS!$A$1:$B$342,2,0)</f>
        <v>TRANSFLUVIAL DEL SUR LTDA</v>
      </c>
      <c r="C857" s="88" t="str">
        <f>VLOOKUP(A857,EMPRESAS!$A$1:$C$342,3,0)</f>
        <v>Pasajeros</v>
      </c>
      <c r="D857" s="95" t="s">
        <v>1676</v>
      </c>
      <c r="E857" s="122">
        <v>40320793</v>
      </c>
      <c r="F857" s="130" t="s">
        <v>1102</v>
      </c>
      <c r="G857" s="131">
        <v>18</v>
      </c>
      <c r="H857" s="122" t="s">
        <v>1105</v>
      </c>
      <c r="I857" s="220" t="str">
        <f>VLOOKUP(A857,EMPRESAS!$A$1:$I$342,9,0)</f>
        <v>CAQUETA</v>
      </c>
      <c r="J857" s="175">
        <v>1</v>
      </c>
      <c r="K857" s="176" t="str">
        <f>VLOOKUP(J857,AUXILIAR_TIPO_ASEGURADORA!$C$2:$D$19,2,0)</f>
        <v>PREVISORA</v>
      </c>
      <c r="L857" s="177">
        <v>1003295</v>
      </c>
      <c r="M857" s="148">
        <v>43391</v>
      </c>
      <c r="N857" s="177">
        <v>1003294</v>
      </c>
      <c r="O857" s="148">
        <v>43391</v>
      </c>
      <c r="P857" s="8"/>
      <c r="Q857" s="56"/>
      <c r="R857" s="157" t="str">
        <f t="shared" ref="R857:R917" ca="1" si="50">IF(O857&lt;$W$1,"Vencida","Vigente")</f>
        <v>Vencida</v>
      </c>
      <c r="S857" s="157">
        <f t="shared" ref="S857:S917" ca="1" si="51">$W$1-O857</f>
        <v>1259</v>
      </c>
      <c r="T857" s="157" t="str">
        <f t="shared" ref="T857:T917" ca="1" si="52">IF(S857=-$Y$1,"Proximo a Vencer"," ")</f>
        <v xml:space="preserve"> </v>
      </c>
    </row>
    <row r="858" spans="1:20" ht="15.6" thickTop="1" thickBot="1">
      <c r="A858" s="88">
        <v>8280018835</v>
      </c>
      <c r="B858" s="88" t="str">
        <f>VLOOKUP(A858,EMPRESAS!$A$1:$B$342,2,0)</f>
        <v>TRANSFLUVIAL DEL SUR LTDA</v>
      </c>
      <c r="C858" s="88" t="str">
        <f>VLOOKUP(A858,EMPRESAS!$A$1:$C$342,3,0)</f>
        <v>Pasajeros</v>
      </c>
      <c r="D858" s="95" t="s">
        <v>1978</v>
      </c>
      <c r="E858" s="122">
        <v>40320657</v>
      </c>
      <c r="F858" s="130" t="s">
        <v>1102</v>
      </c>
      <c r="G858" s="131">
        <v>18</v>
      </c>
      <c r="H858" s="122" t="s">
        <v>1105</v>
      </c>
      <c r="I858" s="220" t="str">
        <f>VLOOKUP(A858,EMPRESAS!$A$1:$I$342,9,0)</f>
        <v>CAQUETA</v>
      </c>
      <c r="J858" s="175">
        <v>1</v>
      </c>
      <c r="K858" s="176" t="str">
        <f>VLOOKUP(J858,AUXILIAR_TIPO_ASEGURADORA!$C$2:$D$19,2,0)</f>
        <v>PREVISORA</v>
      </c>
      <c r="L858" s="177">
        <v>1003295</v>
      </c>
      <c r="M858" s="148">
        <v>43391</v>
      </c>
      <c r="N858" s="177">
        <v>1003294</v>
      </c>
      <c r="O858" s="148">
        <v>43391</v>
      </c>
      <c r="P858" s="8"/>
      <c r="Q858" s="56"/>
      <c r="R858" s="157" t="str">
        <f t="shared" ca="1" si="50"/>
        <v>Vencida</v>
      </c>
      <c r="S858" s="157">
        <f t="shared" ca="1" si="51"/>
        <v>1259</v>
      </c>
      <c r="T858" s="157" t="str">
        <f t="shared" ca="1" si="52"/>
        <v xml:space="preserve"> </v>
      </c>
    </row>
    <row r="859" spans="1:20" ht="15.6" thickTop="1" thickBot="1">
      <c r="A859" s="88">
        <v>8280018835</v>
      </c>
      <c r="B859" s="88" t="str">
        <f>VLOOKUP(A859,EMPRESAS!$A$1:$B$342,2,0)</f>
        <v>TRANSFLUVIAL DEL SUR LTDA</v>
      </c>
      <c r="C859" s="88" t="str">
        <f>VLOOKUP(A859,EMPRESAS!$A$1:$C$342,3,0)</f>
        <v>Pasajeros</v>
      </c>
      <c r="D859" s="95" t="s">
        <v>1979</v>
      </c>
      <c r="E859" s="122">
        <v>40320652</v>
      </c>
      <c r="F859" s="130" t="s">
        <v>1102</v>
      </c>
      <c r="G859" s="131">
        <v>18</v>
      </c>
      <c r="H859" s="122" t="s">
        <v>1105</v>
      </c>
      <c r="I859" s="220" t="str">
        <f>VLOOKUP(A859,EMPRESAS!$A$1:$I$342,9,0)</f>
        <v>CAQUETA</v>
      </c>
      <c r="J859" s="175">
        <v>1</v>
      </c>
      <c r="K859" s="176" t="str">
        <f>VLOOKUP(J859,AUXILIAR_TIPO_ASEGURADORA!$C$2:$D$19,2,0)</f>
        <v>PREVISORA</v>
      </c>
      <c r="L859" s="177">
        <v>1003295</v>
      </c>
      <c r="M859" s="148">
        <v>43391</v>
      </c>
      <c r="N859" s="177">
        <v>1003294</v>
      </c>
      <c r="O859" s="148">
        <v>43391</v>
      </c>
      <c r="P859" s="8"/>
      <c r="Q859" s="56"/>
      <c r="R859" s="157" t="str">
        <f t="shared" ca="1" si="50"/>
        <v>Vencida</v>
      </c>
      <c r="S859" s="157">
        <f t="shared" ca="1" si="51"/>
        <v>1259</v>
      </c>
      <c r="T859" s="157" t="str">
        <f t="shared" ca="1" si="52"/>
        <v xml:space="preserve"> </v>
      </c>
    </row>
    <row r="860" spans="1:20" ht="15.6" thickTop="1" thickBot="1">
      <c r="A860" s="88">
        <v>8280018835</v>
      </c>
      <c r="B860" s="88" t="str">
        <f>VLOOKUP(A860,EMPRESAS!$A$1:$B$342,2,0)</f>
        <v>TRANSFLUVIAL DEL SUR LTDA</v>
      </c>
      <c r="C860" s="88" t="str">
        <f>VLOOKUP(A860,EMPRESAS!$A$1:$C$342,3,0)</f>
        <v>Pasajeros</v>
      </c>
      <c r="D860" s="95" t="s">
        <v>1681</v>
      </c>
      <c r="E860" s="122">
        <v>40320646</v>
      </c>
      <c r="F860" s="130" t="s">
        <v>1102</v>
      </c>
      <c r="G860" s="131">
        <v>18</v>
      </c>
      <c r="H860" s="122" t="s">
        <v>1105</v>
      </c>
      <c r="I860" s="220" t="str">
        <f>VLOOKUP(A860,EMPRESAS!$A$1:$I$342,9,0)</f>
        <v>CAQUETA</v>
      </c>
      <c r="J860" s="175">
        <v>1</v>
      </c>
      <c r="K860" s="176" t="str">
        <f>VLOOKUP(J860,AUXILIAR_TIPO_ASEGURADORA!$C$2:$D$19,2,0)</f>
        <v>PREVISORA</v>
      </c>
      <c r="L860" s="177">
        <v>1003295</v>
      </c>
      <c r="M860" s="148">
        <v>43391</v>
      </c>
      <c r="N860" s="177">
        <v>1003294</v>
      </c>
      <c r="O860" s="148">
        <v>43391</v>
      </c>
      <c r="P860" s="28"/>
      <c r="Q860" s="60"/>
      <c r="R860" s="157" t="str">
        <f t="shared" ca="1" si="50"/>
        <v>Vencida</v>
      </c>
      <c r="S860" s="157">
        <f t="shared" ca="1" si="51"/>
        <v>1259</v>
      </c>
      <c r="T860" s="157" t="str">
        <f t="shared" ca="1" si="52"/>
        <v xml:space="preserve"> </v>
      </c>
    </row>
    <row r="861" spans="1:20" ht="15.6" thickTop="1" thickBot="1">
      <c r="A861" s="88">
        <v>8280018835</v>
      </c>
      <c r="B861" s="88" t="str">
        <f>VLOOKUP(A861,EMPRESAS!$A$1:$B$342,2,0)</f>
        <v>TRANSFLUVIAL DEL SUR LTDA</v>
      </c>
      <c r="C861" s="88" t="str">
        <f>VLOOKUP(A861,EMPRESAS!$A$1:$C$342,3,0)</f>
        <v>Pasajeros</v>
      </c>
      <c r="D861" s="95" t="s">
        <v>1980</v>
      </c>
      <c r="E861" s="122">
        <v>40321596</v>
      </c>
      <c r="F861" s="130" t="s">
        <v>1102</v>
      </c>
      <c r="G861" s="131">
        <v>18</v>
      </c>
      <c r="H861" s="122" t="s">
        <v>1105</v>
      </c>
      <c r="I861" s="220" t="str">
        <f>VLOOKUP(A861,EMPRESAS!$A$1:$I$342,9,0)</f>
        <v>CAQUETA</v>
      </c>
      <c r="J861" s="175">
        <v>1</v>
      </c>
      <c r="K861" s="176" t="str">
        <f>VLOOKUP(J861,AUXILIAR_TIPO_ASEGURADORA!$C$2:$D$19,2,0)</f>
        <v>PREVISORA</v>
      </c>
      <c r="L861" s="177">
        <v>1003295</v>
      </c>
      <c r="M861" s="148">
        <v>43391</v>
      </c>
      <c r="N861" s="177">
        <v>1003294</v>
      </c>
      <c r="O861" s="148">
        <v>43391</v>
      </c>
      <c r="P861" s="28"/>
      <c r="Q861" s="60"/>
      <c r="R861" s="157" t="str">
        <f t="shared" ca="1" si="50"/>
        <v>Vencida</v>
      </c>
      <c r="S861" s="157">
        <f t="shared" ca="1" si="51"/>
        <v>1259</v>
      </c>
      <c r="T861" s="157" t="str">
        <f t="shared" ca="1" si="52"/>
        <v xml:space="preserve"> </v>
      </c>
    </row>
    <row r="862" spans="1:20" ht="15.6" thickTop="1" thickBot="1">
      <c r="A862" s="88">
        <v>8280018835</v>
      </c>
      <c r="B862" s="88" t="str">
        <f>VLOOKUP(A862,EMPRESAS!$A$1:$B$342,2,0)</f>
        <v>TRANSFLUVIAL DEL SUR LTDA</v>
      </c>
      <c r="C862" s="88" t="str">
        <f>VLOOKUP(A862,EMPRESAS!$A$1:$C$342,3,0)</f>
        <v>Pasajeros</v>
      </c>
      <c r="D862" s="95" t="s">
        <v>1981</v>
      </c>
      <c r="E862" s="122">
        <v>40321593</v>
      </c>
      <c r="F862" s="130" t="s">
        <v>1102</v>
      </c>
      <c r="G862" s="131">
        <v>18</v>
      </c>
      <c r="H862" s="122" t="s">
        <v>1105</v>
      </c>
      <c r="I862" s="220" t="str">
        <f>VLOOKUP(A862,EMPRESAS!$A$1:$I$342,9,0)</f>
        <v>CAQUETA</v>
      </c>
      <c r="J862" s="175">
        <v>1</v>
      </c>
      <c r="K862" s="176" t="str">
        <f>VLOOKUP(J862,AUXILIAR_TIPO_ASEGURADORA!$C$2:$D$19,2,0)</f>
        <v>PREVISORA</v>
      </c>
      <c r="L862" s="177">
        <v>1003295</v>
      </c>
      <c r="M862" s="148">
        <v>43391</v>
      </c>
      <c r="N862" s="177">
        <v>1003294</v>
      </c>
      <c r="O862" s="148">
        <v>43391</v>
      </c>
      <c r="P862" s="28"/>
      <c r="Q862" s="60"/>
      <c r="R862" s="157" t="str">
        <f t="shared" ca="1" si="50"/>
        <v>Vencida</v>
      </c>
      <c r="S862" s="157">
        <f t="shared" ca="1" si="51"/>
        <v>1259</v>
      </c>
      <c r="T862" s="157" t="str">
        <f t="shared" ca="1" si="52"/>
        <v xml:space="preserve"> </v>
      </c>
    </row>
    <row r="863" spans="1:20" ht="15.6" thickTop="1" thickBot="1">
      <c r="A863" s="88">
        <v>8280018835</v>
      </c>
      <c r="B863" s="88" t="str">
        <f>VLOOKUP(A863,EMPRESAS!$A$1:$B$342,2,0)</f>
        <v>TRANSFLUVIAL DEL SUR LTDA</v>
      </c>
      <c r="C863" s="88" t="str">
        <f>VLOOKUP(A863,EMPRESAS!$A$1:$C$342,3,0)</f>
        <v>Pasajeros</v>
      </c>
      <c r="D863" s="95" t="s">
        <v>1982</v>
      </c>
      <c r="E863" s="122">
        <v>40321594</v>
      </c>
      <c r="F863" s="130" t="s">
        <v>1102</v>
      </c>
      <c r="G863" s="131">
        <v>23</v>
      </c>
      <c r="H863" s="122" t="s">
        <v>1105</v>
      </c>
      <c r="I863" s="220" t="str">
        <f>VLOOKUP(A863,EMPRESAS!$A$1:$I$342,9,0)</f>
        <v>CAQUETA</v>
      </c>
      <c r="J863" s="175">
        <v>1</v>
      </c>
      <c r="K863" s="176" t="str">
        <f>VLOOKUP(J863,AUXILIAR_TIPO_ASEGURADORA!$C$2:$D$19,2,0)</f>
        <v>PREVISORA</v>
      </c>
      <c r="L863" s="177">
        <v>1003295</v>
      </c>
      <c r="M863" s="148">
        <v>43391</v>
      </c>
      <c r="N863" s="177">
        <v>1003294</v>
      </c>
      <c r="O863" s="148">
        <v>43391</v>
      </c>
      <c r="P863" s="28"/>
      <c r="Q863" s="60"/>
      <c r="R863" s="157" t="str">
        <f t="shared" ca="1" si="50"/>
        <v>Vencida</v>
      </c>
      <c r="S863" s="157">
        <f t="shared" ca="1" si="51"/>
        <v>1259</v>
      </c>
      <c r="T863" s="157" t="str">
        <f t="shared" ca="1" si="52"/>
        <v xml:space="preserve"> </v>
      </c>
    </row>
    <row r="864" spans="1:20" ht="15.6" thickTop="1" thickBot="1">
      <c r="A864" s="88">
        <v>8280018835</v>
      </c>
      <c r="B864" s="88" t="str">
        <f>VLOOKUP(A864,EMPRESAS!$A$1:$B$342,2,0)</f>
        <v>TRANSFLUVIAL DEL SUR LTDA</v>
      </c>
      <c r="C864" s="88" t="str">
        <f>VLOOKUP(A864,EMPRESAS!$A$1:$C$342,3,0)</f>
        <v>Pasajeros</v>
      </c>
      <c r="D864" s="95" t="s">
        <v>1983</v>
      </c>
      <c r="E864" s="122">
        <v>40321559</v>
      </c>
      <c r="F864" s="130" t="s">
        <v>1102</v>
      </c>
      <c r="G864" s="131">
        <v>23</v>
      </c>
      <c r="H864" s="122" t="s">
        <v>1105</v>
      </c>
      <c r="I864" s="220" t="str">
        <f>VLOOKUP(A864,EMPRESAS!$A$1:$I$342,9,0)</f>
        <v>CAQUETA</v>
      </c>
      <c r="J864" s="175">
        <v>1</v>
      </c>
      <c r="K864" s="176" t="str">
        <f>VLOOKUP(J864,AUXILIAR_TIPO_ASEGURADORA!$C$2:$D$19,2,0)</f>
        <v>PREVISORA</v>
      </c>
      <c r="L864" s="177">
        <v>1003295</v>
      </c>
      <c r="M864" s="148">
        <v>43391</v>
      </c>
      <c r="N864" s="177">
        <v>1003294</v>
      </c>
      <c r="O864" s="148">
        <v>43391</v>
      </c>
      <c r="P864" s="28"/>
      <c r="Q864" s="60"/>
      <c r="R864" s="157" t="str">
        <f t="shared" ca="1" si="50"/>
        <v>Vencida</v>
      </c>
      <c r="S864" s="157">
        <f t="shared" ca="1" si="51"/>
        <v>1259</v>
      </c>
      <c r="T864" s="157" t="str">
        <f t="shared" ca="1" si="52"/>
        <v xml:space="preserve"> </v>
      </c>
    </row>
    <row r="865" spans="1:22" ht="15.6" thickTop="1" thickBot="1">
      <c r="A865" s="88">
        <v>8280018835</v>
      </c>
      <c r="B865" s="88" t="str">
        <f>VLOOKUP(A865,EMPRESAS!$A$1:$B$342,2,0)</f>
        <v>TRANSFLUVIAL DEL SUR LTDA</v>
      </c>
      <c r="C865" s="88" t="str">
        <f>VLOOKUP(A865,EMPRESAS!$A$1:$C$342,3,0)</f>
        <v>Pasajeros</v>
      </c>
      <c r="D865" s="95" t="s">
        <v>1984</v>
      </c>
      <c r="E865" s="122">
        <v>40321621</v>
      </c>
      <c r="F865" s="130" t="s">
        <v>1102</v>
      </c>
      <c r="G865" s="131">
        <v>22</v>
      </c>
      <c r="H865" s="122" t="s">
        <v>1105</v>
      </c>
      <c r="I865" s="220" t="str">
        <f>VLOOKUP(A865,EMPRESAS!$A$1:$I$342,9,0)</f>
        <v>CAQUETA</v>
      </c>
      <c r="J865" s="175">
        <v>1</v>
      </c>
      <c r="K865" s="176" t="str">
        <f>VLOOKUP(J865,AUXILIAR_TIPO_ASEGURADORA!$C$2:$D$19,2,0)</f>
        <v>PREVISORA</v>
      </c>
      <c r="L865" s="177">
        <v>1003295</v>
      </c>
      <c r="M865" s="148">
        <v>43391</v>
      </c>
      <c r="N865" s="177">
        <v>1003294</v>
      </c>
      <c r="O865" s="148">
        <v>43391</v>
      </c>
      <c r="P865" s="28"/>
      <c r="Q865" s="60"/>
      <c r="R865" s="157" t="str">
        <f t="shared" ca="1" si="50"/>
        <v>Vencida</v>
      </c>
      <c r="S865" s="157">
        <f t="shared" ca="1" si="51"/>
        <v>1259</v>
      </c>
      <c r="T865" s="157" t="str">
        <f t="shared" ca="1" si="52"/>
        <v xml:space="preserve"> </v>
      </c>
    </row>
    <row r="866" spans="1:22" ht="15.6" thickTop="1" thickBot="1">
      <c r="A866" s="88">
        <v>8280018835</v>
      </c>
      <c r="B866" s="88" t="str">
        <f>VLOOKUP(A866,EMPRESAS!$A$1:$B$342,2,0)</f>
        <v>TRANSFLUVIAL DEL SUR LTDA</v>
      </c>
      <c r="C866" s="88" t="str">
        <f>VLOOKUP(A866,EMPRESAS!$A$1:$C$342,3,0)</f>
        <v>Pasajeros</v>
      </c>
      <c r="D866" s="95" t="s">
        <v>1985</v>
      </c>
      <c r="E866" s="122">
        <v>40320390</v>
      </c>
      <c r="F866" s="130" t="s">
        <v>1102</v>
      </c>
      <c r="G866" s="131">
        <v>18</v>
      </c>
      <c r="H866" s="122" t="s">
        <v>1105</v>
      </c>
      <c r="I866" s="220" t="str">
        <f>VLOOKUP(A866,EMPRESAS!$A$1:$I$342,9,0)</f>
        <v>CAQUETA</v>
      </c>
      <c r="J866" s="175">
        <v>1</v>
      </c>
      <c r="K866" s="176" t="str">
        <f>VLOOKUP(J866,AUXILIAR_TIPO_ASEGURADORA!$C$2:$D$19,2,0)</f>
        <v>PREVISORA</v>
      </c>
      <c r="L866" s="177">
        <v>1003295</v>
      </c>
      <c r="M866" s="148">
        <v>43391</v>
      </c>
      <c r="N866" s="177">
        <v>1003294</v>
      </c>
      <c r="O866" s="148">
        <v>43391</v>
      </c>
      <c r="P866" s="28"/>
      <c r="Q866" s="60"/>
      <c r="R866" s="157" t="str">
        <f t="shared" ca="1" si="50"/>
        <v>Vencida</v>
      </c>
      <c r="S866" s="157">
        <f t="shared" ca="1" si="51"/>
        <v>1259</v>
      </c>
      <c r="T866" s="157" t="str">
        <f t="shared" ca="1" si="52"/>
        <v xml:space="preserve"> </v>
      </c>
    </row>
    <row r="867" spans="1:22" ht="15.6" thickTop="1" thickBot="1">
      <c r="A867" s="67">
        <v>8917016903</v>
      </c>
      <c r="B867" s="88" t="str">
        <f>VLOOKUP(A867,EMPRESAS!$A$1:$B$342,2,0)</f>
        <v>COOPERATRIVA DE TRANSPORTADORES FLUVIALES DEL RIO MAGDALENA LTDA "COOTRAFLURMAG"</v>
      </c>
      <c r="C867" s="88" t="str">
        <f>VLOOKUP(A867,EMPRESAS!$A$1:$C$342,3,0)</f>
        <v>Pasajeros</v>
      </c>
      <c r="D867" s="91" t="s">
        <v>1986</v>
      </c>
      <c r="E867" s="122">
        <v>130001</v>
      </c>
      <c r="F867" s="130" t="s">
        <v>1102</v>
      </c>
      <c r="G867" s="131">
        <v>18</v>
      </c>
      <c r="H867" s="122" t="s">
        <v>1105</v>
      </c>
      <c r="I867" s="220" t="str">
        <f>VLOOKUP(A867,EMPRESAS!$A$1:$I$342,9,0)</f>
        <v>MAGDALENA</v>
      </c>
      <c r="J867" s="175">
        <v>2</v>
      </c>
      <c r="K867" s="176" t="str">
        <f>VLOOKUP(J867,AUXILIAR_TIPO_ASEGURADORA!$C$2:$D$19,2,0)</f>
        <v>QBE SEGUROS</v>
      </c>
      <c r="L867" s="177">
        <v>705845986</v>
      </c>
      <c r="M867" s="148">
        <v>42518</v>
      </c>
      <c r="N867" s="177">
        <v>705845986</v>
      </c>
      <c r="O867" s="148">
        <v>42518</v>
      </c>
      <c r="P867" s="28"/>
      <c r="Q867" s="60"/>
      <c r="R867" s="157" t="str">
        <f t="shared" ca="1" si="50"/>
        <v>Vencida</v>
      </c>
      <c r="S867" s="157">
        <f t="shared" ca="1" si="51"/>
        <v>2132</v>
      </c>
      <c r="T867" s="157" t="str">
        <f t="shared" ca="1" si="52"/>
        <v xml:space="preserve"> </v>
      </c>
    </row>
    <row r="868" spans="1:22" ht="15.6" thickTop="1" thickBot="1">
      <c r="A868" s="88">
        <v>8917016903</v>
      </c>
      <c r="B868" s="88" t="str">
        <f>VLOOKUP(A868,EMPRESAS!$A$1:$B$342,2,0)</f>
        <v>COOPERATRIVA DE TRANSPORTADORES FLUVIALES DEL RIO MAGDALENA LTDA "COOTRAFLURMAG"</v>
      </c>
      <c r="C868" s="88" t="str">
        <f>VLOOKUP(A868,EMPRESAS!$A$1:$C$342,3,0)</f>
        <v>Pasajeros</v>
      </c>
      <c r="D868" s="91" t="s">
        <v>1987</v>
      </c>
      <c r="E868" s="122">
        <v>130220</v>
      </c>
      <c r="F868" s="130" t="s">
        <v>1102</v>
      </c>
      <c r="G868" s="131">
        <v>22</v>
      </c>
      <c r="H868" s="122" t="s">
        <v>1105</v>
      </c>
      <c r="I868" s="220" t="str">
        <f>VLOOKUP(A868,EMPRESAS!$A$1:$I$342,9,0)</f>
        <v>MAGDALENA</v>
      </c>
      <c r="J868" s="175">
        <v>2</v>
      </c>
      <c r="K868" s="176" t="str">
        <f>VLOOKUP(J868,AUXILIAR_TIPO_ASEGURADORA!$C$2:$D$19,2,0)</f>
        <v>QBE SEGUROS</v>
      </c>
      <c r="L868" s="177">
        <v>705845986</v>
      </c>
      <c r="M868" s="148">
        <v>42518</v>
      </c>
      <c r="N868" s="177">
        <v>705845986</v>
      </c>
      <c r="O868" s="148">
        <v>42518</v>
      </c>
      <c r="P868" s="28"/>
      <c r="Q868" s="60"/>
      <c r="R868" s="157" t="str">
        <f t="shared" ca="1" si="50"/>
        <v>Vencida</v>
      </c>
      <c r="S868" s="157">
        <f t="shared" ca="1" si="51"/>
        <v>2132</v>
      </c>
      <c r="T868" s="157" t="str">
        <f t="shared" ca="1" si="52"/>
        <v xml:space="preserve"> </v>
      </c>
    </row>
    <row r="869" spans="1:22" ht="15.6" thickTop="1" thickBot="1">
      <c r="A869" s="88">
        <v>8917016903</v>
      </c>
      <c r="B869" s="88" t="str">
        <f>VLOOKUP(A869,EMPRESAS!$A$1:$B$342,2,0)</f>
        <v>COOPERATRIVA DE TRANSPORTADORES FLUVIALES DEL RIO MAGDALENA LTDA "COOTRAFLURMAG"</v>
      </c>
      <c r="C869" s="88" t="str">
        <f>VLOOKUP(A869,EMPRESAS!$A$1:$C$342,3,0)</f>
        <v>Pasajeros</v>
      </c>
      <c r="D869" s="91" t="s">
        <v>1988</v>
      </c>
      <c r="E869" s="122">
        <v>130401</v>
      </c>
      <c r="F869" s="130" t="s">
        <v>1102</v>
      </c>
      <c r="G869" s="131">
        <v>21</v>
      </c>
      <c r="H869" s="122" t="s">
        <v>1105</v>
      </c>
      <c r="I869" s="220" t="str">
        <f>VLOOKUP(A869,EMPRESAS!$A$1:$I$342,9,0)</f>
        <v>MAGDALENA</v>
      </c>
      <c r="J869" s="175">
        <v>2</v>
      </c>
      <c r="K869" s="176" t="str">
        <f>VLOOKUP(J869,AUXILIAR_TIPO_ASEGURADORA!$C$2:$D$19,2,0)</f>
        <v>QBE SEGUROS</v>
      </c>
      <c r="L869" s="177">
        <v>705845986</v>
      </c>
      <c r="M869" s="148">
        <v>42518</v>
      </c>
      <c r="N869" s="177">
        <v>705845986</v>
      </c>
      <c r="O869" s="148">
        <v>42518</v>
      </c>
      <c r="P869" s="28"/>
      <c r="Q869" s="60"/>
      <c r="R869" s="157" t="str">
        <f t="shared" ca="1" si="50"/>
        <v>Vencida</v>
      </c>
      <c r="S869" s="157">
        <f t="shared" ca="1" si="51"/>
        <v>2132</v>
      </c>
      <c r="T869" s="157" t="str">
        <f t="shared" ca="1" si="52"/>
        <v xml:space="preserve"> </v>
      </c>
    </row>
    <row r="870" spans="1:22" ht="15.6" thickTop="1" thickBot="1">
      <c r="A870" s="88">
        <v>8917016903</v>
      </c>
      <c r="B870" s="88" t="str">
        <f>VLOOKUP(A870,EMPRESAS!$A$1:$B$342,2,0)</f>
        <v>COOPERATRIVA DE TRANSPORTADORES FLUVIALES DEL RIO MAGDALENA LTDA "COOTRAFLURMAG"</v>
      </c>
      <c r="C870" s="88" t="str">
        <f>VLOOKUP(A870,EMPRESAS!$A$1:$C$342,3,0)</f>
        <v>Pasajeros</v>
      </c>
      <c r="D870" s="91" t="s">
        <v>1989</v>
      </c>
      <c r="E870" s="122">
        <v>130610</v>
      </c>
      <c r="F870" s="130" t="s">
        <v>1102</v>
      </c>
      <c r="G870" s="131">
        <v>22</v>
      </c>
      <c r="H870" s="122" t="s">
        <v>1105</v>
      </c>
      <c r="I870" s="220" t="str">
        <f>VLOOKUP(A870,EMPRESAS!$A$1:$I$342,9,0)</f>
        <v>MAGDALENA</v>
      </c>
      <c r="J870" s="175">
        <v>2</v>
      </c>
      <c r="K870" s="176" t="str">
        <f>VLOOKUP(J870,AUXILIAR_TIPO_ASEGURADORA!$C$2:$D$19,2,0)</f>
        <v>QBE SEGUROS</v>
      </c>
      <c r="L870" s="177">
        <v>705845986</v>
      </c>
      <c r="M870" s="148">
        <v>42518</v>
      </c>
      <c r="N870" s="177">
        <v>705845986</v>
      </c>
      <c r="O870" s="148">
        <v>42518</v>
      </c>
      <c r="P870" s="28"/>
      <c r="Q870" s="60"/>
      <c r="R870" s="157" t="str">
        <f t="shared" ca="1" si="50"/>
        <v>Vencida</v>
      </c>
      <c r="S870" s="157">
        <f t="shared" ca="1" si="51"/>
        <v>2132</v>
      </c>
      <c r="T870" s="157" t="str">
        <f t="shared" ca="1" si="52"/>
        <v xml:space="preserve"> </v>
      </c>
    </row>
    <row r="871" spans="1:22" ht="15.6" thickTop="1" thickBot="1">
      <c r="A871" s="88">
        <v>8917016903</v>
      </c>
      <c r="B871" s="88" t="str">
        <f>VLOOKUP(A871,EMPRESAS!$A$1:$B$342,2,0)</f>
        <v>COOPERATRIVA DE TRANSPORTADORES FLUVIALES DEL RIO MAGDALENA LTDA "COOTRAFLURMAG"</v>
      </c>
      <c r="C871" s="88" t="str">
        <f>VLOOKUP(A871,EMPRESAS!$A$1:$C$342,3,0)</f>
        <v>Pasajeros</v>
      </c>
      <c r="D871" s="91" t="s">
        <v>1990</v>
      </c>
      <c r="E871" s="122">
        <v>130508</v>
      </c>
      <c r="F871" s="130" t="s">
        <v>1102</v>
      </c>
      <c r="G871" s="131">
        <v>19</v>
      </c>
      <c r="H871" s="122" t="s">
        <v>1105</v>
      </c>
      <c r="I871" s="220" t="str">
        <f>VLOOKUP(A871,EMPRESAS!$A$1:$I$342,9,0)</f>
        <v>MAGDALENA</v>
      </c>
      <c r="J871" s="175">
        <v>2</v>
      </c>
      <c r="K871" s="176" t="str">
        <f>VLOOKUP(J871,AUXILIAR_TIPO_ASEGURADORA!$C$2:$D$19,2,0)</f>
        <v>QBE SEGUROS</v>
      </c>
      <c r="L871" s="177">
        <v>705845986</v>
      </c>
      <c r="M871" s="148">
        <v>42518</v>
      </c>
      <c r="N871" s="177">
        <v>705845986</v>
      </c>
      <c r="O871" s="148">
        <v>42518</v>
      </c>
      <c r="P871" s="28"/>
      <c r="Q871" s="60"/>
      <c r="R871" s="157" t="str">
        <f t="shared" ca="1" si="50"/>
        <v>Vencida</v>
      </c>
      <c r="S871" s="157">
        <f t="shared" ca="1" si="51"/>
        <v>2132</v>
      </c>
      <c r="T871" s="157" t="str">
        <f t="shared" ca="1" si="52"/>
        <v xml:space="preserve"> </v>
      </c>
    </row>
    <row r="872" spans="1:22" ht="15.6" thickTop="1" thickBot="1">
      <c r="A872" s="88">
        <v>8917016903</v>
      </c>
      <c r="B872" s="88" t="str">
        <f>VLOOKUP(A872,EMPRESAS!$A$1:$B$342,2,0)</f>
        <v>COOPERATRIVA DE TRANSPORTADORES FLUVIALES DEL RIO MAGDALENA LTDA "COOTRAFLURMAG"</v>
      </c>
      <c r="C872" s="88" t="str">
        <f>VLOOKUP(A872,EMPRESAS!$A$1:$C$342,3,0)</f>
        <v>Pasajeros</v>
      </c>
      <c r="D872" s="91" t="s">
        <v>1991</v>
      </c>
      <c r="E872" s="122">
        <v>130529</v>
      </c>
      <c r="F872" s="130" t="s">
        <v>1102</v>
      </c>
      <c r="G872" s="131">
        <v>20</v>
      </c>
      <c r="H872" s="122" t="s">
        <v>1105</v>
      </c>
      <c r="I872" s="220" t="str">
        <f>VLOOKUP(A872,EMPRESAS!$A$1:$I$342,9,0)</f>
        <v>MAGDALENA</v>
      </c>
      <c r="J872" s="175">
        <v>2</v>
      </c>
      <c r="K872" s="176" t="str">
        <f>VLOOKUP(J872,AUXILIAR_TIPO_ASEGURADORA!$C$2:$D$19,2,0)</f>
        <v>QBE SEGUROS</v>
      </c>
      <c r="L872" s="177">
        <v>705845986</v>
      </c>
      <c r="M872" s="148">
        <v>42518</v>
      </c>
      <c r="N872" s="177">
        <v>705845986</v>
      </c>
      <c r="O872" s="148">
        <v>42518</v>
      </c>
      <c r="P872" s="28"/>
      <c r="Q872" s="60"/>
      <c r="R872" s="157" t="str">
        <f t="shared" ca="1" si="50"/>
        <v>Vencida</v>
      </c>
      <c r="S872" s="157">
        <f t="shared" ca="1" si="51"/>
        <v>2132</v>
      </c>
      <c r="T872" s="157" t="str">
        <f t="shared" ca="1" si="52"/>
        <v xml:space="preserve"> </v>
      </c>
    </row>
    <row r="873" spans="1:22" ht="15.6" thickTop="1" thickBot="1">
      <c r="A873" s="88">
        <v>8917016903</v>
      </c>
      <c r="B873" s="88" t="str">
        <f>VLOOKUP(A873,EMPRESAS!$A$1:$B$342,2,0)</f>
        <v>COOPERATRIVA DE TRANSPORTADORES FLUVIALES DEL RIO MAGDALENA LTDA "COOTRAFLURMAG"</v>
      </c>
      <c r="C873" s="88" t="str">
        <f>VLOOKUP(A873,EMPRESAS!$A$1:$C$342,3,0)</f>
        <v>Pasajeros</v>
      </c>
      <c r="D873" s="91" t="s">
        <v>1632</v>
      </c>
      <c r="E873" s="122">
        <v>130551</v>
      </c>
      <c r="F873" s="130" t="s">
        <v>1102</v>
      </c>
      <c r="G873" s="131">
        <v>20</v>
      </c>
      <c r="H873" s="122" t="s">
        <v>1105</v>
      </c>
      <c r="I873" s="220" t="str">
        <f>VLOOKUP(A873,EMPRESAS!$A$1:$I$342,9,0)</f>
        <v>MAGDALENA</v>
      </c>
      <c r="J873" s="175">
        <v>2</v>
      </c>
      <c r="K873" s="176" t="str">
        <f>VLOOKUP(J873,AUXILIAR_TIPO_ASEGURADORA!$C$2:$D$19,2,0)</f>
        <v>QBE SEGUROS</v>
      </c>
      <c r="L873" s="177">
        <v>705845986</v>
      </c>
      <c r="M873" s="148">
        <v>42518</v>
      </c>
      <c r="N873" s="177">
        <v>705845986</v>
      </c>
      <c r="O873" s="148">
        <v>42518</v>
      </c>
      <c r="P873" s="28"/>
      <c r="Q873" s="60"/>
      <c r="R873" s="157" t="str">
        <f t="shared" ca="1" si="50"/>
        <v>Vencida</v>
      </c>
      <c r="S873" s="157">
        <f t="shared" ca="1" si="51"/>
        <v>2132</v>
      </c>
      <c r="T873" s="157" t="str">
        <f t="shared" ca="1" si="52"/>
        <v xml:space="preserve"> </v>
      </c>
    </row>
    <row r="874" spans="1:22" ht="15.6" thickTop="1" thickBot="1">
      <c r="A874" s="88">
        <v>8917016903</v>
      </c>
      <c r="B874" s="88" t="str">
        <f>VLOOKUP(A874,EMPRESAS!$A$1:$B$342,2,0)</f>
        <v>COOPERATRIVA DE TRANSPORTADORES FLUVIALES DEL RIO MAGDALENA LTDA "COOTRAFLURMAG"</v>
      </c>
      <c r="C874" s="88" t="str">
        <f>VLOOKUP(A874,EMPRESAS!$A$1:$C$342,3,0)</f>
        <v>Pasajeros</v>
      </c>
      <c r="D874" s="91" t="s">
        <v>1487</v>
      </c>
      <c r="E874" s="122">
        <v>130554</v>
      </c>
      <c r="F874" s="130" t="s">
        <v>1102</v>
      </c>
      <c r="G874" s="131">
        <v>22</v>
      </c>
      <c r="H874" s="122" t="s">
        <v>1105</v>
      </c>
      <c r="I874" s="220" t="str">
        <f>VLOOKUP(A874,EMPRESAS!$A$1:$I$342,9,0)</f>
        <v>MAGDALENA</v>
      </c>
      <c r="J874" s="175">
        <v>2</v>
      </c>
      <c r="K874" s="176" t="str">
        <f>VLOOKUP(J874,AUXILIAR_TIPO_ASEGURADORA!$C$2:$D$19,2,0)</f>
        <v>QBE SEGUROS</v>
      </c>
      <c r="L874" s="177">
        <v>705845986</v>
      </c>
      <c r="M874" s="148">
        <v>42518</v>
      </c>
      <c r="N874" s="177">
        <v>705845986</v>
      </c>
      <c r="O874" s="148">
        <v>42518</v>
      </c>
      <c r="P874" s="29"/>
      <c r="Q874" s="62"/>
      <c r="R874" s="157" t="str">
        <f t="shared" ca="1" si="50"/>
        <v>Vencida</v>
      </c>
      <c r="S874" s="157">
        <f t="shared" ca="1" si="51"/>
        <v>2132</v>
      </c>
      <c r="T874" s="157" t="str">
        <f t="shared" ca="1" si="52"/>
        <v xml:space="preserve"> </v>
      </c>
    </row>
    <row r="875" spans="1:22" ht="15.6" thickTop="1" thickBot="1">
      <c r="A875" s="88">
        <v>8917016903</v>
      </c>
      <c r="B875" s="88" t="str">
        <f>VLOOKUP(A875,EMPRESAS!$A$1:$B$342,2,0)</f>
        <v>COOPERATRIVA DE TRANSPORTADORES FLUVIALES DEL RIO MAGDALENA LTDA "COOTRAFLURMAG"</v>
      </c>
      <c r="C875" s="88" t="str">
        <f>VLOOKUP(A875,EMPRESAS!$A$1:$C$342,3,0)</f>
        <v>Pasajeros</v>
      </c>
      <c r="D875" s="91" t="s">
        <v>1992</v>
      </c>
      <c r="E875" s="122">
        <v>130592</v>
      </c>
      <c r="F875" s="130" t="s">
        <v>1102</v>
      </c>
      <c r="G875" s="131">
        <v>22</v>
      </c>
      <c r="H875" s="122" t="s">
        <v>1105</v>
      </c>
      <c r="I875" s="220" t="str">
        <f>VLOOKUP(A875,EMPRESAS!$A$1:$I$342,9,0)</f>
        <v>MAGDALENA</v>
      </c>
      <c r="J875" s="175">
        <v>2</v>
      </c>
      <c r="K875" s="176" t="str">
        <f>VLOOKUP(J875,AUXILIAR_TIPO_ASEGURADORA!$C$2:$D$19,2,0)</f>
        <v>QBE SEGUROS</v>
      </c>
      <c r="L875" s="177">
        <v>705845986</v>
      </c>
      <c r="M875" s="148">
        <v>42518</v>
      </c>
      <c r="N875" s="177">
        <v>705845986</v>
      </c>
      <c r="O875" s="148">
        <v>42518</v>
      </c>
      <c r="P875" s="29"/>
      <c r="Q875" s="62"/>
      <c r="R875" s="157" t="str">
        <f t="shared" ca="1" si="50"/>
        <v>Vencida</v>
      </c>
      <c r="S875" s="157">
        <f t="shared" ca="1" si="51"/>
        <v>2132</v>
      </c>
      <c r="T875" s="157" t="str">
        <f t="shared" ca="1" si="52"/>
        <v xml:space="preserve"> </v>
      </c>
    </row>
    <row r="876" spans="1:22" ht="15.6" thickTop="1" thickBot="1">
      <c r="A876" s="88">
        <v>8917016903</v>
      </c>
      <c r="B876" s="88" t="str">
        <f>VLOOKUP(A876,EMPRESAS!$A$1:$B$342,2,0)</f>
        <v>COOPERATRIVA DE TRANSPORTADORES FLUVIALES DEL RIO MAGDALENA LTDA "COOTRAFLURMAG"</v>
      </c>
      <c r="C876" s="88" t="str">
        <f>VLOOKUP(A876,EMPRESAS!$A$1:$C$342,3,0)</f>
        <v>Pasajeros</v>
      </c>
      <c r="D876" s="91" t="s">
        <v>1993</v>
      </c>
      <c r="E876" s="122">
        <v>10320993</v>
      </c>
      <c r="F876" s="130" t="s">
        <v>1102</v>
      </c>
      <c r="G876" s="131">
        <v>18</v>
      </c>
      <c r="H876" s="122" t="s">
        <v>1105</v>
      </c>
      <c r="I876" s="220" t="str">
        <f>VLOOKUP(A876,EMPRESAS!$A$1:$I$342,9,0)</f>
        <v>MAGDALENA</v>
      </c>
      <c r="J876" s="175">
        <v>2</v>
      </c>
      <c r="K876" s="176" t="str">
        <f>VLOOKUP(J876,AUXILIAR_TIPO_ASEGURADORA!$C$2:$D$19,2,0)</f>
        <v>QBE SEGUROS</v>
      </c>
      <c r="L876" s="177">
        <v>705845986</v>
      </c>
      <c r="M876" s="148">
        <v>42518</v>
      </c>
      <c r="N876" s="177">
        <v>705845986</v>
      </c>
      <c r="O876" s="148">
        <v>42518</v>
      </c>
      <c r="P876" s="29"/>
      <c r="Q876" s="62"/>
      <c r="R876" s="157" t="str">
        <f t="shared" ca="1" si="50"/>
        <v>Vencida</v>
      </c>
      <c r="S876" s="157">
        <f t="shared" ca="1" si="51"/>
        <v>2132</v>
      </c>
      <c r="T876" s="157" t="str">
        <f t="shared" ca="1" si="52"/>
        <v xml:space="preserve"> </v>
      </c>
    </row>
    <row r="877" spans="1:22" ht="15.6" thickTop="1" thickBot="1">
      <c r="A877" s="88">
        <v>8917016903</v>
      </c>
      <c r="B877" s="88" t="str">
        <f>VLOOKUP(A877,EMPRESAS!$A$1:$B$342,2,0)</f>
        <v>COOPERATRIVA DE TRANSPORTADORES FLUVIALES DEL RIO MAGDALENA LTDA "COOTRAFLURMAG"</v>
      </c>
      <c r="C877" s="88" t="str">
        <f>VLOOKUP(A877,EMPRESAS!$A$1:$C$342,3,0)</f>
        <v>Pasajeros</v>
      </c>
      <c r="D877" s="91" t="s">
        <v>1994</v>
      </c>
      <c r="E877" s="122">
        <v>130650</v>
      </c>
      <c r="F877" s="130" t="s">
        <v>1102</v>
      </c>
      <c r="G877" s="131">
        <v>14</v>
      </c>
      <c r="H877" s="122" t="s">
        <v>1105</v>
      </c>
      <c r="I877" s="220" t="str">
        <f>VLOOKUP(A877,EMPRESAS!$A$1:$I$342,9,0)</f>
        <v>MAGDALENA</v>
      </c>
      <c r="J877" s="175">
        <v>2</v>
      </c>
      <c r="K877" s="176" t="str">
        <f>VLOOKUP(J877,AUXILIAR_TIPO_ASEGURADORA!$C$2:$D$19,2,0)</f>
        <v>QBE SEGUROS</v>
      </c>
      <c r="L877" s="177">
        <v>705845986</v>
      </c>
      <c r="M877" s="148">
        <v>42518</v>
      </c>
      <c r="N877" s="177">
        <v>705845986</v>
      </c>
      <c r="O877" s="148">
        <v>42518</v>
      </c>
      <c r="P877" s="29"/>
      <c r="Q877" s="62"/>
      <c r="R877" s="157" t="str">
        <f t="shared" ca="1" si="50"/>
        <v>Vencida</v>
      </c>
      <c r="S877" s="157">
        <f t="shared" ca="1" si="51"/>
        <v>2132</v>
      </c>
      <c r="T877" s="157" t="str">
        <f t="shared" ca="1" si="52"/>
        <v xml:space="preserve"> </v>
      </c>
    </row>
    <row r="878" spans="1:22" ht="15.6" thickTop="1" thickBot="1">
      <c r="A878" s="67">
        <v>9001124009</v>
      </c>
      <c r="B878" s="88" t="str">
        <f>VLOOKUP(A878,EMPRESAS!$A$1:$B$342,2,0)</f>
        <v>TRANSPORTE FLUVIAL DE ORIENTE S.A.S.</v>
      </c>
      <c r="C878" s="88" t="str">
        <f>VLOOKUP(A878,EMPRESAS!$A$1:$C$342,3,0)</f>
        <v>Pasajeros</v>
      </c>
      <c r="D878" s="95" t="s">
        <v>1995</v>
      </c>
      <c r="E878" s="122">
        <v>30220273</v>
      </c>
      <c r="F878" s="130" t="s">
        <v>1102</v>
      </c>
      <c r="G878" s="131">
        <v>30</v>
      </c>
      <c r="H878" s="122" t="s">
        <v>1035</v>
      </c>
      <c r="I878" s="220" t="str">
        <f>VLOOKUP(A878,EMPRESAS!$A$1:$I$342,9,0)</f>
        <v>META</v>
      </c>
      <c r="J878" s="175">
        <v>2</v>
      </c>
      <c r="K878" s="176" t="str">
        <f>VLOOKUP(J878,AUXILIAR_TIPO_ASEGURADORA!$C$2:$D$19,2,0)</f>
        <v>QBE SEGUROS</v>
      </c>
      <c r="L878" s="177">
        <v>706472616</v>
      </c>
      <c r="M878" s="148">
        <v>42904</v>
      </c>
      <c r="N878" s="177">
        <v>706472616</v>
      </c>
      <c r="O878" s="148">
        <v>42904</v>
      </c>
      <c r="P878" s="8"/>
      <c r="Q878" s="56"/>
      <c r="R878" s="157" t="str">
        <f t="shared" ca="1" si="50"/>
        <v>Vencida</v>
      </c>
      <c r="S878" s="157">
        <f t="shared" ca="1" si="51"/>
        <v>1746</v>
      </c>
      <c r="T878" s="157" t="str">
        <f t="shared" ca="1" si="52"/>
        <v xml:space="preserve"> </v>
      </c>
      <c r="U878" s="57"/>
      <c r="V878" s="58"/>
    </row>
    <row r="879" spans="1:22" ht="15.6" thickTop="1" thickBot="1">
      <c r="A879" s="88">
        <v>9001124009</v>
      </c>
      <c r="B879" s="88" t="str">
        <f>VLOOKUP(A879,EMPRESAS!$A$1:$B$342,2,0)</f>
        <v>TRANSPORTE FLUVIAL DE ORIENTE S.A.S.</v>
      </c>
      <c r="C879" s="88" t="str">
        <f>VLOOKUP(A879,EMPRESAS!$A$1:$C$342,3,0)</f>
        <v>Pasajeros</v>
      </c>
      <c r="D879" s="95" t="s">
        <v>1996</v>
      </c>
      <c r="E879" s="122">
        <v>30220272</v>
      </c>
      <c r="F879" s="130" t="s">
        <v>1102</v>
      </c>
      <c r="G879" s="131">
        <v>38</v>
      </c>
      <c r="H879" s="122" t="s">
        <v>1035</v>
      </c>
      <c r="I879" s="220" t="str">
        <f>VLOOKUP(A879,EMPRESAS!$A$1:$I$342,9,0)</f>
        <v>META</v>
      </c>
      <c r="J879" s="175">
        <v>2</v>
      </c>
      <c r="K879" s="176" t="str">
        <f>VLOOKUP(J879,AUXILIAR_TIPO_ASEGURADORA!$C$2:$D$19,2,0)</f>
        <v>QBE SEGUROS</v>
      </c>
      <c r="L879" s="177">
        <v>706472616</v>
      </c>
      <c r="M879" s="148">
        <v>42904</v>
      </c>
      <c r="N879" s="177">
        <v>706472616</v>
      </c>
      <c r="O879" s="148">
        <v>42904</v>
      </c>
      <c r="P879" s="25"/>
      <c r="Q879" s="24"/>
      <c r="R879" s="157" t="str">
        <f t="shared" ca="1" si="50"/>
        <v>Vencida</v>
      </c>
      <c r="S879" s="157">
        <f t="shared" ca="1" si="51"/>
        <v>1746</v>
      </c>
      <c r="T879" s="157" t="str">
        <f t="shared" ca="1" si="52"/>
        <v xml:space="preserve"> </v>
      </c>
    </row>
    <row r="880" spans="1:22" ht="15.6" thickTop="1" thickBot="1">
      <c r="A880" s="88">
        <v>9001124009</v>
      </c>
      <c r="B880" s="88" t="str">
        <f>VLOOKUP(A880,EMPRESAS!$A$1:$B$342,2,0)</f>
        <v>TRANSPORTE FLUVIAL DE ORIENTE S.A.S.</v>
      </c>
      <c r="C880" s="88" t="str">
        <f>VLOOKUP(A880,EMPRESAS!$A$1:$C$342,3,0)</f>
        <v>Pasajeros</v>
      </c>
      <c r="D880" s="95" t="s">
        <v>1997</v>
      </c>
      <c r="E880" s="122">
        <v>30220651</v>
      </c>
      <c r="F880" s="130" t="s">
        <v>1102</v>
      </c>
      <c r="G880" s="131">
        <v>30</v>
      </c>
      <c r="H880" s="122" t="s">
        <v>1035</v>
      </c>
      <c r="I880" s="220" t="str">
        <f>VLOOKUP(A880,EMPRESAS!$A$1:$I$342,9,0)</f>
        <v>META</v>
      </c>
      <c r="J880" s="175">
        <v>2</v>
      </c>
      <c r="K880" s="176" t="str">
        <f>VLOOKUP(J880,AUXILIAR_TIPO_ASEGURADORA!$C$2:$D$19,2,0)</f>
        <v>QBE SEGUROS</v>
      </c>
      <c r="L880" s="177">
        <v>706472616</v>
      </c>
      <c r="M880" s="148">
        <v>42904</v>
      </c>
      <c r="N880" s="177">
        <v>706472616</v>
      </c>
      <c r="O880" s="148">
        <v>42904</v>
      </c>
      <c r="P880" s="25"/>
      <c r="Q880" s="24"/>
      <c r="R880" s="157" t="str">
        <f t="shared" ca="1" si="50"/>
        <v>Vencida</v>
      </c>
      <c r="S880" s="157">
        <f t="shared" ca="1" si="51"/>
        <v>1746</v>
      </c>
      <c r="T880" s="157" t="str">
        <f t="shared" ca="1" si="52"/>
        <v xml:space="preserve"> </v>
      </c>
    </row>
    <row r="881" spans="1:22" ht="15.6" thickTop="1" thickBot="1">
      <c r="A881" s="88">
        <v>9001124009</v>
      </c>
      <c r="B881" s="88" t="str">
        <f>VLOOKUP(A881,EMPRESAS!$A$1:$B$342,2,0)</f>
        <v>TRANSPORTE FLUVIAL DE ORIENTE S.A.S.</v>
      </c>
      <c r="C881" s="88" t="str">
        <f>VLOOKUP(A881,EMPRESAS!$A$1:$C$342,3,0)</f>
        <v>Pasajeros</v>
      </c>
      <c r="D881" s="95" t="s">
        <v>1998</v>
      </c>
      <c r="E881" s="122">
        <v>30220762</v>
      </c>
      <c r="F881" s="130" t="s">
        <v>1102</v>
      </c>
      <c r="G881" s="131">
        <v>26</v>
      </c>
      <c r="H881" s="122" t="s">
        <v>1035</v>
      </c>
      <c r="I881" s="220" t="str">
        <f>VLOOKUP(A881,EMPRESAS!$A$1:$I$342,9,0)</f>
        <v>META</v>
      </c>
      <c r="J881" s="175">
        <v>2</v>
      </c>
      <c r="K881" s="176" t="str">
        <f>VLOOKUP(J881,AUXILIAR_TIPO_ASEGURADORA!$C$2:$D$19,2,0)</f>
        <v>QBE SEGUROS</v>
      </c>
      <c r="L881" s="177">
        <v>706472616</v>
      </c>
      <c r="M881" s="148">
        <v>42904</v>
      </c>
      <c r="N881" s="177">
        <v>706472616</v>
      </c>
      <c r="O881" s="148">
        <v>42904</v>
      </c>
      <c r="P881" s="8"/>
      <c r="Q881" s="56"/>
      <c r="R881" s="157" t="str">
        <f t="shared" ca="1" si="50"/>
        <v>Vencida</v>
      </c>
      <c r="S881" s="157">
        <f t="shared" ca="1" si="51"/>
        <v>1746</v>
      </c>
      <c r="T881" s="157" t="str">
        <f t="shared" ca="1" si="52"/>
        <v xml:space="preserve"> </v>
      </c>
      <c r="U881" s="57"/>
      <c r="V881" s="58"/>
    </row>
    <row r="882" spans="1:22" ht="15.6" thickTop="1" thickBot="1">
      <c r="A882" s="67">
        <v>8190015949</v>
      </c>
      <c r="B882" s="88" t="str">
        <f>VLOOKUP(A882,EMPRESAS!$A$1:$B$342,2,0)</f>
        <v>COOPERATIVA DE TRANSPORTE FLUVIAL Y TERRESTRE DE SITIO NUEVO COOTRANSFLUSI "COOTRANSFLUSI"</v>
      </c>
      <c r="C882" s="88" t="str">
        <f>VLOOKUP(A882,EMPRESAS!$A$1:$C$342,3,0)</f>
        <v>Pasajeros</v>
      </c>
      <c r="D882" s="96" t="s">
        <v>1999</v>
      </c>
      <c r="E882" s="122">
        <v>10120069</v>
      </c>
      <c r="F882" s="130" t="s">
        <v>1144</v>
      </c>
      <c r="G882" s="131">
        <v>35</v>
      </c>
      <c r="H882" s="122" t="s">
        <v>1105</v>
      </c>
      <c r="I882" s="220" t="str">
        <f>VLOOKUP(A882,EMPRESAS!$A$1:$I$342,9,0)</f>
        <v>MAGDALENA</v>
      </c>
      <c r="J882" s="175">
        <v>2</v>
      </c>
      <c r="K882" s="176" t="str">
        <f>VLOOKUP(J882,AUXILIAR_TIPO_ASEGURADORA!$C$2:$D$19,2,0)</f>
        <v>QBE SEGUROS</v>
      </c>
      <c r="L882" s="177">
        <v>706533079</v>
      </c>
      <c r="M882" s="148">
        <v>42952</v>
      </c>
      <c r="N882" s="177">
        <v>706533079</v>
      </c>
      <c r="O882" s="148">
        <v>42952</v>
      </c>
      <c r="P882" s="28"/>
      <c r="Q882" s="60"/>
      <c r="R882" s="157" t="str">
        <f t="shared" ca="1" si="50"/>
        <v>Vencida</v>
      </c>
      <c r="S882" s="157">
        <f t="shared" ca="1" si="51"/>
        <v>1698</v>
      </c>
      <c r="T882" s="157" t="str">
        <f t="shared" ca="1" si="52"/>
        <v xml:space="preserve"> </v>
      </c>
    </row>
    <row r="883" spans="1:22" ht="15.6" thickTop="1" thickBot="1">
      <c r="A883" s="88">
        <v>8190015949</v>
      </c>
      <c r="B883" s="88" t="str">
        <f>VLOOKUP(A883,EMPRESAS!$A$1:$B$342,2,0)</f>
        <v>COOPERATIVA DE TRANSPORTE FLUVIAL Y TERRESTRE DE SITIO NUEVO COOTRANSFLUSI "COOTRANSFLUSI"</v>
      </c>
      <c r="C883" s="88" t="str">
        <f>VLOOKUP(A883,EMPRESAS!$A$1:$C$342,3,0)</f>
        <v>Pasajeros</v>
      </c>
      <c r="D883" s="96" t="s">
        <v>2000</v>
      </c>
      <c r="E883" s="122">
        <v>10120412</v>
      </c>
      <c r="F883" s="130" t="s">
        <v>1102</v>
      </c>
      <c r="G883" s="131">
        <v>16</v>
      </c>
      <c r="H883" s="122" t="s">
        <v>1105</v>
      </c>
      <c r="I883" s="220" t="str">
        <f>VLOOKUP(A883,EMPRESAS!$A$1:$I$342,9,0)</f>
        <v>MAGDALENA</v>
      </c>
      <c r="J883" s="175">
        <v>2</v>
      </c>
      <c r="K883" s="176" t="str">
        <f>VLOOKUP(J883,AUXILIAR_TIPO_ASEGURADORA!$C$2:$D$19,2,0)</f>
        <v>QBE SEGUROS</v>
      </c>
      <c r="L883" s="177">
        <v>706533079</v>
      </c>
      <c r="M883" s="148">
        <v>42952</v>
      </c>
      <c r="N883" s="177">
        <v>706533079</v>
      </c>
      <c r="O883" s="148">
        <v>42952</v>
      </c>
      <c r="P883" s="28"/>
      <c r="Q883" s="60"/>
      <c r="R883" s="157" t="str">
        <f t="shared" ca="1" si="50"/>
        <v>Vencida</v>
      </c>
      <c r="S883" s="157">
        <f t="shared" ca="1" si="51"/>
        <v>1698</v>
      </c>
      <c r="T883" s="157" t="str">
        <f t="shared" ca="1" si="52"/>
        <v xml:space="preserve"> </v>
      </c>
    </row>
    <row r="884" spans="1:22" ht="15.6" thickTop="1" thickBot="1">
      <c r="A884" s="88">
        <v>8190015949</v>
      </c>
      <c r="B884" s="88" t="str">
        <f>VLOOKUP(A884,EMPRESAS!$A$1:$B$342,2,0)</f>
        <v>COOPERATIVA DE TRANSPORTE FLUVIAL Y TERRESTRE DE SITIO NUEVO COOTRANSFLUSI "COOTRANSFLUSI"</v>
      </c>
      <c r="C884" s="88" t="str">
        <f>VLOOKUP(A884,EMPRESAS!$A$1:$C$342,3,0)</f>
        <v>Pasajeros</v>
      </c>
      <c r="D884" s="96" t="s">
        <v>2001</v>
      </c>
      <c r="E884" s="122">
        <v>10120334</v>
      </c>
      <c r="F884" s="130" t="s">
        <v>1102</v>
      </c>
      <c r="G884" s="131">
        <v>15</v>
      </c>
      <c r="H884" s="122" t="s">
        <v>1105</v>
      </c>
      <c r="I884" s="220" t="str">
        <f>VLOOKUP(A884,EMPRESAS!$A$1:$I$342,9,0)</f>
        <v>MAGDALENA</v>
      </c>
      <c r="J884" s="175">
        <v>2</v>
      </c>
      <c r="K884" s="176" t="str">
        <f>VLOOKUP(J884,AUXILIAR_TIPO_ASEGURADORA!$C$2:$D$19,2,0)</f>
        <v>QBE SEGUROS</v>
      </c>
      <c r="L884" s="177">
        <v>706533079</v>
      </c>
      <c r="M884" s="148">
        <v>42952</v>
      </c>
      <c r="N884" s="177">
        <v>706533079</v>
      </c>
      <c r="O884" s="148">
        <v>42952</v>
      </c>
      <c r="P884" s="28"/>
      <c r="Q884" s="60"/>
      <c r="R884" s="157" t="str">
        <f t="shared" ca="1" si="50"/>
        <v>Vencida</v>
      </c>
      <c r="S884" s="157">
        <f t="shared" ca="1" si="51"/>
        <v>1698</v>
      </c>
      <c r="T884" s="157" t="str">
        <f t="shared" ca="1" si="52"/>
        <v xml:space="preserve"> </v>
      </c>
    </row>
    <row r="885" spans="1:22" ht="15.6" thickTop="1" thickBot="1">
      <c r="A885" s="88">
        <v>8190015949</v>
      </c>
      <c r="B885" s="88" t="str">
        <f>VLOOKUP(A885,EMPRESAS!$A$1:$B$342,2,0)</f>
        <v>COOPERATIVA DE TRANSPORTE FLUVIAL Y TERRESTRE DE SITIO NUEVO COOTRANSFLUSI "COOTRANSFLUSI"</v>
      </c>
      <c r="C885" s="88" t="str">
        <f>VLOOKUP(A885,EMPRESAS!$A$1:$C$342,3,0)</f>
        <v>Pasajeros</v>
      </c>
      <c r="D885" s="96" t="s">
        <v>2002</v>
      </c>
      <c r="E885" s="122">
        <v>10120068</v>
      </c>
      <c r="F885" s="130" t="s">
        <v>1127</v>
      </c>
      <c r="G885" s="131">
        <v>35</v>
      </c>
      <c r="H885" s="122" t="s">
        <v>1105</v>
      </c>
      <c r="I885" s="220" t="str">
        <f>VLOOKUP(A885,EMPRESAS!$A$1:$I$342,9,0)</f>
        <v>MAGDALENA</v>
      </c>
      <c r="J885" s="175">
        <v>2</v>
      </c>
      <c r="K885" s="176" t="str">
        <f>VLOOKUP(J885,AUXILIAR_TIPO_ASEGURADORA!$C$2:$D$19,2,0)</f>
        <v>QBE SEGUROS</v>
      </c>
      <c r="L885" s="177">
        <v>706533079</v>
      </c>
      <c r="M885" s="148">
        <v>42952</v>
      </c>
      <c r="N885" s="177">
        <v>706533079</v>
      </c>
      <c r="O885" s="148">
        <v>42952</v>
      </c>
      <c r="P885" s="28"/>
      <c r="Q885" s="60"/>
      <c r="R885" s="157" t="str">
        <f t="shared" ca="1" si="50"/>
        <v>Vencida</v>
      </c>
      <c r="S885" s="157">
        <f t="shared" ca="1" si="51"/>
        <v>1698</v>
      </c>
      <c r="T885" s="157" t="str">
        <f t="shared" ca="1" si="52"/>
        <v xml:space="preserve"> </v>
      </c>
    </row>
    <row r="886" spans="1:22" ht="15.6" thickTop="1" thickBot="1">
      <c r="A886" s="88">
        <v>8190015949</v>
      </c>
      <c r="B886" s="88" t="str">
        <f>VLOOKUP(A886,EMPRESAS!$A$1:$B$342,2,0)</f>
        <v>COOPERATIVA DE TRANSPORTE FLUVIAL Y TERRESTRE DE SITIO NUEVO COOTRANSFLUSI "COOTRANSFLUSI"</v>
      </c>
      <c r="C886" s="88" t="str">
        <f>VLOOKUP(A886,EMPRESAS!$A$1:$C$342,3,0)</f>
        <v>Pasajeros</v>
      </c>
      <c r="D886" s="96" t="s">
        <v>2003</v>
      </c>
      <c r="E886" s="122">
        <v>10120060</v>
      </c>
      <c r="F886" s="130" t="s">
        <v>1158</v>
      </c>
      <c r="G886" s="131">
        <v>35</v>
      </c>
      <c r="H886" s="122" t="s">
        <v>1105</v>
      </c>
      <c r="I886" s="220" t="str">
        <f>VLOOKUP(A886,EMPRESAS!$A$1:$I$342,9,0)</f>
        <v>MAGDALENA</v>
      </c>
      <c r="J886" s="175">
        <v>2</v>
      </c>
      <c r="K886" s="176" t="str">
        <f>VLOOKUP(J886,AUXILIAR_TIPO_ASEGURADORA!$C$2:$D$19,2,0)</f>
        <v>QBE SEGUROS</v>
      </c>
      <c r="L886" s="177">
        <v>706533079</v>
      </c>
      <c r="M886" s="148">
        <v>42952</v>
      </c>
      <c r="N886" s="177">
        <v>706533079</v>
      </c>
      <c r="O886" s="148">
        <v>42952</v>
      </c>
      <c r="P886" s="28"/>
      <c r="Q886" s="60"/>
      <c r="R886" s="157" t="str">
        <f t="shared" ca="1" si="50"/>
        <v>Vencida</v>
      </c>
      <c r="S886" s="157">
        <f t="shared" ca="1" si="51"/>
        <v>1698</v>
      </c>
      <c r="T886" s="157" t="str">
        <f t="shared" ca="1" si="52"/>
        <v xml:space="preserve"> </v>
      </c>
    </row>
    <row r="887" spans="1:22" ht="15.6" thickTop="1" thickBot="1">
      <c r="A887" s="88">
        <v>8190015949</v>
      </c>
      <c r="B887" s="88" t="str">
        <f>VLOOKUP(A887,EMPRESAS!$A$1:$B$342,2,0)</f>
        <v>COOPERATIVA DE TRANSPORTE FLUVIAL Y TERRESTRE DE SITIO NUEVO COOTRANSFLUSI "COOTRANSFLUSI"</v>
      </c>
      <c r="C887" s="88" t="str">
        <f>VLOOKUP(A887,EMPRESAS!$A$1:$C$342,3,0)</f>
        <v>Pasajeros</v>
      </c>
      <c r="D887" s="96" t="s">
        <v>2004</v>
      </c>
      <c r="E887" s="122">
        <v>10120073</v>
      </c>
      <c r="F887" s="130" t="s">
        <v>1144</v>
      </c>
      <c r="G887" s="131">
        <v>35</v>
      </c>
      <c r="H887" s="122" t="s">
        <v>1105</v>
      </c>
      <c r="I887" s="220" t="str">
        <f>VLOOKUP(A887,EMPRESAS!$A$1:$I$342,9,0)</f>
        <v>MAGDALENA</v>
      </c>
      <c r="J887" s="175">
        <v>2</v>
      </c>
      <c r="K887" s="176" t="str">
        <f>VLOOKUP(J887,AUXILIAR_TIPO_ASEGURADORA!$C$2:$D$19,2,0)</f>
        <v>QBE SEGUROS</v>
      </c>
      <c r="L887" s="177">
        <v>706533079</v>
      </c>
      <c r="M887" s="148">
        <v>42952</v>
      </c>
      <c r="N887" s="177">
        <v>706533079</v>
      </c>
      <c r="O887" s="148">
        <v>42952</v>
      </c>
      <c r="P887" s="28"/>
      <c r="Q887" s="60"/>
      <c r="R887" s="157" t="str">
        <f t="shared" ca="1" si="50"/>
        <v>Vencida</v>
      </c>
      <c r="S887" s="157">
        <f t="shared" ca="1" si="51"/>
        <v>1698</v>
      </c>
      <c r="T887" s="157" t="str">
        <f t="shared" ca="1" si="52"/>
        <v xml:space="preserve"> </v>
      </c>
    </row>
    <row r="888" spans="1:22" ht="15.6" thickTop="1" thickBot="1">
      <c r="A888" s="88">
        <v>8190015949</v>
      </c>
      <c r="B888" s="88" t="str">
        <f>VLOOKUP(A888,EMPRESAS!$A$1:$B$342,2,0)</f>
        <v>COOPERATIVA DE TRANSPORTE FLUVIAL Y TERRESTRE DE SITIO NUEVO COOTRANSFLUSI "COOTRANSFLUSI"</v>
      </c>
      <c r="C888" s="88" t="str">
        <f>VLOOKUP(A888,EMPRESAS!$A$1:$C$342,3,0)</f>
        <v>Pasajeros</v>
      </c>
      <c r="D888" s="96" t="s">
        <v>2005</v>
      </c>
      <c r="E888" s="122">
        <v>10120065</v>
      </c>
      <c r="F888" s="130" t="s">
        <v>1144</v>
      </c>
      <c r="G888" s="131">
        <v>35</v>
      </c>
      <c r="H888" s="122" t="s">
        <v>1105</v>
      </c>
      <c r="I888" s="220" t="str">
        <f>VLOOKUP(A888,EMPRESAS!$A$1:$I$342,9,0)</f>
        <v>MAGDALENA</v>
      </c>
      <c r="J888" s="175">
        <v>2</v>
      </c>
      <c r="K888" s="176" t="str">
        <f>VLOOKUP(J888,AUXILIAR_TIPO_ASEGURADORA!$C$2:$D$19,2,0)</f>
        <v>QBE SEGUROS</v>
      </c>
      <c r="L888" s="177">
        <v>706533079</v>
      </c>
      <c r="M888" s="148">
        <v>42952</v>
      </c>
      <c r="N888" s="177">
        <v>706533079</v>
      </c>
      <c r="O888" s="148">
        <v>42952</v>
      </c>
      <c r="P888" s="28"/>
      <c r="Q888" s="60"/>
      <c r="R888" s="157" t="str">
        <f t="shared" ca="1" si="50"/>
        <v>Vencida</v>
      </c>
      <c r="S888" s="157">
        <f t="shared" ca="1" si="51"/>
        <v>1698</v>
      </c>
      <c r="T888" s="157" t="str">
        <f t="shared" ca="1" si="52"/>
        <v xml:space="preserve"> </v>
      </c>
    </row>
    <row r="889" spans="1:22" ht="15.6" thickTop="1" thickBot="1">
      <c r="A889" s="88">
        <v>8190015949</v>
      </c>
      <c r="B889" s="88" t="str">
        <f>VLOOKUP(A889,EMPRESAS!$A$1:$B$342,2,0)</f>
        <v>COOPERATIVA DE TRANSPORTE FLUVIAL Y TERRESTRE DE SITIO NUEVO COOTRANSFLUSI "COOTRANSFLUSI"</v>
      </c>
      <c r="C889" s="88" t="str">
        <f>VLOOKUP(A889,EMPRESAS!$A$1:$C$342,3,0)</f>
        <v>Pasajeros</v>
      </c>
      <c r="D889" s="96" t="s">
        <v>2006</v>
      </c>
      <c r="E889" s="122">
        <v>10120074</v>
      </c>
      <c r="F889" s="130" t="s">
        <v>1144</v>
      </c>
      <c r="G889" s="131">
        <v>35</v>
      </c>
      <c r="H889" s="122" t="s">
        <v>1105</v>
      </c>
      <c r="I889" s="220" t="str">
        <f>VLOOKUP(A889,EMPRESAS!$A$1:$I$342,9,0)</f>
        <v>MAGDALENA</v>
      </c>
      <c r="J889" s="175">
        <v>2</v>
      </c>
      <c r="K889" s="176" t="str">
        <f>VLOOKUP(J889,AUXILIAR_TIPO_ASEGURADORA!$C$2:$D$19,2,0)</f>
        <v>QBE SEGUROS</v>
      </c>
      <c r="L889" s="177">
        <v>706533079</v>
      </c>
      <c r="M889" s="148">
        <v>42952</v>
      </c>
      <c r="N889" s="177">
        <v>706533079</v>
      </c>
      <c r="O889" s="148">
        <v>42952</v>
      </c>
      <c r="P889" s="28"/>
      <c r="Q889" s="60"/>
      <c r="R889" s="157" t="str">
        <f t="shared" ca="1" si="50"/>
        <v>Vencida</v>
      </c>
      <c r="S889" s="157">
        <f t="shared" ca="1" si="51"/>
        <v>1698</v>
      </c>
      <c r="T889" s="157" t="str">
        <f t="shared" ca="1" si="52"/>
        <v xml:space="preserve"> </v>
      </c>
    </row>
    <row r="890" spans="1:22" ht="15.6" thickTop="1" thickBot="1">
      <c r="A890" s="88">
        <v>8190015949</v>
      </c>
      <c r="B890" s="88" t="str">
        <f>VLOOKUP(A890,EMPRESAS!$A$1:$B$342,2,0)</f>
        <v>COOPERATIVA DE TRANSPORTE FLUVIAL Y TERRESTRE DE SITIO NUEVO COOTRANSFLUSI "COOTRANSFLUSI"</v>
      </c>
      <c r="C890" s="88" t="str">
        <f>VLOOKUP(A890,EMPRESAS!$A$1:$C$342,3,0)</f>
        <v>Pasajeros</v>
      </c>
      <c r="D890" s="96" t="s">
        <v>2007</v>
      </c>
      <c r="E890" s="122">
        <v>10120097</v>
      </c>
      <c r="F890" s="130" t="s">
        <v>1158</v>
      </c>
      <c r="G890" s="131">
        <v>35</v>
      </c>
      <c r="H890" s="122" t="s">
        <v>1105</v>
      </c>
      <c r="I890" s="220" t="str">
        <f>VLOOKUP(A890,EMPRESAS!$A$1:$I$342,9,0)</f>
        <v>MAGDALENA</v>
      </c>
      <c r="J890" s="175">
        <v>2</v>
      </c>
      <c r="K890" s="176" t="str">
        <f>VLOOKUP(J890,AUXILIAR_TIPO_ASEGURADORA!$C$2:$D$19,2,0)</f>
        <v>QBE SEGUROS</v>
      </c>
      <c r="L890" s="177">
        <v>706533079</v>
      </c>
      <c r="M890" s="148">
        <v>42952</v>
      </c>
      <c r="N890" s="177">
        <v>706533079</v>
      </c>
      <c r="O890" s="148">
        <v>42952</v>
      </c>
      <c r="P890" s="28"/>
      <c r="Q890" s="60"/>
      <c r="R890" s="157" t="str">
        <f t="shared" ca="1" si="50"/>
        <v>Vencida</v>
      </c>
      <c r="S890" s="157">
        <f t="shared" ca="1" si="51"/>
        <v>1698</v>
      </c>
      <c r="T890" s="157" t="str">
        <f t="shared" ca="1" si="52"/>
        <v xml:space="preserve"> </v>
      </c>
    </row>
    <row r="891" spans="1:22" ht="15.6" thickTop="1" thickBot="1">
      <c r="A891" s="88">
        <v>8190015949</v>
      </c>
      <c r="B891" s="88" t="str">
        <f>VLOOKUP(A891,EMPRESAS!$A$1:$B$342,2,0)</f>
        <v>COOPERATIVA DE TRANSPORTE FLUVIAL Y TERRESTRE DE SITIO NUEVO COOTRANSFLUSI "COOTRANSFLUSI"</v>
      </c>
      <c r="C891" s="88" t="str">
        <f>VLOOKUP(A891,EMPRESAS!$A$1:$C$342,3,0)</f>
        <v>Pasajeros</v>
      </c>
      <c r="D891" s="96" t="s">
        <v>2008</v>
      </c>
      <c r="E891" s="122">
        <v>10120100</v>
      </c>
      <c r="F891" s="130" t="s">
        <v>1158</v>
      </c>
      <c r="G891" s="131">
        <v>35</v>
      </c>
      <c r="H891" s="122" t="s">
        <v>1105</v>
      </c>
      <c r="I891" s="220" t="str">
        <f>VLOOKUP(A891,EMPRESAS!$A$1:$I$342,9,0)</f>
        <v>MAGDALENA</v>
      </c>
      <c r="J891" s="175">
        <v>2</v>
      </c>
      <c r="K891" s="176" t="str">
        <f>VLOOKUP(J891,AUXILIAR_TIPO_ASEGURADORA!$C$2:$D$19,2,0)</f>
        <v>QBE SEGUROS</v>
      </c>
      <c r="L891" s="177">
        <v>706533079</v>
      </c>
      <c r="M891" s="148">
        <v>42952</v>
      </c>
      <c r="N891" s="177">
        <v>706533079</v>
      </c>
      <c r="O891" s="148">
        <v>42952</v>
      </c>
      <c r="P891" s="28"/>
      <c r="Q891" s="60"/>
      <c r="R891" s="157" t="str">
        <f t="shared" ca="1" si="50"/>
        <v>Vencida</v>
      </c>
      <c r="S891" s="157">
        <f t="shared" ca="1" si="51"/>
        <v>1698</v>
      </c>
      <c r="T891" s="157" t="str">
        <f t="shared" ca="1" si="52"/>
        <v xml:space="preserve"> </v>
      </c>
    </row>
    <row r="892" spans="1:22" ht="15.6" thickTop="1" thickBot="1">
      <c r="A892" s="88">
        <v>8190015949</v>
      </c>
      <c r="B892" s="88" t="str">
        <f>VLOOKUP(A892,EMPRESAS!$A$1:$B$342,2,0)</f>
        <v>COOPERATIVA DE TRANSPORTE FLUVIAL Y TERRESTRE DE SITIO NUEVO COOTRANSFLUSI "COOTRANSFLUSI"</v>
      </c>
      <c r="C892" s="88" t="str">
        <f>VLOOKUP(A892,EMPRESAS!$A$1:$C$342,3,0)</f>
        <v>Pasajeros</v>
      </c>
      <c r="D892" s="96" t="s">
        <v>2009</v>
      </c>
      <c r="E892" s="122">
        <v>10120062</v>
      </c>
      <c r="F892" s="130" t="s">
        <v>1158</v>
      </c>
      <c r="G892" s="131">
        <v>30</v>
      </c>
      <c r="H892" s="122" t="s">
        <v>1105</v>
      </c>
      <c r="I892" s="220" t="str">
        <f>VLOOKUP(A892,EMPRESAS!$A$1:$I$342,9,0)</f>
        <v>MAGDALENA</v>
      </c>
      <c r="J892" s="175">
        <v>2</v>
      </c>
      <c r="K892" s="176" t="str">
        <f>VLOOKUP(J892,AUXILIAR_TIPO_ASEGURADORA!$C$2:$D$19,2,0)</f>
        <v>QBE SEGUROS</v>
      </c>
      <c r="L892" s="177">
        <v>706533079</v>
      </c>
      <c r="M892" s="148">
        <v>42952</v>
      </c>
      <c r="N892" s="177">
        <v>706533079</v>
      </c>
      <c r="O892" s="148">
        <v>42952</v>
      </c>
      <c r="P892" s="28"/>
      <c r="Q892" s="60"/>
      <c r="R892" s="157" t="str">
        <f t="shared" ca="1" si="50"/>
        <v>Vencida</v>
      </c>
      <c r="S892" s="157">
        <f t="shared" ca="1" si="51"/>
        <v>1698</v>
      </c>
      <c r="T892" s="157" t="str">
        <f t="shared" ca="1" si="52"/>
        <v xml:space="preserve"> </v>
      </c>
    </row>
    <row r="893" spans="1:22" ht="15.6" thickTop="1" thickBot="1">
      <c r="A893" s="88">
        <v>8190015949</v>
      </c>
      <c r="B893" s="88" t="str">
        <f>VLOOKUP(A893,EMPRESAS!$A$1:$B$342,2,0)</f>
        <v>COOPERATIVA DE TRANSPORTE FLUVIAL Y TERRESTRE DE SITIO NUEVO COOTRANSFLUSI "COOTRANSFLUSI"</v>
      </c>
      <c r="C893" s="88" t="str">
        <f>VLOOKUP(A893,EMPRESAS!$A$1:$C$342,3,0)</f>
        <v>Pasajeros</v>
      </c>
      <c r="D893" s="96" t="s">
        <v>2010</v>
      </c>
      <c r="E893" s="122">
        <v>1012422</v>
      </c>
      <c r="F893" s="130" t="s">
        <v>1102</v>
      </c>
      <c r="G893" s="131">
        <v>15</v>
      </c>
      <c r="H893" s="122" t="s">
        <v>1105</v>
      </c>
      <c r="I893" s="220" t="str">
        <f>VLOOKUP(A893,EMPRESAS!$A$1:$I$342,9,0)</f>
        <v>MAGDALENA</v>
      </c>
      <c r="J893" s="175">
        <v>2</v>
      </c>
      <c r="K893" s="176" t="str">
        <f>VLOOKUP(J893,AUXILIAR_TIPO_ASEGURADORA!$C$2:$D$19,2,0)</f>
        <v>QBE SEGUROS</v>
      </c>
      <c r="L893" s="177">
        <v>706533079</v>
      </c>
      <c r="M893" s="148">
        <v>42952</v>
      </c>
      <c r="N893" s="177">
        <v>706533079</v>
      </c>
      <c r="O893" s="148">
        <v>42952</v>
      </c>
      <c r="P893" s="28"/>
      <c r="Q893" s="60"/>
      <c r="R893" s="157" t="str">
        <f t="shared" ca="1" si="50"/>
        <v>Vencida</v>
      </c>
      <c r="S893" s="157">
        <f t="shared" ca="1" si="51"/>
        <v>1698</v>
      </c>
      <c r="T893" s="157" t="str">
        <f t="shared" ca="1" si="52"/>
        <v xml:space="preserve"> </v>
      </c>
    </row>
    <row r="894" spans="1:22" ht="15.6" thickTop="1" thickBot="1">
      <c r="A894" s="88">
        <v>8190015949</v>
      </c>
      <c r="B894" s="88" t="str">
        <f>VLOOKUP(A894,EMPRESAS!$A$1:$B$342,2,0)</f>
        <v>COOPERATIVA DE TRANSPORTE FLUVIAL Y TERRESTRE DE SITIO NUEVO COOTRANSFLUSI "COOTRANSFLUSI"</v>
      </c>
      <c r="C894" s="88" t="str">
        <f>VLOOKUP(A894,EMPRESAS!$A$1:$C$342,3,0)</f>
        <v>Pasajeros</v>
      </c>
      <c r="D894" s="96" t="s">
        <v>2011</v>
      </c>
      <c r="E894" s="122">
        <v>10120059</v>
      </c>
      <c r="F894" s="130" t="s">
        <v>1158</v>
      </c>
      <c r="G894" s="131">
        <v>30</v>
      </c>
      <c r="H894" s="122" t="s">
        <v>1105</v>
      </c>
      <c r="I894" s="220" t="str">
        <f>VLOOKUP(A894,EMPRESAS!$A$1:$I$342,9,0)</f>
        <v>MAGDALENA</v>
      </c>
      <c r="J894" s="175">
        <v>2</v>
      </c>
      <c r="K894" s="176" t="str">
        <f>VLOOKUP(J894,AUXILIAR_TIPO_ASEGURADORA!$C$2:$D$19,2,0)</f>
        <v>QBE SEGUROS</v>
      </c>
      <c r="L894" s="177">
        <v>706533079</v>
      </c>
      <c r="M894" s="148">
        <v>42952</v>
      </c>
      <c r="N894" s="177">
        <v>706533079</v>
      </c>
      <c r="O894" s="148">
        <v>42952</v>
      </c>
      <c r="P894" s="28"/>
      <c r="Q894" s="60"/>
      <c r="R894" s="157" t="str">
        <f t="shared" ca="1" si="50"/>
        <v>Vencida</v>
      </c>
      <c r="S894" s="157">
        <f t="shared" ca="1" si="51"/>
        <v>1698</v>
      </c>
      <c r="T894" s="157" t="str">
        <f t="shared" ca="1" si="52"/>
        <v xml:space="preserve"> </v>
      </c>
    </row>
    <row r="895" spans="1:22" ht="15.6" thickTop="1" thickBot="1">
      <c r="A895" s="88">
        <v>8190015949</v>
      </c>
      <c r="B895" s="88" t="str">
        <f>VLOOKUP(A895,EMPRESAS!$A$1:$B$342,2,0)</f>
        <v>COOPERATIVA DE TRANSPORTE FLUVIAL Y TERRESTRE DE SITIO NUEVO COOTRANSFLUSI "COOTRANSFLUSI"</v>
      </c>
      <c r="C895" s="88" t="str">
        <f>VLOOKUP(A895,EMPRESAS!$A$1:$C$342,3,0)</f>
        <v>Pasajeros</v>
      </c>
      <c r="D895" s="96" t="s">
        <v>2012</v>
      </c>
      <c r="E895" s="122">
        <v>10120061</v>
      </c>
      <c r="F895" s="130" t="s">
        <v>1144</v>
      </c>
      <c r="G895" s="131">
        <v>35</v>
      </c>
      <c r="H895" s="122" t="s">
        <v>1105</v>
      </c>
      <c r="I895" s="220" t="str">
        <f>VLOOKUP(A895,EMPRESAS!$A$1:$I$342,9,0)</f>
        <v>MAGDALENA</v>
      </c>
      <c r="J895" s="175">
        <v>2</v>
      </c>
      <c r="K895" s="176" t="str">
        <f>VLOOKUP(J895,AUXILIAR_TIPO_ASEGURADORA!$C$2:$D$19,2,0)</f>
        <v>QBE SEGUROS</v>
      </c>
      <c r="L895" s="177">
        <v>706533079</v>
      </c>
      <c r="M895" s="148">
        <v>42952</v>
      </c>
      <c r="N895" s="177">
        <v>706533079</v>
      </c>
      <c r="O895" s="148">
        <v>42952</v>
      </c>
      <c r="P895" s="28"/>
      <c r="Q895" s="60"/>
      <c r="R895" s="157" t="str">
        <f t="shared" ca="1" si="50"/>
        <v>Vencida</v>
      </c>
      <c r="S895" s="157">
        <f t="shared" ca="1" si="51"/>
        <v>1698</v>
      </c>
      <c r="T895" s="157" t="str">
        <f t="shared" ca="1" si="52"/>
        <v xml:space="preserve"> </v>
      </c>
    </row>
    <row r="896" spans="1:22" ht="15.6" thickTop="1" thickBot="1">
      <c r="A896" s="88">
        <v>8190015949</v>
      </c>
      <c r="B896" s="88" t="str">
        <f>VLOOKUP(A896,EMPRESAS!$A$1:$B$342,2,0)</f>
        <v>COOPERATIVA DE TRANSPORTE FLUVIAL Y TERRESTRE DE SITIO NUEVO COOTRANSFLUSI "COOTRANSFLUSI"</v>
      </c>
      <c r="C896" s="88" t="str">
        <f>VLOOKUP(A896,EMPRESAS!$A$1:$C$342,3,0)</f>
        <v>Pasajeros</v>
      </c>
      <c r="D896" s="96" t="s">
        <v>2013</v>
      </c>
      <c r="E896" s="122">
        <v>10120053</v>
      </c>
      <c r="F896" s="130" t="s">
        <v>1144</v>
      </c>
      <c r="G896" s="131">
        <v>35</v>
      </c>
      <c r="H896" s="122" t="s">
        <v>1105</v>
      </c>
      <c r="I896" s="220" t="str">
        <f>VLOOKUP(A896,EMPRESAS!$A$1:$I$342,9,0)</f>
        <v>MAGDALENA</v>
      </c>
      <c r="J896" s="175">
        <v>2</v>
      </c>
      <c r="K896" s="176" t="str">
        <f>VLOOKUP(J896,AUXILIAR_TIPO_ASEGURADORA!$C$2:$D$19,2,0)</f>
        <v>QBE SEGUROS</v>
      </c>
      <c r="L896" s="177">
        <v>706533079</v>
      </c>
      <c r="M896" s="148">
        <v>42952</v>
      </c>
      <c r="N896" s="177">
        <v>706533079</v>
      </c>
      <c r="O896" s="148">
        <v>42952</v>
      </c>
      <c r="P896" s="28"/>
      <c r="Q896" s="60"/>
      <c r="R896" s="157" t="str">
        <f t="shared" ca="1" si="50"/>
        <v>Vencida</v>
      </c>
      <c r="S896" s="157">
        <f t="shared" ca="1" si="51"/>
        <v>1698</v>
      </c>
      <c r="T896" s="157" t="str">
        <f t="shared" ca="1" si="52"/>
        <v xml:space="preserve"> </v>
      </c>
    </row>
    <row r="897" spans="1:20" ht="15.6" thickTop="1" thickBot="1">
      <c r="A897" s="88">
        <v>8190015949</v>
      </c>
      <c r="B897" s="88" t="str">
        <f>VLOOKUP(A897,EMPRESAS!$A$1:$B$342,2,0)</f>
        <v>COOPERATIVA DE TRANSPORTE FLUVIAL Y TERRESTRE DE SITIO NUEVO COOTRANSFLUSI "COOTRANSFLUSI"</v>
      </c>
      <c r="C897" s="88" t="str">
        <f>VLOOKUP(A897,EMPRESAS!$A$1:$C$342,3,0)</f>
        <v>Pasajeros</v>
      </c>
      <c r="D897" s="96" t="s">
        <v>2014</v>
      </c>
      <c r="E897" s="122">
        <v>10120063</v>
      </c>
      <c r="F897" s="130" t="s">
        <v>1144</v>
      </c>
      <c r="G897" s="131">
        <v>35</v>
      </c>
      <c r="H897" s="122" t="s">
        <v>1105</v>
      </c>
      <c r="I897" s="220" t="str">
        <f>VLOOKUP(A897,EMPRESAS!$A$1:$I$342,9,0)</f>
        <v>MAGDALENA</v>
      </c>
      <c r="J897" s="175">
        <v>2</v>
      </c>
      <c r="K897" s="176" t="str">
        <f>VLOOKUP(J897,AUXILIAR_TIPO_ASEGURADORA!$C$2:$D$19,2,0)</f>
        <v>QBE SEGUROS</v>
      </c>
      <c r="L897" s="177">
        <v>706533079</v>
      </c>
      <c r="M897" s="148">
        <v>42952</v>
      </c>
      <c r="N897" s="177">
        <v>706533079</v>
      </c>
      <c r="O897" s="148">
        <v>42952</v>
      </c>
      <c r="P897" s="28"/>
      <c r="Q897" s="60"/>
      <c r="R897" s="157" t="str">
        <f t="shared" ca="1" si="50"/>
        <v>Vencida</v>
      </c>
      <c r="S897" s="157">
        <f t="shared" ca="1" si="51"/>
        <v>1698</v>
      </c>
      <c r="T897" s="157" t="str">
        <f t="shared" ca="1" si="52"/>
        <v xml:space="preserve"> </v>
      </c>
    </row>
    <row r="898" spans="1:20" ht="15.6" thickTop="1" thickBot="1">
      <c r="A898" s="88">
        <v>8190015949</v>
      </c>
      <c r="B898" s="88" t="str">
        <f>VLOOKUP(A898,EMPRESAS!$A$1:$B$342,2,0)</f>
        <v>COOPERATIVA DE TRANSPORTE FLUVIAL Y TERRESTRE DE SITIO NUEVO COOTRANSFLUSI "COOTRANSFLUSI"</v>
      </c>
      <c r="C898" s="88" t="str">
        <f>VLOOKUP(A898,EMPRESAS!$A$1:$C$342,3,0)</f>
        <v>Pasajeros</v>
      </c>
      <c r="D898" s="96" t="s">
        <v>2015</v>
      </c>
      <c r="E898" s="122">
        <v>10120064</v>
      </c>
      <c r="F898" s="130" t="s">
        <v>1158</v>
      </c>
      <c r="G898" s="131">
        <v>35</v>
      </c>
      <c r="H898" s="122" t="s">
        <v>1105</v>
      </c>
      <c r="I898" s="220" t="str">
        <f>VLOOKUP(A898,EMPRESAS!$A$1:$I$342,9,0)</f>
        <v>MAGDALENA</v>
      </c>
      <c r="J898" s="175">
        <v>2</v>
      </c>
      <c r="K898" s="176" t="str">
        <f>VLOOKUP(J898,AUXILIAR_TIPO_ASEGURADORA!$C$2:$D$19,2,0)</f>
        <v>QBE SEGUROS</v>
      </c>
      <c r="L898" s="177">
        <v>706533079</v>
      </c>
      <c r="M898" s="148">
        <v>42952</v>
      </c>
      <c r="N898" s="177">
        <v>706533079</v>
      </c>
      <c r="O898" s="148">
        <v>42952</v>
      </c>
      <c r="P898" s="28"/>
      <c r="Q898" s="60"/>
      <c r="R898" s="157" t="str">
        <f t="shared" ca="1" si="50"/>
        <v>Vencida</v>
      </c>
      <c r="S898" s="157">
        <f t="shared" ca="1" si="51"/>
        <v>1698</v>
      </c>
      <c r="T898" s="157" t="str">
        <f t="shared" ca="1" si="52"/>
        <v xml:space="preserve"> </v>
      </c>
    </row>
    <row r="899" spans="1:20" ht="15.6" thickTop="1" thickBot="1">
      <c r="A899" s="88">
        <v>8190015949</v>
      </c>
      <c r="B899" s="88" t="str">
        <f>VLOOKUP(A899,EMPRESAS!$A$1:$B$342,2,0)</f>
        <v>COOPERATIVA DE TRANSPORTE FLUVIAL Y TERRESTRE DE SITIO NUEVO COOTRANSFLUSI "COOTRANSFLUSI"</v>
      </c>
      <c r="C899" s="88" t="str">
        <f>VLOOKUP(A899,EMPRESAS!$A$1:$C$342,3,0)</f>
        <v>Pasajeros</v>
      </c>
      <c r="D899" s="96" t="s">
        <v>2016</v>
      </c>
      <c r="E899" s="122">
        <v>10120072</v>
      </c>
      <c r="F899" s="130" t="s">
        <v>1144</v>
      </c>
      <c r="G899" s="131">
        <v>35</v>
      </c>
      <c r="H899" s="122" t="s">
        <v>1105</v>
      </c>
      <c r="I899" s="220" t="str">
        <f>VLOOKUP(A899,EMPRESAS!$A$1:$I$342,9,0)</f>
        <v>MAGDALENA</v>
      </c>
      <c r="J899" s="175">
        <v>2</v>
      </c>
      <c r="K899" s="176" t="str">
        <f>VLOOKUP(J899,AUXILIAR_TIPO_ASEGURADORA!$C$2:$D$19,2,0)</f>
        <v>QBE SEGUROS</v>
      </c>
      <c r="L899" s="177">
        <v>706533079</v>
      </c>
      <c r="M899" s="148">
        <v>42952</v>
      </c>
      <c r="N899" s="177">
        <v>706533079</v>
      </c>
      <c r="O899" s="148">
        <v>42952</v>
      </c>
      <c r="P899" s="28"/>
      <c r="Q899" s="60"/>
      <c r="R899" s="157" t="str">
        <f t="shared" ca="1" si="50"/>
        <v>Vencida</v>
      </c>
      <c r="S899" s="157">
        <f t="shared" ca="1" si="51"/>
        <v>1698</v>
      </c>
      <c r="T899" s="157" t="str">
        <f t="shared" ca="1" si="52"/>
        <v xml:space="preserve"> </v>
      </c>
    </row>
    <row r="900" spans="1:20" ht="15.6" thickTop="1" thickBot="1">
      <c r="A900" s="88">
        <v>8190015949</v>
      </c>
      <c r="B900" s="88" t="str">
        <f>VLOOKUP(A900,EMPRESAS!$A$1:$B$342,2,0)</f>
        <v>COOPERATIVA DE TRANSPORTE FLUVIAL Y TERRESTRE DE SITIO NUEVO COOTRANSFLUSI "COOTRANSFLUSI"</v>
      </c>
      <c r="C900" s="88" t="str">
        <f>VLOOKUP(A900,EMPRESAS!$A$1:$C$342,3,0)</f>
        <v>Pasajeros</v>
      </c>
      <c r="D900" s="96" t="s">
        <v>2017</v>
      </c>
      <c r="E900" s="122">
        <v>10120108</v>
      </c>
      <c r="F900" s="130" t="s">
        <v>1102</v>
      </c>
      <c r="G900" s="131">
        <v>16</v>
      </c>
      <c r="H900" s="122" t="s">
        <v>1105</v>
      </c>
      <c r="I900" s="220" t="str">
        <f>VLOOKUP(A900,EMPRESAS!$A$1:$I$342,9,0)</f>
        <v>MAGDALENA</v>
      </c>
      <c r="J900" s="175">
        <v>2</v>
      </c>
      <c r="K900" s="176" t="str">
        <f>VLOOKUP(J900,AUXILIAR_TIPO_ASEGURADORA!$C$2:$D$19,2,0)</f>
        <v>QBE SEGUROS</v>
      </c>
      <c r="L900" s="177">
        <v>706533079</v>
      </c>
      <c r="M900" s="148">
        <v>42952</v>
      </c>
      <c r="N900" s="177">
        <v>706533079</v>
      </c>
      <c r="O900" s="148">
        <v>42952</v>
      </c>
      <c r="P900" s="28"/>
      <c r="Q900" s="60"/>
      <c r="R900" s="157" t="str">
        <f t="shared" ca="1" si="50"/>
        <v>Vencida</v>
      </c>
      <c r="S900" s="157">
        <f t="shared" ca="1" si="51"/>
        <v>1698</v>
      </c>
      <c r="T900" s="157" t="str">
        <f t="shared" ca="1" si="52"/>
        <v xml:space="preserve"> </v>
      </c>
    </row>
    <row r="901" spans="1:20" ht="15.6" thickTop="1" thickBot="1">
      <c r="A901" s="88">
        <v>8190015949</v>
      </c>
      <c r="B901" s="88" t="str">
        <f>VLOOKUP(A901,EMPRESAS!$A$1:$B$342,2,0)</f>
        <v>COOPERATIVA DE TRANSPORTE FLUVIAL Y TERRESTRE DE SITIO NUEVO COOTRANSFLUSI "COOTRANSFLUSI"</v>
      </c>
      <c r="C901" s="88" t="str">
        <f>VLOOKUP(A901,EMPRESAS!$A$1:$C$342,3,0)</f>
        <v>Pasajeros</v>
      </c>
      <c r="D901" s="96" t="s">
        <v>2018</v>
      </c>
      <c r="E901" s="122">
        <v>10120165</v>
      </c>
      <c r="F901" s="130" t="s">
        <v>1158</v>
      </c>
      <c r="G901" s="131">
        <v>35</v>
      </c>
      <c r="H901" s="122" t="s">
        <v>1105</v>
      </c>
      <c r="I901" s="220" t="str">
        <f>VLOOKUP(A901,EMPRESAS!$A$1:$I$342,9,0)</f>
        <v>MAGDALENA</v>
      </c>
      <c r="J901" s="175">
        <v>2</v>
      </c>
      <c r="K901" s="176" t="str">
        <f>VLOOKUP(J901,AUXILIAR_TIPO_ASEGURADORA!$C$2:$D$19,2,0)</f>
        <v>QBE SEGUROS</v>
      </c>
      <c r="L901" s="177">
        <v>706533079</v>
      </c>
      <c r="M901" s="148">
        <v>42952</v>
      </c>
      <c r="N901" s="177">
        <v>706533079</v>
      </c>
      <c r="O901" s="148">
        <v>42952</v>
      </c>
      <c r="P901" s="28"/>
      <c r="Q901" s="60"/>
      <c r="R901" s="157" t="str">
        <f t="shared" ca="1" si="50"/>
        <v>Vencida</v>
      </c>
      <c r="S901" s="157">
        <f t="shared" ca="1" si="51"/>
        <v>1698</v>
      </c>
      <c r="T901" s="157" t="str">
        <f t="shared" ca="1" si="52"/>
        <v xml:space="preserve"> </v>
      </c>
    </row>
    <row r="902" spans="1:20" ht="15.6" thickTop="1" thickBot="1">
      <c r="A902" s="88">
        <v>8190015949</v>
      </c>
      <c r="B902" s="88" t="str">
        <f>VLOOKUP(A902,EMPRESAS!$A$1:$B$342,2,0)</f>
        <v>COOPERATIVA DE TRANSPORTE FLUVIAL Y TERRESTRE DE SITIO NUEVO COOTRANSFLUSI "COOTRANSFLUSI"</v>
      </c>
      <c r="C902" s="88" t="str">
        <f>VLOOKUP(A902,EMPRESAS!$A$1:$C$342,3,0)</f>
        <v>Pasajeros</v>
      </c>
      <c r="D902" s="96" t="s">
        <v>2019</v>
      </c>
      <c r="E902" s="122">
        <v>10120110</v>
      </c>
      <c r="F902" s="130" t="s">
        <v>1158</v>
      </c>
      <c r="G902" s="131">
        <v>40</v>
      </c>
      <c r="H902" s="122" t="s">
        <v>1105</v>
      </c>
      <c r="I902" s="220" t="str">
        <f>VLOOKUP(A902,EMPRESAS!$A$1:$I$342,9,0)</f>
        <v>MAGDALENA</v>
      </c>
      <c r="J902" s="175">
        <v>2</v>
      </c>
      <c r="K902" s="176" t="str">
        <f>VLOOKUP(J902,AUXILIAR_TIPO_ASEGURADORA!$C$2:$D$19,2,0)</f>
        <v>QBE SEGUROS</v>
      </c>
      <c r="L902" s="177">
        <v>706533079</v>
      </c>
      <c r="M902" s="148">
        <v>42952</v>
      </c>
      <c r="N902" s="177">
        <v>706533079</v>
      </c>
      <c r="O902" s="148">
        <v>42952</v>
      </c>
      <c r="P902" s="28"/>
      <c r="Q902" s="60"/>
      <c r="R902" s="157" t="str">
        <f t="shared" ca="1" si="50"/>
        <v>Vencida</v>
      </c>
      <c r="S902" s="157">
        <f t="shared" ca="1" si="51"/>
        <v>1698</v>
      </c>
      <c r="T902" s="157" t="str">
        <f t="shared" ca="1" si="52"/>
        <v xml:space="preserve"> </v>
      </c>
    </row>
    <row r="903" spans="1:20" ht="15.6" thickTop="1" thickBot="1">
      <c r="A903" s="88">
        <v>8190015949</v>
      </c>
      <c r="B903" s="88" t="str">
        <f>VLOOKUP(A903,EMPRESAS!$A$1:$B$342,2,0)</f>
        <v>COOPERATIVA DE TRANSPORTE FLUVIAL Y TERRESTRE DE SITIO NUEVO COOTRANSFLUSI "COOTRANSFLUSI"</v>
      </c>
      <c r="C903" s="88" t="str">
        <f>VLOOKUP(A903,EMPRESAS!$A$1:$C$342,3,0)</f>
        <v>Pasajeros</v>
      </c>
      <c r="D903" s="96" t="s">
        <v>2020</v>
      </c>
      <c r="E903" s="122">
        <v>10120054</v>
      </c>
      <c r="F903" s="130" t="s">
        <v>1102</v>
      </c>
      <c r="G903" s="131">
        <v>16</v>
      </c>
      <c r="H903" s="122" t="s">
        <v>1105</v>
      </c>
      <c r="I903" s="220" t="str">
        <f>VLOOKUP(A903,EMPRESAS!$A$1:$I$342,9,0)</f>
        <v>MAGDALENA</v>
      </c>
      <c r="J903" s="175">
        <v>2</v>
      </c>
      <c r="K903" s="176" t="str">
        <f>VLOOKUP(J903,AUXILIAR_TIPO_ASEGURADORA!$C$2:$D$19,2,0)</f>
        <v>QBE SEGUROS</v>
      </c>
      <c r="L903" s="177">
        <v>706533079</v>
      </c>
      <c r="M903" s="148">
        <v>42952</v>
      </c>
      <c r="N903" s="177">
        <v>706533079</v>
      </c>
      <c r="O903" s="148">
        <v>42952</v>
      </c>
      <c r="P903" s="28"/>
      <c r="Q903" s="60"/>
      <c r="R903" s="157" t="str">
        <f t="shared" ca="1" si="50"/>
        <v>Vencida</v>
      </c>
      <c r="S903" s="157">
        <f t="shared" ca="1" si="51"/>
        <v>1698</v>
      </c>
      <c r="T903" s="157" t="str">
        <f t="shared" ca="1" si="52"/>
        <v xml:space="preserve"> </v>
      </c>
    </row>
    <row r="904" spans="1:20" ht="15.6" thickTop="1" thickBot="1">
      <c r="A904" s="67">
        <v>8001956133</v>
      </c>
      <c r="B904" s="88" t="str">
        <f>VLOOKUP(A904,EMPRESAS!$A$1:$B$342,2,0)</f>
        <v>TRANSPORTE Y MENSAJERIA LAS MERCEDES S.A.S. ANTES TRANSPORTE  Y MENSAJERIA LAS MERCEDES LTDA</v>
      </c>
      <c r="C904" s="88" t="str">
        <f>VLOOKUP(A904,EMPRESAS!$A$1:$C$342,3,0)</f>
        <v>Pasajeros</v>
      </c>
      <c r="D904" s="95" t="s">
        <v>2021</v>
      </c>
      <c r="E904" s="127">
        <v>20220970</v>
      </c>
      <c r="F904" s="130" t="s">
        <v>1158</v>
      </c>
      <c r="G904" s="131">
        <v>20</v>
      </c>
      <c r="H904" s="122" t="s">
        <v>1105</v>
      </c>
      <c r="I904" s="220" t="str">
        <f>VLOOKUP(A904,EMPRESAS!$A$1:$I$342,9,0)</f>
        <v>ATRATO</v>
      </c>
      <c r="J904" s="175">
        <v>12</v>
      </c>
      <c r="K904" s="302" t="str">
        <f>VLOOKUP(J904,AUXILIAR_TIPO_ASEGURADORA!$C$2:$D$19,2,0)</f>
        <v>LIBERTY SEGUROS</v>
      </c>
      <c r="L904" s="109">
        <v>91247428</v>
      </c>
      <c r="M904" s="110">
        <v>42913</v>
      </c>
      <c r="N904" s="109">
        <v>569490</v>
      </c>
      <c r="O904" s="110">
        <v>42913</v>
      </c>
      <c r="P904" s="28"/>
      <c r="Q904" s="60"/>
      <c r="R904" s="157" t="str">
        <f t="shared" ca="1" si="50"/>
        <v>Vencida</v>
      </c>
      <c r="S904" s="157">
        <f t="shared" ca="1" si="51"/>
        <v>1737</v>
      </c>
      <c r="T904" s="157" t="str">
        <f t="shared" ca="1" si="52"/>
        <v xml:space="preserve"> </v>
      </c>
    </row>
    <row r="905" spans="1:20" ht="15.6" thickTop="1" thickBot="1">
      <c r="A905" s="88">
        <v>8001956133</v>
      </c>
      <c r="B905" s="88" t="str">
        <f>VLOOKUP(A905,EMPRESAS!$A$1:$B$342,2,0)</f>
        <v>TRANSPORTE Y MENSAJERIA LAS MERCEDES S.A.S. ANTES TRANSPORTE  Y MENSAJERIA LAS MERCEDES LTDA</v>
      </c>
      <c r="C905" s="88" t="str">
        <f>VLOOKUP(A905,EMPRESAS!$A$1:$C$342,3,0)</f>
        <v>Pasajeros</v>
      </c>
      <c r="D905" s="95" t="s">
        <v>2022</v>
      </c>
      <c r="E905" s="127">
        <v>20220967</v>
      </c>
      <c r="F905" s="130" t="s">
        <v>1158</v>
      </c>
      <c r="G905" s="131">
        <v>21</v>
      </c>
      <c r="H905" s="122" t="s">
        <v>1105</v>
      </c>
      <c r="I905" s="220" t="str">
        <f>VLOOKUP(A905,EMPRESAS!$A$1:$I$342,9,0)</f>
        <v>ATRATO</v>
      </c>
      <c r="J905" s="175">
        <v>12</v>
      </c>
      <c r="K905" s="302" t="str">
        <f>VLOOKUP(J905,AUXILIAR_TIPO_ASEGURADORA!$C$2:$D$19,2,0)</f>
        <v>LIBERTY SEGUROS</v>
      </c>
      <c r="L905" s="109">
        <v>91247428</v>
      </c>
      <c r="M905" s="110">
        <v>42913</v>
      </c>
      <c r="N905" s="109">
        <v>569490</v>
      </c>
      <c r="O905" s="110">
        <v>42913</v>
      </c>
      <c r="P905" s="28"/>
      <c r="Q905" s="60"/>
      <c r="R905" s="157" t="str">
        <f ca="1">IF(O905&lt;$W$1,"Vencida","Vigente")</f>
        <v>Vencida</v>
      </c>
      <c r="S905" s="157">
        <f ca="1">$W$1-O905</f>
        <v>1737</v>
      </c>
      <c r="T905" s="157" t="str">
        <f t="shared" ca="1" si="52"/>
        <v xml:space="preserve"> </v>
      </c>
    </row>
    <row r="906" spans="1:20" ht="15.6" thickTop="1" thickBot="1">
      <c r="A906" s="88">
        <v>8001956133</v>
      </c>
      <c r="B906" s="88" t="str">
        <f>VLOOKUP(A906,EMPRESAS!$A$1:$B$342,2,0)</f>
        <v>TRANSPORTE Y MENSAJERIA LAS MERCEDES S.A.S. ANTES TRANSPORTE  Y MENSAJERIA LAS MERCEDES LTDA</v>
      </c>
      <c r="C906" s="88" t="str">
        <f>VLOOKUP(A906,EMPRESAS!$A$1:$C$342,3,0)</f>
        <v>Pasajeros</v>
      </c>
      <c r="D906" s="95" t="s">
        <v>2023</v>
      </c>
      <c r="E906" s="127">
        <v>20122557</v>
      </c>
      <c r="F906" s="130" t="s">
        <v>1102</v>
      </c>
      <c r="G906" s="131">
        <v>18</v>
      </c>
      <c r="H906" s="122" t="s">
        <v>1105</v>
      </c>
      <c r="I906" s="220" t="str">
        <f>VLOOKUP(A906,EMPRESAS!$A$1:$I$342,9,0)</f>
        <v>ATRATO</v>
      </c>
      <c r="J906" s="175">
        <v>12</v>
      </c>
      <c r="K906" s="302" t="str">
        <f>VLOOKUP(J906,AUXILIAR_TIPO_ASEGURADORA!$C$2:$D$19,2,0)</f>
        <v>LIBERTY SEGUROS</v>
      </c>
      <c r="L906" s="109">
        <v>91247428</v>
      </c>
      <c r="M906" s="110">
        <v>42913</v>
      </c>
      <c r="N906" s="109">
        <v>569490</v>
      </c>
      <c r="O906" s="110">
        <v>42913</v>
      </c>
      <c r="P906" s="28"/>
      <c r="Q906" s="60"/>
      <c r="R906" s="157" t="str">
        <f t="shared" ca="1" si="50"/>
        <v>Vencida</v>
      </c>
      <c r="S906" s="157">
        <f t="shared" ca="1" si="51"/>
        <v>1737</v>
      </c>
      <c r="T906" s="157" t="str">
        <f t="shared" ca="1" si="52"/>
        <v xml:space="preserve"> </v>
      </c>
    </row>
    <row r="907" spans="1:20" ht="15.6" thickTop="1" thickBot="1">
      <c r="A907" s="88">
        <v>8001956133</v>
      </c>
      <c r="B907" s="88" t="str">
        <f>VLOOKUP(A907,EMPRESAS!$A$1:$B$342,2,0)</f>
        <v>TRANSPORTE Y MENSAJERIA LAS MERCEDES S.A.S. ANTES TRANSPORTE  Y MENSAJERIA LAS MERCEDES LTDA</v>
      </c>
      <c r="C907" s="88" t="str">
        <f>VLOOKUP(A907,EMPRESAS!$A$1:$C$342,3,0)</f>
        <v>Pasajeros</v>
      </c>
      <c r="D907" s="95" t="s">
        <v>2024</v>
      </c>
      <c r="E907" s="127">
        <v>20221005</v>
      </c>
      <c r="F907" s="130" t="s">
        <v>1158</v>
      </c>
      <c r="G907" s="131">
        <v>20</v>
      </c>
      <c r="H907" s="122" t="s">
        <v>1105</v>
      </c>
      <c r="I907" s="220" t="str">
        <f>VLOOKUP(A907,EMPRESAS!$A$1:$I$342,9,0)</f>
        <v>ATRATO</v>
      </c>
      <c r="J907" s="175">
        <v>12</v>
      </c>
      <c r="K907" s="302" t="str">
        <f>VLOOKUP(J907,AUXILIAR_TIPO_ASEGURADORA!$C$2:$D$19,2,0)</f>
        <v>LIBERTY SEGUROS</v>
      </c>
      <c r="L907" s="109">
        <v>91247428</v>
      </c>
      <c r="M907" s="110">
        <v>42913</v>
      </c>
      <c r="N907" s="109">
        <v>569490</v>
      </c>
      <c r="O907" s="110">
        <v>42913</v>
      </c>
      <c r="P907" s="28"/>
      <c r="Q907" s="60"/>
      <c r="R907" s="157" t="str">
        <f t="shared" ca="1" si="50"/>
        <v>Vencida</v>
      </c>
      <c r="S907" s="157">
        <f t="shared" ca="1" si="51"/>
        <v>1737</v>
      </c>
      <c r="T907" s="157" t="str">
        <f t="shared" ca="1" si="52"/>
        <v xml:space="preserve"> </v>
      </c>
    </row>
    <row r="908" spans="1:20" ht="15.6" thickTop="1" thickBot="1">
      <c r="A908" s="88">
        <v>8001956133</v>
      </c>
      <c r="B908" s="88" t="str">
        <f>VLOOKUP(A908,EMPRESAS!$A$1:$B$342,2,0)</f>
        <v>TRANSPORTE Y MENSAJERIA LAS MERCEDES S.A.S. ANTES TRANSPORTE  Y MENSAJERIA LAS MERCEDES LTDA</v>
      </c>
      <c r="C908" s="88" t="str">
        <f>VLOOKUP(A908,EMPRESAS!$A$1:$C$342,3,0)</f>
        <v>Pasajeros</v>
      </c>
      <c r="D908" s="95" t="s">
        <v>2025</v>
      </c>
      <c r="E908" s="127">
        <v>20122553</v>
      </c>
      <c r="F908" s="130" t="s">
        <v>1102</v>
      </c>
      <c r="G908" s="131">
        <v>18</v>
      </c>
      <c r="H908" s="122" t="s">
        <v>1105</v>
      </c>
      <c r="I908" s="220" t="str">
        <f>VLOOKUP(A908,EMPRESAS!$A$1:$I$342,9,0)</f>
        <v>ATRATO</v>
      </c>
      <c r="J908" s="175">
        <v>12</v>
      </c>
      <c r="K908" s="302" t="str">
        <f>VLOOKUP(J908,AUXILIAR_TIPO_ASEGURADORA!$C$2:$D$19,2,0)</f>
        <v>LIBERTY SEGUROS</v>
      </c>
      <c r="L908" s="109">
        <v>91247428</v>
      </c>
      <c r="M908" s="110">
        <v>42913</v>
      </c>
      <c r="N908" s="109">
        <v>569490</v>
      </c>
      <c r="O908" s="110">
        <v>42906</v>
      </c>
      <c r="P908" s="28"/>
      <c r="Q908" s="60"/>
      <c r="R908" s="157" t="str">
        <f t="shared" ca="1" si="50"/>
        <v>Vencida</v>
      </c>
      <c r="S908" s="157">
        <f t="shared" ca="1" si="51"/>
        <v>1744</v>
      </c>
      <c r="T908" s="157" t="str">
        <f t="shared" ca="1" si="52"/>
        <v xml:space="preserve"> </v>
      </c>
    </row>
    <row r="909" spans="1:20" ht="15.6" thickTop="1" thickBot="1">
      <c r="A909" s="88">
        <v>8001956133</v>
      </c>
      <c r="B909" s="88" t="str">
        <f>VLOOKUP(A909,EMPRESAS!$A$1:$B$342,2,0)</f>
        <v>TRANSPORTE Y MENSAJERIA LAS MERCEDES S.A.S. ANTES TRANSPORTE  Y MENSAJERIA LAS MERCEDES LTDA</v>
      </c>
      <c r="C909" s="88" t="str">
        <f>VLOOKUP(A909,EMPRESAS!$A$1:$C$342,3,0)</f>
        <v>Pasajeros</v>
      </c>
      <c r="D909" s="95" t="s">
        <v>2026</v>
      </c>
      <c r="E909" s="127">
        <v>20122241</v>
      </c>
      <c r="F909" s="130" t="s">
        <v>1102</v>
      </c>
      <c r="G909" s="131">
        <v>18</v>
      </c>
      <c r="H909" s="122" t="s">
        <v>1105</v>
      </c>
      <c r="I909" s="220" t="str">
        <f>VLOOKUP(A909,EMPRESAS!$A$1:$I$342,9,0)</f>
        <v>ATRATO</v>
      </c>
      <c r="J909" s="175">
        <v>12</v>
      </c>
      <c r="K909" s="302" t="str">
        <f>VLOOKUP(J909,AUXILIAR_TIPO_ASEGURADORA!$C$2:$D$19,2,0)</f>
        <v>LIBERTY SEGUROS</v>
      </c>
      <c r="L909" s="109">
        <v>91247428</v>
      </c>
      <c r="M909" s="110">
        <v>42913</v>
      </c>
      <c r="N909" s="109">
        <v>569490</v>
      </c>
      <c r="O909" s="110">
        <v>42913</v>
      </c>
      <c r="P909" s="28"/>
      <c r="Q909" s="60"/>
      <c r="R909" s="157" t="str">
        <f t="shared" ca="1" si="50"/>
        <v>Vencida</v>
      </c>
      <c r="S909" s="157">
        <f t="shared" ca="1" si="51"/>
        <v>1737</v>
      </c>
      <c r="T909" s="157" t="str">
        <f t="shared" ca="1" si="52"/>
        <v xml:space="preserve"> </v>
      </c>
    </row>
    <row r="910" spans="1:20" ht="15.6" thickTop="1" thickBot="1">
      <c r="A910" s="88">
        <v>8001956133</v>
      </c>
      <c r="B910" s="88" t="str">
        <f>VLOOKUP(A910,EMPRESAS!$A$1:$B$342,2,0)</f>
        <v>TRANSPORTE Y MENSAJERIA LAS MERCEDES S.A.S. ANTES TRANSPORTE  Y MENSAJERIA LAS MERCEDES LTDA</v>
      </c>
      <c r="C910" s="88" t="str">
        <f>VLOOKUP(A910,EMPRESAS!$A$1:$C$342,3,0)</f>
        <v>Pasajeros</v>
      </c>
      <c r="D910" s="95" t="s">
        <v>2027</v>
      </c>
      <c r="E910" s="127">
        <v>20122552</v>
      </c>
      <c r="F910" s="130" t="s">
        <v>1102</v>
      </c>
      <c r="G910" s="131">
        <v>18</v>
      </c>
      <c r="H910" s="122" t="s">
        <v>1105</v>
      </c>
      <c r="I910" s="220" t="str">
        <f>VLOOKUP(A910,EMPRESAS!$A$1:$I$342,9,0)</f>
        <v>ATRATO</v>
      </c>
      <c r="J910" s="175">
        <v>12</v>
      </c>
      <c r="K910" s="302" t="str">
        <f>VLOOKUP(J910,AUXILIAR_TIPO_ASEGURADORA!$C$2:$D$19,2,0)</f>
        <v>LIBERTY SEGUROS</v>
      </c>
      <c r="L910" s="109">
        <v>91247428</v>
      </c>
      <c r="M910" s="110">
        <v>42913</v>
      </c>
      <c r="N910" s="109">
        <v>569490</v>
      </c>
      <c r="O910" s="110">
        <v>42913</v>
      </c>
      <c r="P910" s="28"/>
      <c r="Q910" s="60"/>
      <c r="R910" s="157" t="str">
        <f t="shared" ca="1" si="50"/>
        <v>Vencida</v>
      </c>
      <c r="S910" s="157">
        <f t="shared" ca="1" si="51"/>
        <v>1737</v>
      </c>
      <c r="T910" s="157" t="str">
        <f t="shared" ca="1" si="52"/>
        <v xml:space="preserve"> </v>
      </c>
    </row>
    <row r="911" spans="1:20" ht="15.6" thickTop="1" thickBot="1">
      <c r="A911" s="88">
        <v>8001956133</v>
      </c>
      <c r="B911" s="88" t="str">
        <f>VLOOKUP(A911,EMPRESAS!$A$1:$B$342,2,0)</f>
        <v>TRANSPORTE Y MENSAJERIA LAS MERCEDES S.A.S. ANTES TRANSPORTE  Y MENSAJERIA LAS MERCEDES LTDA</v>
      </c>
      <c r="C911" s="88" t="str">
        <f>VLOOKUP(A911,EMPRESAS!$A$1:$C$342,3,0)</f>
        <v>Pasajeros</v>
      </c>
      <c r="D911" s="95" t="s">
        <v>2028</v>
      </c>
      <c r="E911" s="127">
        <v>20122550</v>
      </c>
      <c r="F911" s="130" t="s">
        <v>1102</v>
      </c>
      <c r="G911" s="131">
        <v>20</v>
      </c>
      <c r="H911" s="122" t="s">
        <v>1105</v>
      </c>
      <c r="I911" s="220" t="str">
        <f>VLOOKUP(A911,EMPRESAS!$A$1:$I$342,9,0)</f>
        <v>ATRATO</v>
      </c>
      <c r="J911" s="175">
        <v>12</v>
      </c>
      <c r="K911" s="302" t="str">
        <f>VLOOKUP(J911,AUXILIAR_TIPO_ASEGURADORA!$C$2:$D$19,2,0)</f>
        <v>LIBERTY SEGUROS</v>
      </c>
      <c r="L911" s="109">
        <v>91247428</v>
      </c>
      <c r="M911" s="110">
        <v>42913</v>
      </c>
      <c r="N911" s="109">
        <v>569490</v>
      </c>
      <c r="O911" s="110">
        <v>42913</v>
      </c>
      <c r="P911" s="28"/>
      <c r="Q911" s="60"/>
      <c r="R911" s="157" t="str">
        <f t="shared" ca="1" si="50"/>
        <v>Vencida</v>
      </c>
      <c r="S911" s="157">
        <f t="shared" ca="1" si="51"/>
        <v>1737</v>
      </c>
      <c r="T911" s="157" t="str">
        <f t="shared" ca="1" si="52"/>
        <v xml:space="preserve"> </v>
      </c>
    </row>
    <row r="912" spans="1:20" ht="15.6" thickTop="1" thickBot="1">
      <c r="A912" s="88">
        <v>8001956133</v>
      </c>
      <c r="B912" s="88" t="str">
        <f>VLOOKUP(A912,EMPRESAS!$A$1:$B$342,2,0)</f>
        <v>TRANSPORTE Y MENSAJERIA LAS MERCEDES S.A.S. ANTES TRANSPORTE  Y MENSAJERIA LAS MERCEDES LTDA</v>
      </c>
      <c r="C912" s="88" t="str">
        <f>VLOOKUP(A912,EMPRESAS!$A$1:$C$342,3,0)</f>
        <v>Pasajeros</v>
      </c>
      <c r="D912" s="95" t="s">
        <v>2029</v>
      </c>
      <c r="E912" s="127">
        <v>20122549</v>
      </c>
      <c r="F912" s="130" t="s">
        <v>1102</v>
      </c>
      <c r="G912" s="131">
        <v>22</v>
      </c>
      <c r="H912" s="122" t="s">
        <v>1105</v>
      </c>
      <c r="I912" s="220" t="str">
        <f>VLOOKUP(A912,EMPRESAS!$A$1:$I$342,9,0)</f>
        <v>ATRATO</v>
      </c>
      <c r="J912" s="175">
        <v>12</v>
      </c>
      <c r="K912" s="302" t="str">
        <f>VLOOKUP(J912,AUXILIAR_TIPO_ASEGURADORA!$C$2:$D$19,2,0)</f>
        <v>LIBERTY SEGUROS</v>
      </c>
      <c r="L912" s="109">
        <v>91247428</v>
      </c>
      <c r="M912" s="110">
        <v>42913</v>
      </c>
      <c r="N912" s="109">
        <v>569490</v>
      </c>
      <c r="O912" s="110">
        <v>42913</v>
      </c>
      <c r="P912" s="28"/>
      <c r="Q912" s="60"/>
      <c r="R912" s="157" t="str">
        <f t="shared" ca="1" si="50"/>
        <v>Vencida</v>
      </c>
      <c r="S912" s="157">
        <f t="shared" ca="1" si="51"/>
        <v>1737</v>
      </c>
      <c r="T912" s="157" t="str">
        <f t="shared" ca="1" si="52"/>
        <v xml:space="preserve"> </v>
      </c>
    </row>
    <row r="913" spans="1:20" ht="15.6" thickTop="1" thickBot="1">
      <c r="A913" s="88">
        <v>8001956133</v>
      </c>
      <c r="B913" s="88" t="str">
        <f>VLOOKUP(A913,EMPRESAS!$A$1:$B$342,2,0)</f>
        <v>TRANSPORTE Y MENSAJERIA LAS MERCEDES S.A.S. ANTES TRANSPORTE  Y MENSAJERIA LAS MERCEDES LTDA</v>
      </c>
      <c r="C913" s="88" t="str">
        <f>VLOOKUP(A913,EMPRESAS!$A$1:$C$342,3,0)</f>
        <v>Pasajeros</v>
      </c>
      <c r="D913" s="95" t="s">
        <v>2030</v>
      </c>
      <c r="E913" s="127">
        <v>20122559</v>
      </c>
      <c r="F913" s="130" t="s">
        <v>1102</v>
      </c>
      <c r="G913" s="131">
        <v>18</v>
      </c>
      <c r="H913" s="122" t="s">
        <v>1105</v>
      </c>
      <c r="I913" s="220" t="str">
        <f>VLOOKUP(A913,EMPRESAS!$A$1:$I$342,9,0)</f>
        <v>ATRATO</v>
      </c>
      <c r="J913" s="175">
        <v>12</v>
      </c>
      <c r="K913" s="302" t="str">
        <f>VLOOKUP(J913,AUXILIAR_TIPO_ASEGURADORA!$C$2:$D$19,2,0)</f>
        <v>LIBERTY SEGUROS</v>
      </c>
      <c r="L913" s="109">
        <v>91247428</v>
      </c>
      <c r="M913" s="110">
        <v>42913</v>
      </c>
      <c r="N913" s="109">
        <v>569490</v>
      </c>
      <c r="O913" s="110">
        <v>42913</v>
      </c>
      <c r="P913" s="28"/>
      <c r="Q913" s="60"/>
      <c r="R913" s="157" t="str">
        <f t="shared" ca="1" si="50"/>
        <v>Vencida</v>
      </c>
      <c r="S913" s="157">
        <f t="shared" ca="1" si="51"/>
        <v>1737</v>
      </c>
      <c r="T913" s="157" t="str">
        <f t="shared" ca="1" si="52"/>
        <v xml:space="preserve"> </v>
      </c>
    </row>
    <row r="914" spans="1:20" ht="15.6" thickTop="1" thickBot="1">
      <c r="A914" s="88">
        <v>8001956133</v>
      </c>
      <c r="B914" s="88" t="str">
        <f>VLOOKUP(A914,EMPRESAS!$A$1:$B$342,2,0)</f>
        <v>TRANSPORTE Y MENSAJERIA LAS MERCEDES S.A.S. ANTES TRANSPORTE  Y MENSAJERIA LAS MERCEDES LTDA</v>
      </c>
      <c r="C914" s="88" t="str">
        <f>VLOOKUP(A914,EMPRESAS!$A$1:$C$342,3,0)</f>
        <v>Pasajeros</v>
      </c>
      <c r="D914" s="95" t="s">
        <v>2031</v>
      </c>
      <c r="E914" s="127">
        <v>20122675</v>
      </c>
      <c r="F914" s="130" t="s">
        <v>1102</v>
      </c>
      <c r="G914" s="131">
        <v>22</v>
      </c>
      <c r="H914" s="122" t="s">
        <v>1105</v>
      </c>
      <c r="I914" s="220" t="str">
        <f>VLOOKUP(A914,EMPRESAS!$A$1:$I$342,9,0)</f>
        <v>ATRATO</v>
      </c>
      <c r="J914" s="175">
        <v>12</v>
      </c>
      <c r="K914" s="302" t="str">
        <f>VLOOKUP(J914,AUXILIAR_TIPO_ASEGURADORA!$C$2:$D$19,2,0)</f>
        <v>LIBERTY SEGUROS</v>
      </c>
      <c r="L914" s="109">
        <v>91247428</v>
      </c>
      <c r="M914" s="110">
        <v>42913</v>
      </c>
      <c r="N914" s="109">
        <v>569490</v>
      </c>
      <c r="O914" s="110">
        <v>42913</v>
      </c>
      <c r="P914" s="28"/>
      <c r="Q914" s="60"/>
      <c r="R914" s="157" t="str">
        <f t="shared" ca="1" si="50"/>
        <v>Vencida</v>
      </c>
      <c r="S914" s="157">
        <f t="shared" ca="1" si="51"/>
        <v>1737</v>
      </c>
      <c r="T914" s="157" t="str">
        <f t="shared" ca="1" si="52"/>
        <v xml:space="preserve"> </v>
      </c>
    </row>
    <row r="915" spans="1:20" ht="15.6" thickTop="1" thickBot="1">
      <c r="A915" s="88">
        <v>8001956133</v>
      </c>
      <c r="B915" s="88" t="str">
        <f>VLOOKUP(A915,EMPRESAS!$A$1:$B$342,2,0)</f>
        <v>TRANSPORTE Y MENSAJERIA LAS MERCEDES S.A.S. ANTES TRANSPORTE  Y MENSAJERIA LAS MERCEDES LTDA</v>
      </c>
      <c r="C915" s="88" t="str">
        <f>VLOOKUP(A915,EMPRESAS!$A$1:$C$342,3,0)</f>
        <v>Pasajeros</v>
      </c>
      <c r="D915" s="95" t="s">
        <v>2032</v>
      </c>
      <c r="E915" s="301">
        <v>20121893</v>
      </c>
      <c r="F915" s="130" t="s">
        <v>1102</v>
      </c>
      <c r="G915" s="131">
        <v>22</v>
      </c>
      <c r="H915" s="122" t="s">
        <v>1105</v>
      </c>
      <c r="I915" s="220" t="str">
        <f>VLOOKUP(A915,EMPRESAS!$A$1:$I$342,9,0)</f>
        <v>ATRATO</v>
      </c>
      <c r="J915" s="175">
        <v>12</v>
      </c>
      <c r="K915" s="302" t="str">
        <f>VLOOKUP(J915,AUXILIAR_TIPO_ASEGURADORA!$C$2:$D$19,2,0)</f>
        <v>LIBERTY SEGUROS</v>
      </c>
      <c r="L915" s="109">
        <v>91247428</v>
      </c>
      <c r="M915" s="110">
        <v>42913</v>
      </c>
      <c r="N915" s="109">
        <v>569490</v>
      </c>
      <c r="O915" s="110">
        <v>42913</v>
      </c>
      <c r="P915" s="28"/>
      <c r="Q915" s="60"/>
      <c r="R915" s="157" t="str">
        <f t="shared" ca="1" si="50"/>
        <v>Vencida</v>
      </c>
      <c r="S915" s="157">
        <f t="shared" ca="1" si="51"/>
        <v>1737</v>
      </c>
      <c r="T915" s="157" t="str">
        <f t="shared" ca="1" si="52"/>
        <v xml:space="preserve"> </v>
      </c>
    </row>
    <row r="916" spans="1:20" ht="15.6" thickTop="1" thickBot="1">
      <c r="A916" s="88">
        <v>8001956133</v>
      </c>
      <c r="B916" s="88" t="str">
        <f>VLOOKUP(A916,EMPRESAS!$A$1:$B$342,2,0)</f>
        <v>TRANSPORTE Y MENSAJERIA LAS MERCEDES S.A.S. ANTES TRANSPORTE  Y MENSAJERIA LAS MERCEDES LTDA</v>
      </c>
      <c r="C916" s="88" t="str">
        <f>VLOOKUP(A916,EMPRESAS!$A$1:$C$342,3,0)</f>
        <v>Pasajeros</v>
      </c>
      <c r="D916" s="95" t="s">
        <v>2033</v>
      </c>
      <c r="E916" s="127">
        <v>20122673</v>
      </c>
      <c r="F916" s="130" t="s">
        <v>1102</v>
      </c>
      <c r="G916" s="131">
        <v>32</v>
      </c>
      <c r="H916" s="122" t="s">
        <v>1105</v>
      </c>
      <c r="I916" s="220" t="str">
        <f>VLOOKUP(A916,EMPRESAS!$A$1:$I$342,9,0)</f>
        <v>ATRATO</v>
      </c>
      <c r="J916" s="175">
        <v>12</v>
      </c>
      <c r="K916" s="302" t="str">
        <f>VLOOKUP(J916,AUXILIAR_TIPO_ASEGURADORA!$C$2:$D$19,2,0)</f>
        <v>LIBERTY SEGUROS</v>
      </c>
      <c r="L916" s="109">
        <v>91247428</v>
      </c>
      <c r="M916" s="110">
        <v>42913</v>
      </c>
      <c r="N916" s="109">
        <v>569490</v>
      </c>
      <c r="O916" s="110">
        <v>42913</v>
      </c>
      <c r="P916" s="28"/>
      <c r="Q916" s="60"/>
      <c r="R916" s="157" t="str">
        <f t="shared" ca="1" si="50"/>
        <v>Vencida</v>
      </c>
      <c r="S916" s="157">
        <f t="shared" ca="1" si="51"/>
        <v>1737</v>
      </c>
      <c r="T916" s="157" t="str">
        <f t="shared" ca="1" si="52"/>
        <v xml:space="preserve"> </v>
      </c>
    </row>
    <row r="917" spans="1:20" ht="15.6" thickTop="1" thickBot="1">
      <c r="A917" s="88">
        <v>8001956133</v>
      </c>
      <c r="B917" s="88" t="str">
        <f>VLOOKUP(A917,EMPRESAS!$A$1:$B$342,2,0)</f>
        <v>TRANSPORTE Y MENSAJERIA LAS MERCEDES S.A.S. ANTES TRANSPORTE  Y MENSAJERIA LAS MERCEDES LTDA</v>
      </c>
      <c r="C917" s="88" t="str">
        <f>VLOOKUP(A917,EMPRESAS!$A$1:$C$342,3,0)</f>
        <v>Pasajeros</v>
      </c>
      <c r="D917" s="95" t="s">
        <v>2034</v>
      </c>
      <c r="E917" s="127">
        <v>20122651</v>
      </c>
      <c r="F917" s="130" t="s">
        <v>1102</v>
      </c>
      <c r="G917" s="131">
        <v>20</v>
      </c>
      <c r="H917" s="122" t="s">
        <v>1105</v>
      </c>
      <c r="I917" s="220" t="str">
        <f>VLOOKUP(A917,EMPRESAS!$A$1:$I$342,9,0)</f>
        <v>ATRATO</v>
      </c>
      <c r="J917" s="175">
        <v>12</v>
      </c>
      <c r="K917" s="302" t="str">
        <f>VLOOKUP(J917,AUXILIAR_TIPO_ASEGURADORA!$C$2:$D$19,2,0)</f>
        <v>LIBERTY SEGUROS</v>
      </c>
      <c r="L917" s="109">
        <v>91247428</v>
      </c>
      <c r="M917" s="110">
        <v>42913</v>
      </c>
      <c r="N917" s="109">
        <v>569490</v>
      </c>
      <c r="O917" s="110">
        <v>42913</v>
      </c>
      <c r="P917" s="28"/>
      <c r="Q917" s="60"/>
      <c r="R917" s="157" t="str">
        <f t="shared" ca="1" si="50"/>
        <v>Vencida</v>
      </c>
      <c r="S917" s="157">
        <f t="shared" ca="1" si="51"/>
        <v>1737</v>
      </c>
      <c r="T917" s="157" t="str">
        <f t="shared" ca="1" si="52"/>
        <v xml:space="preserve"> </v>
      </c>
    </row>
    <row r="918" spans="1:20" ht="15.6" thickTop="1" thickBot="1">
      <c r="A918" s="88">
        <v>8001956133</v>
      </c>
      <c r="B918" s="88" t="str">
        <f>VLOOKUP(A918,EMPRESAS!$A$1:$B$342,2,0)</f>
        <v>TRANSPORTE Y MENSAJERIA LAS MERCEDES S.A.S. ANTES TRANSPORTE  Y MENSAJERIA LAS MERCEDES LTDA</v>
      </c>
      <c r="C918" s="88" t="str">
        <f>VLOOKUP(A918,EMPRESAS!$A$1:$C$342,3,0)</f>
        <v>Pasajeros</v>
      </c>
      <c r="D918" s="95" t="s">
        <v>2035</v>
      </c>
      <c r="E918" s="127">
        <v>20122634</v>
      </c>
      <c r="F918" s="130" t="s">
        <v>1102</v>
      </c>
      <c r="G918" s="131">
        <v>20</v>
      </c>
      <c r="H918" s="122" t="s">
        <v>1105</v>
      </c>
      <c r="I918" s="220" t="str">
        <f>VLOOKUP(A918,EMPRESAS!$A$1:$I$342,9,0)</f>
        <v>ATRATO</v>
      </c>
      <c r="J918" s="175">
        <v>12</v>
      </c>
      <c r="K918" s="302" t="str">
        <f>VLOOKUP(J918,AUXILIAR_TIPO_ASEGURADORA!$C$2:$D$19,2,0)</f>
        <v>LIBERTY SEGUROS</v>
      </c>
      <c r="L918" s="109">
        <v>91247428</v>
      </c>
      <c r="M918" s="110">
        <v>41716</v>
      </c>
      <c r="N918" s="109">
        <v>569490</v>
      </c>
      <c r="O918" s="110">
        <v>41716</v>
      </c>
      <c r="P918" s="28"/>
      <c r="Q918" s="60"/>
      <c r="R918" s="157" t="str">
        <f t="shared" ref="R918:R980" ca="1" si="53">IF(O918&lt;$W$1,"Vencida","Vigente")</f>
        <v>Vencida</v>
      </c>
      <c r="S918" s="157">
        <f t="shared" ref="S918:S980" ca="1" si="54">$W$1-O918</f>
        <v>2934</v>
      </c>
      <c r="T918" s="157" t="str">
        <f t="shared" ref="T918:T980" ca="1" si="55">IF(S918=-$Y$1,"Proximo a Vencer"," ")</f>
        <v xml:space="preserve"> </v>
      </c>
    </row>
    <row r="919" spans="1:20" ht="15.6" thickTop="1" thickBot="1">
      <c r="A919" s="88">
        <v>8001956133</v>
      </c>
      <c r="B919" s="88" t="str">
        <f>VLOOKUP(A919,EMPRESAS!$A$1:$B$342,2,0)</f>
        <v>TRANSPORTE Y MENSAJERIA LAS MERCEDES S.A.S. ANTES TRANSPORTE  Y MENSAJERIA LAS MERCEDES LTDA</v>
      </c>
      <c r="C919" s="88" t="str">
        <f>VLOOKUP(A919,EMPRESAS!$A$1:$C$342,3,0)</f>
        <v>Pasajeros</v>
      </c>
      <c r="D919" s="95" t="s">
        <v>2036</v>
      </c>
      <c r="E919" s="127">
        <v>20122633</v>
      </c>
      <c r="F919" s="130" t="s">
        <v>1102</v>
      </c>
      <c r="G919" s="131">
        <v>20</v>
      </c>
      <c r="H919" s="122" t="s">
        <v>1105</v>
      </c>
      <c r="I919" s="220" t="str">
        <f>VLOOKUP(A919,EMPRESAS!$A$1:$I$342,9,0)</f>
        <v>ATRATO</v>
      </c>
      <c r="J919" s="175">
        <v>12</v>
      </c>
      <c r="K919" s="302" t="str">
        <f>VLOOKUP(J919,AUXILIAR_TIPO_ASEGURADORA!$C$2:$D$19,2,0)</f>
        <v>LIBERTY SEGUROS</v>
      </c>
      <c r="L919" s="109">
        <v>91247428</v>
      </c>
      <c r="M919" s="110">
        <v>42913</v>
      </c>
      <c r="N919" s="109">
        <v>569490</v>
      </c>
      <c r="O919" s="110">
        <v>42913</v>
      </c>
      <c r="P919" s="28"/>
      <c r="Q919" s="60"/>
      <c r="R919" s="157" t="str">
        <f t="shared" ca="1" si="53"/>
        <v>Vencida</v>
      </c>
      <c r="S919" s="157">
        <f t="shared" ca="1" si="54"/>
        <v>1737</v>
      </c>
      <c r="T919" s="157" t="str">
        <f t="shared" ca="1" si="55"/>
        <v xml:space="preserve"> </v>
      </c>
    </row>
    <row r="920" spans="1:20" ht="15.6" thickTop="1" thickBot="1">
      <c r="A920" s="88">
        <v>8001956133</v>
      </c>
      <c r="B920" s="88" t="str">
        <f>VLOOKUP(A920,EMPRESAS!$A$1:$B$342,2,0)</f>
        <v>TRANSPORTE Y MENSAJERIA LAS MERCEDES S.A.S. ANTES TRANSPORTE  Y MENSAJERIA LAS MERCEDES LTDA</v>
      </c>
      <c r="C920" s="88" t="str">
        <f>VLOOKUP(A920,EMPRESAS!$A$1:$C$342,3,0)</f>
        <v>Pasajeros</v>
      </c>
      <c r="D920" s="95" t="s">
        <v>2037</v>
      </c>
      <c r="E920" s="127">
        <v>20122685</v>
      </c>
      <c r="F920" s="130" t="s">
        <v>1102</v>
      </c>
      <c r="G920" s="131">
        <v>18</v>
      </c>
      <c r="H920" s="122" t="s">
        <v>1105</v>
      </c>
      <c r="I920" s="220" t="str">
        <f>VLOOKUP(A920,EMPRESAS!$A$1:$I$342,9,0)</f>
        <v>ATRATO</v>
      </c>
      <c r="J920" s="175">
        <v>12</v>
      </c>
      <c r="K920" s="302" t="str">
        <f>VLOOKUP(J920,AUXILIAR_TIPO_ASEGURADORA!$C$2:$D$19,2,0)</f>
        <v>LIBERTY SEGUROS</v>
      </c>
      <c r="L920" s="109">
        <v>91247428</v>
      </c>
      <c r="M920" s="110">
        <v>42913</v>
      </c>
      <c r="N920" s="109">
        <v>569490</v>
      </c>
      <c r="O920" s="110">
        <v>42913</v>
      </c>
      <c r="P920" s="28"/>
      <c r="Q920" s="60"/>
      <c r="R920" s="157" t="str">
        <f t="shared" ca="1" si="53"/>
        <v>Vencida</v>
      </c>
      <c r="S920" s="157">
        <f t="shared" ca="1" si="54"/>
        <v>1737</v>
      </c>
      <c r="T920" s="157" t="str">
        <f t="shared" ca="1" si="55"/>
        <v xml:space="preserve"> </v>
      </c>
    </row>
    <row r="921" spans="1:20" ht="15.6" thickTop="1" thickBot="1">
      <c r="A921" s="88">
        <v>8001956133</v>
      </c>
      <c r="B921" s="88" t="str">
        <f>VLOOKUP(A921,EMPRESAS!$A$1:$B$342,2,0)</f>
        <v>TRANSPORTE Y MENSAJERIA LAS MERCEDES S.A.S. ANTES TRANSPORTE  Y MENSAJERIA LAS MERCEDES LTDA</v>
      </c>
      <c r="C921" s="88" t="str">
        <f>VLOOKUP(A921,EMPRESAS!$A$1:$C$342,3,0)</f>
        <v>Pasajeros</v>
      </c>
      <c r="D921" s="95" t="s">
        <v>2038</v>
      </c>
      <c r="E921" s="127">
        <v>20122684</v>
      </c>
      <c r="F921" s="130" t="s">
        <v>1102</v>
      </c>
      <c r="G921" s="131">
        <v>18</v>
      </c>
      <c r="H921" s="122" t="s">
        <v>1103</v>
      </c>
      <c r="I921" s="220" t="str">
        <f>VLOOKUP(A921,EMPRESAS!$A$1:$I$342,9,0)</f>
        <v>ATRATO</v>
      </c>
      <c r="J921" s="175">
        <v>12</v>
      </c>
      <c r="K921" s="302" t="str">
        <f>VLOOKUP(J921,AUXILIAR_TIPO_ASEGURADORA!$C$2:$D$19,2,0)</f>
        <v>LIBERTY SEGUROS</v>
      </c>
      <c r="L921" s="109">
        <v>91247428</v>
      </c>
      <c r="M921" s="110">
        <v>42913</v>
      </c>
      <c r="N921" s="109">
        <v>569490</v>
      </c>
      <c r="O921" s="110">
        <v>42913</v>
      </c>
      <c r="P921" s="28"/>
      <c r="Q921" s="60"/>
      <c r="R921" s="157" t="str">
        <f t="shared" ca="1" si="53"/>
        <v>Vencida</v>
      </c>
      <c r="S921" s="157">
        <f t="shared" ca="1" si="54"/>
        <v>1737</v>
      </c>
      <c r="T921" s="157" t="str">
        <f t="shared" ca="1" si="55"/>
        <v xml:space="preserve"> </v>
      </c>
    </row>
    <row r="922" spans="1:20" ht="15.6" thickTop="1" thickBot="1">
      <c r="A922" s="146">
        <v>8060161518</v>
      </c>
      <c r="B922" s="88" t="str">
        <f>VLOOKUP(A922,EMPRESAS!$A$1:$B$342,2,0)</f>
        <v>TRANSPORTADORA FLUVIAL MARY E.U.</v>
      </c>
      <c r="C922" s="88" t="str">
        <f>VLOOKUP(A922,EMPRESAS!$A$1:$C$342,3,0)</f>
        <v>Pasajeros</v>
      </c>
      <c r="D922" s="91" t="s">
        <v>2039</v>
      </c>
      <c r="E922" s="122">
        <v>12001012</v>
      </c>
      <c r="F922" s="130" t="s">
        <v>1102</v>
      </c>
      <c r="G922" s="131">
        <v>18</v>
      </c>
      <c r="H922" s="122" t="s">
        <v>2040</v>
      </c>
      <c r="I922" s="220" t="str">
        <f>VLOOKUP(A922,EMPRESAS!$A$1:$I$342,9,0)</f>
        <v>MAGDALENA</v>
      </c>
      <c r="J922" s="175">
        <v>2</v>
      </c>
      <c r="K922" s="176" t="str">
        <f>VLOOKUP(J922,AUXILIAR_TIPO_ASEGURADORA!$C$2:$D$19,2,0)</f>
        <v>QBE SEGUROS</v>
      </c>
      <c r="L922" s="115">
        <v>1003072</v>
      </c>
      <c r="M922" s="148">
        <v>41789</v>
      </c>
      <c r="N922" s="115">
        <v>1001618</v>
      </c>
      <c r="O922" s="148">
        <v>42153</v>
      </c>
      <c r="P922" s="28"/>
      <c r="Q922" s="60"/>
      <c r="R922" s="157" t="str">
        <f t="shared" ca="1" si="53"/>
        <v>Vencida</v>
      </c>
      <c r="S922" s="157">
        <f t="shared" ca="1" si="54"/>
        <v>2497</v>
      </c>
      <c r="T922" s="157" t="str">
        <f t="shared" ca="1" si="55"/>
        <v xml:space="preserve"> </v>
      </c>
    </row>
    <row r="923" spans="1:20" ht="15.6" thickTop="1" thickBot="1">
      <c r="A923" s="71">
        <v>9000770195</v>
      </c>
      <c r="B923" s="88" t="str">
        <f>VLOOKUP(A923,EMPRESAS!$A$1:$B$342,2,0)</f>
        <v>TRANSMARINOS S.A.S. ANTES TRANSMARINOS  LTDA.</v>
      </c>
      <c r="C923" s="88" t="str">
        <f>VLOOKUP(A923,EMPRESAS!$A$1:$C$342,3,0)</f>
        <v>Turismo</v>
      </c>
      <c r="D923" s="95" t="s">
        <v>2041</v>
      </c>
      <c r="E923" s="122">
        <v>171003</v>
      </c>
      <c r="F923" s="130" t="s">
        <v>1102</v>
      </c>
      <c r="G923" s="131">
        <v>18</v>
      </c>
      <c r="H923" s="122" t="s">
        <v>2040</v>
      </c>
      <c r="I923" s="220" t="str">
        <f>VLOOKUP(A923,EMPRESAS!$A$1:$I$342,9,0)</f>
        <v>REPRESA DE PRADO</v>
      </c>
      <c r="J923" s="175">
        <v>2</v>
      </c>
      <c r="K923" s="176" t="str">
        <f>VLOOKUP(J923,AUXILIAR_TIPO_ASEGURADORA!$C$2:$D$19,2,0)</f>
        <v>QBE SEGUROS</v>
      </c>
      <c r="L923" s="115">
        <v>706372092</v>
      </c>
      <c r="M923" s="148">
        <v>42884</v>
      </c>
      <c r="N923" s="115">
        <v>706372092</v>
      </c>
      <c r="O923" s="148">
        <v>42884</v>
      </c>
      <c r="P923" s="28"/>
      <c r="Q923" s="60"/>
      <c r="R923" s="157" t="str">
        <f t="shared" ca="1" si="53"/>
        <v>Vencida</v>
      </c>
      <c r="S923" s="157">
        <f t="shared" ca="1" si="54"/>
        <v>1766</v>
      </c>
      <c r="T923" s="157" t="str">
        <f t="shared" ca="1" si="55"/>
        <v xml:space="preserve"> </v>
      </c>
    </row>
    <row r="924" spans="1:20" ht="15.6" thickTop="1" thickBot="1">
      <c r="A924" s="68">
        <v>9000770195</v>
      </c>
      <c r="B924" s="88" t="str">
        <f>VLOOKUP(A924,EMPRESAS!$A$1:$B$342,2,0)</f>
        <v>TRANSMARINOS S.A.S. ANTES TRANSMARINOS  LTDA.</v>
      </c>
      <c r="C924" s="88" t="str">
        <f>VLOOKUP(A924,EMPRESAS!$A$1:$C$342,3,0)</f>
        <v>Turismo</v>
      </c>
      <c r="D924" s="95" t="s">
        <v>2042</v>
      </c>
      <c r="E924" s="122">
        <v>171008</v>
      </c>
      <c r="F924" s="130" t="s">
        <v>1102</v>
      </c>
      <c r="G924" s="131">
        <v>15</v>
      </c>
      <c r="H924" s="122" t="s">
        <v>2040</v>
      </c>
      <c r="I924" s="220" t="str">
        <f>VLOOKUP(A924,EMPRESAS!$A$1:$I$342,9,0)</f>
        <v>REPRESA DE PRADO</v>
      </c>
      <c r="J924" s="175">
        <v>2</v>
      </c>
      <c r="K924" s="176" t="str">
        <f>VLOOKUP(J924,AUXILIAR_TIPO_ASEGURADORA!$C$2:$D$19,2,0)</f>
        <v>QBE SEGUROS</v>
      </c>
      <c r="L924" s="115">
        <v>706372092</v>
      </c>
      <c r="M924" s="148">
        <v>42884</v>
      </c>
      <c r="N924" s="115">
        <v>706372092</v>
      </c>
      <c r="O924" s="148">
        <v>42884</v>
      </c>
      <c r="P924" s="28"/>
      <c r="Q924" s="60"/>
      <c r="R924" s="157" t="str">
        <f t="shared" ca="1" si="53"/>
        <v>Vencida</v>
      </c>
      <c r="S924" s="157">
        <f t="shared" ca="1" si="54"/>
        <v>1766</v>
      </c>
      <c r="T924" s="157" t="str">
        <f t="shared" ca="1" si="55"/>
        <v xml:space="preserve"> </v>
      </c>
    </row>
    <row r="925" spans="1:20" ht="15.6" thickTop="1" thickBot="1">
      <c r="A925" s="68">
        <v>9000770195</v>
      </c>
      <c r="B925" s="88" t="str">
        <f>VLOOKUP(A925,EMPRESAS!$A$1:$B$342,2,0)</f>
        <v>TRANSMARINOS S.A.S. ANTES TRANSMARINOS  LTDA.</v>
      </c>
      <c r="C925" s="88" t="str">
        <f>VLOOKUP(A925,EMPRESAS!$A$1:$C$342,3,0)</f>
        <v>Turismo</v>
      </c>
      <c r="D925" s="95" t="s">
        <v>2043</v>
      </c>
      <c r="E925" s="122">
        <v>171016</v>
      </c>
      <c r="F925" s="130" t="s">
        <v>1102</v>
      </c>
      <c r="G925" s="131">
        <v>18</v>
      </c>
      <c r="H925" s="122" t="s">
        <v>2040</v>
      </c>
      <c r="I925" s="220" t="str">
        <f>VLOOKUP(A925,EMPRESAS!$A$1:$I$342,9,0)</f>
        <v>REPRESA DE PRADO</v>
      </c>
      <c r="J925" s="175">
        <v>2</v>
      </c>
      <c r="K925" s="176" t="str">
        <f>VLOOKUP(J925,AUXILIAR_TIPO_ASEGURADORA!$C$2:$D$19,2,0)</f>
        <v>QBE SEGUROS</v>
      </c>
      <c r="L925" s="115">
        <v>706372092</v>
      </c>
      <c r="M925" s="148">
        <v>42884</v>
      </c>
      <c r="N925" s="115">
        <v>706372092</v>
      </c>
      <c r="O925" s="148">
        <v>42884</v>
      </c>
      <c r="P925" s="28"/>
      <c r="Q925" s="60"/>
      <c r="R925" s="157" t="str">
        <f t="shared" ca="1" si="53"/>
        <v>Vencida</v>
      </c>
      <c r="S925" s="157">
        <f t="shared" ca="1" si="54"/>
        <v>1766</v>
      </c>
      <c r="T925" s="157" t="str">
        <f t="shared" ca="1" si="55"/>
        <v xml:space="preserve"> </v>
      </c>
    </row>
    <row r="926" spans="1:20" ht="15.6" thickTop="1" thickBot="1">
      <c r="A926" s="68">
        <v>9000770195</v>
      </c>
      <c r="B926" s="88" t="str">
        <f>VLOOKUP(A926,EMPRESAS!$A$1:$B$342,2,0)</f>
        <v>TRANSMARINOS S.A.S. ANTES TRANSMARINOS  LTDA.</v>
      </c>
      <c r="C926" s="88" t="str">
        <f>VLOOKUP(A926,EMPRESAS!$A$1:$C$342,3,0)</f>
        <v>Turismo</v>
      </c>
      <c r="D926" s="95" t="s">
        <v>2044</v>
      </c>
      <c r="E926" s="122">
        <v>171018</v>
      </c>
      <c r="F926" s="130" t="s">
        <v>1102</v>
      </c>
      <c r="G926" s="131">
        <v>15</v>
      </c>
      <c r="H926" s="122" t="s">
        <v>2040</v>
      </c>
      <c r="I926" s="220" t="str">
        <f>VLOOKUP(A926,EMPRESAS!$A$1:$I$342,9,0)</f>
        <v>REPRESA DE PRADO</v>
      </c>
      <c r="J926" s="175">
        <v>2</v>
      </c>
      <c r="K926" s="176" t="str">
        <f>VLOOKUP(J926,AUXILIAR_TIPO_ASEGURADORA!$C$2:$D$19,2,0)</f>
        <v>QBE SEGUROS</v>
      </c>
      <c r="L926" s="115">
        <v>706372092</v>
      </c>
      <c r="M926" s="148">
        <v>42884</v>
      </c>
      <c r="N926" s="115">
        <v>706372092</v>
      </c>
      <c r="O926" s="148">
        <v>42884</v>
      </c>
      <c r="P926" s="28"/>
      <c r="Q926" s="60"/>
      <c r="R926" s="157" t="str">
        <f t="shared" ca="1" si="53"/>
        <v>Vencida</v>
      </c>
      <c r="S926" s="157">
        <f t="shared" ca="1" si="54"/>
        <v>1766</v>
      </c>
      <c r="T926" s="157" t="str">
        <f t="shared" ca="1" si="55"/>
        <v xml:space="preserve"> </v>
      </c>
    </row>
    <row r="927" spans="1:20" ht="15.6" thickTop="1" thickBot="1">
      <c r="A927" s="228">
        <v>9000770195</v>
      </c>
      <c r="B927" s="88" t="str">
        <f>VLOOKUP(A927,EMPRESAS!$A$1:$B$342,2,0)</f>
        <v>TRANSMARINOS S.A.S. ANTES TRANSMARINOS  LTDA.</v>
      </c>
      <c r="C927" s="88" t="str">
        <f>VLOOKUP(A927,EMPRESAS!$A$1:$C$342,3,0)</f>
        <v>Turismo</v>
      </c>
      <c r="D927" s="95" t="s">
        <v>2045</v>
      </c>
      <c r="E927" s="122">
        <v>171020</v>
      </c>
      <c r="F927" s="130" t="s">
        <v>1102</v>
      </c>
      <c r="G927" s="131">
        <v>20</v>
      </c>
      <c r="H927" s="122" t="s">
        <v>2040</v>
      </c>
      <c r="I927" s="220" t="str">
        <f>VLOOKUP(A927,EMPRESAS!$A$1:$I$342,9,0)</f>
        <v>REPRESA DE PRADO</v>
      </c>
      <c r="J927" s="175">
        <v>2</v>
      </c>
      <c r="K927" s="176" t="str">
        <f>VLOOKUP(J927,AUXILIAR_TIPO_ASEGURADORA!$C$2:$D$19,2,0)</f>
        <v>QBE SEGUROS</v>
      </c>
      <c r="L927" s="115">
        <v>706372092</v>
      </c>
      <c r="M927" s="148">
        <v>42884</v>
      </c>
      <c r="N927" s="115">
        <v>706372092</v>
      </c>
      <c r="O927" s="148">
        <v>42884</v>
      </c>
      <c r="P927" s="28"/>
      <c r="Q927" s="60"/>
      <c r="R927" s="157" t="str">
        <f t="shared" ca="1" si="53"/>
        <v>Vencida</v>
      </c>
      <c r="S927" s="157">
        <f t="shared" ca="1" si="54"/>
        <v>1766</v>
      </c>
      <c r="T927" s="157" t="str">
        <f t="shared" ca="1" si="55"/>
        <v xml:space="preserve"> </v>
      </c>
    </row>
    <row r="928" spans="1:20" ht="15.6" thickTop="1" thickBot="1">
      <c r="A928" s="228">
        <v>9000770195</v>
      </c>
      <c r="B928" s="88" t="str">
        <f>VLOOKUP(A928,EMPRESAS!$A$1:$B$342,2,0)</f>
        <v>TRANSMARINOS S.A.S. ANTES TRANSMARINOS  LTDA.</v>
      </c>
      <c r="C928" s="88" t="str">
        <f>VLOOKUP(A928,EMPRESAS!$A$1:$C$342,3,0)</f>
        <v>Turismo</v>
      </c>
      <c r="D928" s="95" t="s">
        <v>2046</v>
      </c>
      <c r="E928" s="122">
        <v>171028</v>
      </c>
      <c r="F928" s="130" t="s">
        <v>1102</v>
      </c>
      <c r="G928" s="131">
        <v>18</v>
      </c>
      <c r="H928" s="122" t="s">
        <v>2040</v>
      </c>
      <c r="I928" s="220" t="str">
        <f>VLOOKUP(A928,EMPRESAS!$A$1:$I$342,9,0)</f>
        <v>REPRESA DE PRADO</v>
      </c>
      <c r="J928" s="175">
        <v>2</v>
      </c>
      <c r="K928" s="176" t="str">
        <f>VLOOKUP(J928,AUXILIAR_TIPO_ASEGURADORA!$C$2:$D$19,2,0)</f>
        <v>QBE SEGUROS</v>
      </c>
      <c r="L928" s="115">
        <v>706372092</v>
      </c>
      <c r="M928" s="148">
        <v>42884</v>
      </c>
      <c r="N928" s="115">
        <v>706372092</v>
      </c>
      <c r="O928" s="148">
        <v>42884</v>
      </c>
      <c r="P928" s="28"/>
      <c r="Q928" s="60"/>
      <c r="R928" s="157" t="str">
        <f t="shared" ca="1" si="53"/>
        <v>Vencida</v>
      </c>
      <c r="S928" s="157">
        <f t="shared" ca="1" si="54"/>
        <v>1766</v>
      </c>
      <c r="T928" s="157" t="str">
        <f t="shared" ca="1" si="55"/>
        <v xml:space="preserve"> </v>
      </c>
    </row>
    <row r="929" spans="1:20" ht="15.6" thickTop="1" thickBot="1">
      <c r="A929" s="228">
        <v>9000770195</v>
      </c>
      <c r="B929" s="88" t="str">
        <f>VLOOKUP(A929,EMPRESAS!$A$1:$B$342,2,0)</f>
        <v>TRANSMARINOS S.A.S. ANTES TRANSMARINOS  LTDA.</v>
      </c>
      <c r="C929" s="88" t="str">
        <f>VLOOKUP(A929,EMPRESAS!$A$1:$C$342,3,0)</f>
        <v>Turismo</v>
      </c>
      <c r="D929" s="95" t="s">
        <v>2047</v>
      </c>
      <c r="E929" s="122">
        <v>171032</v>
      </c>
      <c r="F929" s="130" t="s">
        <v>1102</v>
      </c>
      <c r="G929" s="131">
        <v>20</v>
      </c>
      <c r="H929" s="122" t="s">
        <v>2040</v>
      </c>
      <c r="I929" s="220" t="str">
        <f>VLOOKUP(A929,EMPRESAS!$A$1:$I$342,9,0)</f>
        <v>REPRESA DE PRADO</v>
      </c>
      <c r="J929" s="175">
        <v>2</v>
      </c>
      <c r="K929" s="176" t="str">
        <f>VLOOKUP(J929,AUXILIAR_TIPO_ASEGURADORA!$C$2:$D$19,2,0)</f>
        <v>QBE SEGUROS</v>
      </c>
      <c r="L929" s="115">
        <v>706372092</v>
      </c>
      <c r="M929" s="148">
        <v>42884</v>
      </c>
      <c r="N929" s="115">
        <v>706372092</v>
      </c>
      <c r="O929" s="148">
        <v>42884</v>
      </c>
      <c r="P929" s="28"/>
      <c r="Q929" s="60"/>
      <c r="R929" s="157" t="str">
        <f t="shared" ca="1" si="53"/>
        <v>Vencida</v>
      </c>
      <c r="S929" s="157">
        <f t="shared" ca="1" si="54"/>
        <v>1766</v>
      </c>
      <c r="T929" s="157" t="str">
        <f t="shared" ca="1" si="55"/>
        <v xml:space="preserve"> </v>
      </c>
    </row>
    <row r="930" spans="1:20" ht="15.6" thickTop="1" thickBot="1">
      <c r="A930" s="228">
        <v>9000770195</v>
      </c>
      <c r="B930" s="88" t="str">
        <f>VLOOKUP(A930,EMPRESAS!$A$1:$B$342,2,0)</f>
        <v>TRANSMARINOS S.A.S. ANTES TRANSMARINOS  LTDA.</v>
      </c>
      <c r="C930" s="88" t="str">
        <f>VLOOKUP(A930,EMPRESAS!$A$1:$C$342,3,0)</f>
        <v>Turismo</v>
      </c>
      <c r="D930" s="95" t="s">
        <v>2048</v>
      </c>
      <c r="E930" s="122">
        <v>171041</v>
      </c>
      <c r="F930" s="130" t="s">
        <v>1102</v>
      </c>
      <c r="G930" s="131">
        <v>15</v>
      </c>
      <c r="H930" s="122" t="s">
        <v>2040</v>
      </c>
      <c r="I930" s="220" t="str">
        <f>VLOOKUP(A930,EMPRESAS!$A$1:$I$342,9,0)</f>
        <v>REPRESA DE PRADO</v>
      </c>
      <c r="J930" s="175">
        <v>2</v>
      </c>
      <c r="K930" s="176" t="str">
        <f>VLOOKUP(J930,AUXILIAR_TIPO_ASEGURADORA!$C$2:$D$19,2,0)</f>
        <v>QBE SEGUROS</v>
      </c>
      <c r="L930" s="115">
        <v>706372092</v>
      </c>
      <c r="M930" s="148">
        <v>42884</v>
      </c>
      <c r="N930" s="115">
        <v>706372092</v>
      </c>
      <c r="O930" s="148">
        <v>42884</v>
      </c>
      <c r="P930" s="28"/>
      <c r="Q930" s="60"/>
      <c r="R930" s="157" t="str">
        <f t="shared" ca="1" si="53"/>
        <v>Vencida</v>
      </c>
      <c r="S930" s="157">
        <f t="shared" ca="1" si="54"/>
        <v>1766</v>
      </c>
      <c r="T930" s="157" t="str">
        <f t="shared" ca="1" si="55"/>
        <v xml:space="preserve"> </v>
      </c>
    </row>
    <row r="931" spans="1:20" ht="15.6" thickTop="1" thickBot="1">
      <c r="A931" s="228">
        <v>9000770195</v>
      </c>
      <c r="B931" s="88" t="str">
        <f>VLOOKUP(A931,EMPRESAS!$A$1:$B$342,2,0)</f>
        <v>TRANSMARINOS S.A.S. ANTES TRANSMARINOS  LTDA.</v>
      </c>
      <c r="C931" s="88" t="str">
        <f>VLOOKUP(A931,EMPRESAS!$A$1:$C$342,3,0)</f>
        <v>Turismo</v>
      </c>
      <c r="D931" s="95" t="s">
        <v>2049</v>
      </c>
      <c r="E931" s="122">
        <v>171043</v>
      </c>
      <c r="F931" s="130" t="s">
        <v>1102</v>
      </c>
      <c r="G931" s="131">
        <v>10</v>
      </c>
      <c r="H931" s="122" t="s">
        <v>2040</v>
      </c>
      <c r="I931" s="220" t="str">
        <f>VLOOKUP(A931,EMPRESAS!$A$1:$I$342,9,0)</f>
        <v>REPRESA DE PRADO</v>
      </c>
      <c r="J931" s="175">
        <v>2</v>
      </c>
      <c r="K931" s="176" t="str">
        <f>VLOOKUP(J931,AUXILIAR_TIPO_ASEGURADORA!$C$2:$D$19,2,0)</f>
        <v>QBE SEGUROS</v>
      </c>
      <c r="L931" s="115">
        <v>706372092</v>
      </c>
      <c r="M931" s="148">
        <v>42884</v>
      </c>
      <c r="N931" s="115">
        <v>706372092</v>
      </c>
      <c r="O931" s="148">
        <v>42884</v>
      </c>
      <c r="P931" s="28"/>
      <c r="Q931" s="60"/>
      <c r="R931" s="157" t="str">
        <f t="shared" ca="1" si="53"/>
        <v>Vencida</v>
      </c>
      <c r="S931" s="157">
        <f t="shared" ca="1" si="54"/>
        <v>1766</v>
      </c>
      <c r="T931" s="157" t="str">
        <f t="shared" ca="1" si="55"/>
        <v xml:space="preserve"> </v>
      </c>
    </row>
    <row r="932" spans="1:20" ht="15.6" thickTop="1" thickBot="1">
      <c r="A932" s="228">
        <v>9000770195</v>
      </c>
      <c r="B932" s="88" t="str">
        <f>VLOOKUP(A932,EMPRESAS!$A$1:$B$342,2,0)</f>
        <v>TRANSMARINOS S.A.S. ANTES TRANSMARINOS  LTDA.</v>
      </c>
      <c r="C932" s="88" t="str">
        <f>VLOOKUP(A932,EMPRESAS!$A$1:$C$342,3,0)</f>
        <v>Turismo</v>
      </c>
      <c r="D932" s="95" t="s">
        <v>2050</v>
      </c>
      <c r="E932" s="122">
        <v>171044</v>
      </c>
      <c r="F932" s="130" t="s">
        <v>1144</v>
      </c>
      <c r="G932" s="131">
        <v>50</v>
      </c>
      <c r="H932" s="122" t="s">
        <v>2040</v>
      </c>
      <c r="I932" s="220" t="str">
        <f>VLOOKUP(A932,EMPRESAS!$A$1:$I$342,9,0)</f>
        <v>REPRESA DE PRADO</v>
      </c>
      <c r="J932" s="175">
        <v>2</v>
      </c>
      <c r="K932" s="176" t="str">
        <f>VLOOKUP(J932,AUXILIAR_TIPO_ASEGURADORA!$C$2:$D$19,2,0)</f>
        <v>QBE SEGUROS</v>
      </c>
      <c r="L932" s="115">
        <v>706372092</v>
      </c>
      <c r="M932" s="148">
        <v>42884</v>
      </c>
      <c r="N932" s="115">
        <v>706372092</v>
      </c>
      <c r="O932" s="148">
        <v>42884</v>
      </c>
      <c r="P932" s="28"/>
      <c r="Q932" s="60"/>
      <c r="R932" s="157" t="str">
        <f t="shared" ca="1" si="53"/>
        <v>Vencida</v>
      </c>
      <c r="S932" s="157">
        <f t="shared" ca="1" si="54"/>
        <v>1766</v>
      </c>
      <c r="T932" s="157" t="str">
        <f t="shared" ca="1" si="55"/>
        <v xml:space="preserve"> </v>
      </c>
    </row>
    <row r="933" spans="1:20" ht="15.6" thickTop="1" thickBot="1">
      <c r="A933" s="228">
        <v>9000770195</v>
      </c>
      <c r="B933" s="88" t="str">
        <f>VLOOKUP(A933,EMPRESAS!$A$1:$B$342,2,0)</f>
        <v>TRANSMARINOS S.A.S. ANTES TRANSMARINOS  LTDA.</v>
      </c>
      <c r="C933" s="88" t="str">
        <f>VLOOKUP(A933,EMPRESAS!$A$1:$C$342,3,0)</f>
        <v>Turismo</v>
      </c>
      <c r="D933" s="95" t="s">
        <v>2051</v>
      </c>
      <c r="E933" s="122">
        <v>171047</v>
      </c>
      <c r="F933" s="130" t="s">
        <v>1102</v>
      </c>
      <c r="G933" s="131">
        <v>15</v>
      </c>
      <c r="H933" s="122" t="s">
        <v>2040</v>
      </c>
      <c r="I933" s="220" t="str">
        <f>VLOOKUP(A933,EMPRESAS!$A$1:$I$342,9,0)</f>
        <v>REPRESA DE PRADO</v>
      </c>
      <c r="J933" s="175">
        <v>2</v>
      </c>
      <c r="K933" s="176" t="str">
        <f>VLOOKUP(J933,AUXILIAR_TIPO_ASEGURADORA!$C$2:$D$19,2,0)</f>
        <v>QBE SEGUROS</v>
      </c>
      <c r="L933" s="115">
        <v>706372092</v>
      </c>
      <c r="M933" s="148">
        <v>42884</v>
      </c>
      <c r="N933" s="115">
        <v>706372092</v>
      </c>
      <c r="O933" s="148">
        <v>42884</v>
      </c>
      <c r="P933" s="28"/>
      <c r="Q933" s="60"/>
      <c r="R933" s="157" t="str">
        <f t="shared" ca="1" si="53"/>
        <v>Vencida</v>
      </c>
      <c r="S933" s="157">
        <f t="shared" ca="1" si="54"/>
        <v>1766</v>
      </c>
      <c r="T933" s="157" t="str">
        <f t="shared" ca="1" si="55"/>
        <v xml:space="preserve"> </v>
      </c>
    </row>
    <row r="934" spans="1:20" ht="15.6" thickTop="1" thickBot="1">
      <c r="A934" s="228">
        <v>9000770195</v>
      </c>
      <c r="B934" s="88" t="str">
        <f>VLOOKUP(A934,EMPRESAS!$A$1:$B$342,2,0)</f>
        <v>TRANSMARINOS S.A.S. ANTES TRANSMARINOS  LTDA.</v>
      </c>
      <c r="C934" s="88" t="str">
        <f>VLOOKUP(A934,EMPRESAS!$A$1:$C$342,3,0)</f>
        <v>Turismo</v>
      </c>
      <c r="D934" s="95" t="s">
        <v>1191</v>
      </c>
      <c r="E934" s="122">
        <v>171048</v>
      </c>
      <c r="F934" s="130" t="s">
        <v>1102</v>
      </c>
      <c r="G934" s="131">
        <v>22</v>
      </c>
      <c r="H934" s="122" t="s">
        <v>2040</v>
      </c>
      <c r="I934" s="220" t="str">
        <f>VLOOKUP(A934,EMPRESAS!$A$1:$I$342,9,0)</f>
        <v>REPRESA DE PRADO</v>
      </c>
      <c r="J934" s="175">
        <v>2</v>
      </c>
      <c r="K934" s="176" t="str">
        <f>VLOOKUP(J934,AUXILIAR_TIPO_ASEGURADORA!$C$2:$D$19,2,0)</f>
        <v>QBE SEGUROS</v>
      </c>
      <c r="L934" s="115">
        <v>706372092</v>
      </c>
      <c r="M934" s="148">
        <v>42884</v>
      </c>
      <c r="N934" s="115">
        <v>706372092</v>
      </c>
      <c r="O934" s="148">
        <v>42884</v>
      </c>
      <c r="P934" s="28"/>
      <c r="Q934" s="60"/>
      <c r="R934" s="157" t="str">
        <f t="shared" ca="1" si="53"/>
        <v>Vencida</v>
      </c>
      <c r="S934" s="157">
        <f t="shared" ca="1" si="54"/>
        <v>1766</v>
      </c>
      <c r="T934" s="157" t="str">
        <f t="shared" ca="1" si="55"/>
        <v xml:space="preserve"> </v>
      </c>
    </row>
    <row r="935" spans="1:20" ht="15.6" thickTop="1" thickBot="1">
      <c r="A935" s="228">
        <v>9000770195</v>
      </c>
      <c r="B935" s="88" t="str">
        <f>VLOOKUP(A935,EMPRESAS!$A$1:$B$342,2,0)</f>
        <v>TRANSMARINOS S.A.S. ANTES TRANSMARINOS  LTDA.</v>
      </c>
      <c r="C935" s="88" t="str">
        <f>VLOOKUP(A935,EMPRESAS!$A$1:$C$342,3,0)</f>
        <v>Turismo</v>
      </c>
      <c r="D935" s="95" t="s">
        <v>2052</v>
      </c>
      <c r="E935" s="122">
        <v>171056</v>
      </c>
      <c r="F935" s="130" t="s">
        <v>1102</v>
      </c>
      <c r="G935" s="131">
        <v>10</v>
      </c>
      <c r="H935" s="122" t="s">
        <v>2040</v>
      </c>
      <c r="I935" s="220" t="str">
        <f>VLOOKUP(A935,EMPRESAS!$A$1:$I$342,9,0)</f>
        <v>REPRESA DE PRADO</v>
      </c>
      <c r="J935" s="175">
        <v>2</v>
      </c>
      <c r="K935" s="176" t="str">
        <f>VLOOKUP(J935,AUXILIAR_TIPO_ASEGURADORA!$C$2:$D$19,2,0)</f>
        <v>QBE SEGUROS</v>
      </c>
      <c r="L935" s="115">
        <v>706372092</v>
      </c>
      <c r="M935" s="148">
        <v>42884</v>
      </c>
      <c r="N935" s="115">
        <v>706372092</v>
      </c>
      <c r="O935" s="148">
        <v>42884</v>
      </c>
      <c r="P935" s="28"/>
      <c r="Q935" s="60"/>
      <c r="R935" s="157" t="str">
        <f t="shared" ca="1" si="53"/>
        <v>Vencida</v>
      </c>
      <c r="S935" s="157">
        <f t="shared" ca="1" si="54"/>
        <v>1766</v>
      </c>
      <c r="T935" s="157" t="str">
        <f t="shared" ca="1" si="55"/>
        <v xml:space="preserve"> </v>
      </c>
    </row>
    <row r="936" spans="1:20" ht="15.6" thickTop="1" thickBot="1">
      <c r="A936" s="228">
        <v>9000770195</v>
      </c>
      <c r="B936" s="88" t="str">
        <f>VLOOKUP(A936,EMPRESAS!$A$1:$B$342,2,0)</f>
        <v>TRANSMARINOS S.A.S. ANTES TRANSMARINOS  LTDA.</v>
      </c>
      <c r="C936" s="88" t="str">
        <f>VLOOKUP(A936,EMPRESAS!$A$1:$C$342,3,0)</f>
        <v>Turismo</v>
      </c>
      <c r="D936" s="95" t="s">
        <v>2053</v>
      </c>
      <c r="E936" s="122">
        <v>171058</v>
      </c>
      <c r="F936" s="130" t="s">
        <v>1102</v>
      </c>
      <c r="G936" s="131">
        <v>10</v>
      </c>
      <c r="H936" s="122" t="s">
        <v>2040</v>
      </c>
      <c r="I936" s="220" t="str">
        <f>VLOOKUP(A936,EMPRESAS!$A$1:$I$342,9,0)</f>
        <v>REPRESA DE PRADO</v>
      </c>
      <c r="J936" s="175">
        <v>2</v>
      </c>
      <c r="K936" s="176" t="str">
        <f>VLOOKUP(J936,AUXILIAR_TIPO_ASEGURADORA!$C$2:$D$19,2,0)</f>
        <v>QBE SEGUROS</v>
      </c>
      <c r="L936" s="115">
        <v>706372092</v>
      </c>
      <c r="M936" s="148">
        <v>42884</v>
      </c>
      <c r="N936" s="115">
        <v>706372092</v>
      </c>
      <c r="O936" s="148">
        <v>42884</v>
      </c>
      <c r="P936" s="28"/>
      <c r="Q936" s="60"/>
      <c r="R936" s="157" t="str">
        <f t="shared" ca="1" si="53"/>
        <v>Vencida</v>
      </c>
      <c r="S936" s="157">
        <f t="shared" ca="1" si="54"/>
        <v>1766</v>
      </c>
      <c r="T936" s="157" t="str">
        <f t="shared" ca="1" si="55"/>
        <v xml:space="preserve"> </v>
      </c>
    </row>
    <row r="937" spans="1:20" ht="15.6" thickTop="1" thickBot="1">
      <c r="A937" s="228">
        <v>9000770195</v>
      </c>
      <c r="B937" s="88" t="str">
        <f>VLOOKUP(A937,EMPRESAS!$A$1:$B$342,2,0)</f>
        <v>TRANSMARINOS S.A.S. ANTES TRANSMARINOS  LTDA.</v>
      </c>
      <c r="C937" s="88" t="str">
        <f>VLOOKUP(A937,EMPRESAS!$A$1:$C$342,3,0)</f>
        <v>Turismo</v>
      </c>
      <c r="D937" s="95" t="s">
        <v>2054</v>
      </c>
      <c r="E937" s="122">
        <v>171080</v>
      </c>
      <c r="F937" s="130" t="s">
        <v>1102</v>
      </c>
      <c r="G937" s="131">
        <v>15</v>
      </c>
      <c r="H937" s="122" t="s">
        <v>2040</v>
      </c>
      <c r="I937" s="220" t="str">
        <f>VLOOKUP(A937,EMPRESAS!$A$1:$I$342,9,0)</f>
        <v>REPRESA DE PRADO</v>
      </c>
      <c r="J937" s="175">
        <v>2</v>
      </c>
      <c r="K937" s="176" t="str">
        <f>VLOOKUP(J937,AUXILIAR_TIPO_ASEGURADORA!$C$2:$D$19,2,0)</f>
        <v>QBE SEGUROS</v>
      </c>
      <c r="L937" s="115">
        <v>706372092</v>
      </c>
      <c r="M937" s="148">
        <v>42884</v>
      </c>
      <c r="N937" s="115">
        <v>706372092</v>
      </c>
      <c r="O937" s="148">
        <v>42884</v>
      </c>
      <c r="P937" s="28"/>
      <c r="Q937" s="60"/>
      <c r="R937" s="157" t="str">
        <f t="shared" ca="1" si="53"/>
        <v>Vencida</v>
      </c>
      <c r="S937" s="157">
        <f t="shared" ca="1" si="54"/>
        <v>1766</v>
      </c>
      <c r="T937" s="157" t="str">
        <f t="shared" ca="1" si="55"/>
        <v xml:space="preserve"> </v>
      </c>
    </row>
    <row r="938" spans="1:20" ht="15.6" thickTop="1" thickBot="1">
      <c r="A938" s="228">
        <v>9000770195</v>
      </c>
      <c r="B938" s="88" t="str">
        <f>VLOOKUP(A938,EMPRESAS!$A$1:$B$342,2,0)</f>
        <v>TRANSMARINOS S.A.S. ANTES TRANSMARINOS  LTDA.</v>
      </c>
      <c r="C938" s="88" t="str">
        <f>VLOOKUP(A938,EMPRESAS!$A$1:$C$342,3,0)</f>
        <v>Turismo</v>
      </c>
      <c r="D938" s="95" t="s">
        <v>2055</v>
      </c>
      <c r="E938" s="122">
        <v>171091</v>
      </c>
      <c r="F938" s="130" t="s">
        <v>1102</v>
      </c>
      <c r="G938" s="131">
        <v>8</v>
      </c>
      <c r="H938" s="122" t="s">
        <v>2040</v>
      </c>
      <c r="I938" s="220" t="str">
        <f>VLOOKUP(A938,EMPRESAS!$A$1:$I$342,9,0)</f>
        <v>REPRESA DE PRADO</v>
      </c>
      <c r="J938" s="175">
        <v>2</v>
      </c>
      <c r="K938" s="176" t="str">
        <f>VLOOKUP(J938,AUXILIAR_TIPO_ASEGURADORA!$C$2:$D$19,2,0)</f>
        <v>QBE SEGUROS</v>
      </c>
      <c r="L938" s="115">
        <v>706372092</v>
      </c>
      <c r="M938" s="148">
        <v>42884</v>
      </c>
      <c r="N938" s="115">
        <v>706372092</v>
      </c>
      <c r="O938" s="148">
        <v>42884</v>
      </c>
      <c r="P938" s="28"/>
      <c r="Q938" s="60"/>
      <c r="R938" s="157" t="str">
        <f t="shared" ca="1" si="53"/>
        <v>Vencida</v>
      </c>
      <c r="S938" s="157">
        <f t="shared" ca="1" si="54"/>
        <v>1766</v>
      </c>
      <c r="T938" s="157" t="str">
        <f t="shared" ca="1" si="55"/>
        <v xml:space="preserve"> </v>
      </c>
    </row>
    <row r="939" spans="1:20" ht="15.6" thickTop="1" thickBot="1">
      <c r="A939" s="228">
        <v>9000770195</v>
      </c>
      <c r="B939" s="88" t="str">
        <f>VLOOKUP(A939,EMPRESAS!$A$1:$B$342,2,0)</f>
        <v>TRANSMARINOS S.A.S. ANTES TRANSMARINOS  LTDA.</v>
      </c>
      <c r="C939" s="88" t="str">
        <f>VLOOKUP(A939,EMPRESAS!$A$1:$C$342,3,0)</f>
        <v>Turismo</v>
      </c>
      <c r="D939" s="95" t="s">
        <v>2056</v>
      </c>
      <c r="E939" s="122">
        <v>171099</v>
      </c>
      <c r="F939" s="130" t="s">
        <v>1102</v>
      </c>
      <c r="G939" s="131">
        <v>10</v>
      </c>
      <c r="H939" s="122" t="s">
        <v>2040</v>
      </c>
      <c r="I939" s="220" t="str">
        <f>VLOOKUP(A939,EMPRESAS!$A$1:$I$342,9,0)</f>
        <v>REPRESA DE PRADO</v>
      </c>
      <c r="J939" s="175">
        <v>2</v>
      </c>
      <c r="K939" s="176" t="str">
        <f>VLOOKUP(J939,AUXILIAR_TIPO_ASEGURADORA!$C$2:$D$19,2,0)</f>
        <v>QBE SEGUROS</v>
      </c>
      <c r="L939" s="115">
        <v>706372092</v>
      </c>
      <c r="M939" s="148">
        <v>42884</v>
      </c>
      <c r="N939" s="115">
        <v>706372092</v>
      </c>
      <c r="O939" s="148">
        <v>42884</v>
      </c>
      <c r="P939" s="28"/>
      <c r="Q939" s="60"/>
      <c r="R939" s="157" t="str">
        <f t="shared" ca="1" si="53"/>
        <v>Vencida</v>
      </c>
      <c r="S939" s="157">
        <f t="shared" ca="1" si="54"/>
        <v>1766</v>
      </c>
      <c r="T939" s="157" t="str">
        <f t="shared" ca="1" si="55"/>
        <v xml:space="preserve"> </v>
      </c>
    </row>
    <row r="940" spans="1:20" ht="15.6" thickTop="1" thickBot="1">
      <c r="A940" s="228">
        <v>9000770195</v>
      </c>
      <c r="B940" s="88" t="str">
        <f>VLOOKUP(A940,EMPRESAS!$A$1:$B$342,2,0)</f>
        <v>TRANSMARINOS S.A.S. ANTES TRANSMARINOS  LTDA.</v>
      </c>
      <c r="C940" s="88" t="str">
        <f>VLOOKUP(A940,EMPRESAS!$A$1:$C$342,3,0)</f>
        <v>Turismo</v>
      </c>
      <c r="D940" s="95" t="s">
        <v>2057</v>
      </c>
      <c r="E940" s="122">
        <v>171104</v>
      </c>
      <c r="F940" s="130" t="s">
        <v>1102</v>
      </c>
      <c r="G940" s="131">
        <v>10</v>
      </c>
      <c r="H940" s="122" t="s">
        <v>2040</v>
      </c>
      <c r="I940" s="220" t="str">
        <f>VLOOKUP(A940,EMPRESAS!$A$1:$I$342,9,0)</f>
        <v>REPRESA DE PRADO</v>
      </c>
      <c r="J940" s="175">
        <v>2</v>
      </c>
      <c r="K940" s="176" t="str">
        <f>VLOOKUP(J940,AUXILIAR_TIPO_ASEGURADORA!$C$2:$D$19,2,0)</f>
        <v>QBE SEGUROS</v>
      </c>
      <c r="L940" s="115">
        <v>706372092</v>
      </c>
      <c r="M940" s="148">
        <v>42884</v>
      </c>
      <c r="N940" s="115">
        <v>706372092</v>
      </c>
      <c r="O940" s="148">
        <v>42884</v>
      </c>
      <c r="P940" s="28"/>
      <c r="Q940" s="60"/>
      <c r="R940" s="157" t="str">
        <f t="shared" ca="1" si="53"/>
        <v>Vencida</v>
      </c>
      <c r="S940" s="157">
        <f t="shared" ca="1" si="54"/>
        <v>1766</v>
      </c>
      <c r="T940" s="157" t="str">
        <f t="shared" ca="1" si="55"/>
        <v xml:space="preserve"> </v>
      </c>
    </row>
    <row r="941" spans="1:20" ht="15.6" thickTop="1" thickBot="1">
      <c r="A941" s="228">
        <v>9000770195</v>
      </c>
      <c r="B941" s="88" t="str">
        <f>VLOOKUP(A941,EMPRESAS!$A$1:$B$342,2,0)</f>
        <v>TRANSMARINOS S.A.S. ANTES TRANSMARINOS  LTDA.</v>
      </c>
      <c r="C941" s="88" t="str">
        <f>VLOOKUP(A941,EMPRESAS!$A$1:$C$342,3,0)</f>
        <v>Turismo</v>
      </c>
      <c r="D941" s="95" t="s">
        <v>2058</v>
      </c>
      <c r="E941" s="122">
        <v>171118</v>
      </c>
      <c r="F941" s="130" t="s">
        <v>1102</v>
      </c>
      <c r="G941" s="131">
        <v>15</v>
      </c>
      <c r="H941" s="122" t="s">
        <v>2040</v>
      </c>
      <c r="I941" s="220" t="str">
        <f>VLOOKUP(A941,EMPRESAS!$A$1:$I$342,9,0)</f>
        <v>REPRESA DE PRADO</v>
      </c>
      <c r="J941" s="175">
        <v>2</v>
      </c>
      <c r="K941" s="176" t="str">
        <f>VLOOKUP(J941,AUXILIAR_TIPO_ASEGURADORA!$C$2:$D$19,2,0)</f>
        <v>QBE SEGUROS</v>
      </c>
      <c r="L941" s="115">
        <v>706372092</v>
      </c>
      <c r="M941" s="148">
        <v>42884</v>
      </c>
      <c r="N941" s="115">
        <v>706372092</v>
      </c>
      <c r="O941" s="148">
        <v>42884</v>
      </c>
      <c r="P941" s="28"/>
      <c r="Q941" s="60"/>
      <c r="R941" s="157" t="str">
        <f t="shared" ca="1" si="53"/>
        <v>Vencida</v>
      </c>
      <c r="S941" s="157">
        <f t="shared" ca="1" si="54"/>
        <v>1766</v>
      </c>
      <c r="T941" s="157" t="str">
        <f t="shared" ca="1" si="55"/>
        <v xml:space="preserve"> </v>
      </c>
    </row>
    <row r="942" spans="1:20" ht="15.6" thickTop="1" thickBot="1">
      <c r="A942" s="228">
        <v>9000770195</v>
      </c>
      <c r="B942" s="88" t="str">
        <f>VLOOKUP(A942,EMPRESAS!$A$1:$B$342,2,0)</f>
        <v>TRANSMARINOS S.A.S. ANTES TRANSMARINOS  LTDA.</v>
      </c>
      <c r="C942" s="88" t="str">
        <f>VLOOKUP(A942,EMPRESAS!$A$1:$C$342,3,0)</f>
        <v>Turismo</v>
      </c>
      <c r="D942" s="95" t="s">
        <v>2059</v>
      </c>
      <c r="E942" s="122">
        <v>171140</v>
      </c>
      <c r="F942" s="130" t="s">
        <v>1102</v>
      </c>
      <c r="G942" s="131">
        <v>18</v>
      </c>
      <c r="H942" s="122" t="s">
        <v>2040</v>
      </c>
      <c r="I942" s="220" t="str">
        <f>VLOOKUP(A942,EMPRESAS!$A$1:$I$342,9,0)</f>
        <v>REPRESA DE PRADO</v>
      </c>
      <c r="J942" s="175">
        <v>2</v>
      </c>
      <c r="K942" s="176" t="str">
        <f>VLOOKUP(J942,AUXILIAR_TIPO_ASEGURADORA!$C$2:$D$19,2,0)</f>
        <v>QBE SEGUROS</v>
      </c>
      <c r="L942" s="115">
        <v>706372092</v>
      </c>
      <c r="M942" s="148">
        <v>42884</v>
      </c>
      <c r="N942" s="115">
        <v>706372092</v>
      </c>
      <c r="O942" s="148">
        <v>42884</v>
      </c>
      <c r="P942" s="28"/>
      <c r="Q942" s="60"/>
      <c r="R942" s="157" t="str">
        <f t="shared" ca="1" si="53"/>
        <v>Vencida</v>
      </c>
      <c r="S942" s="157">
        <f t="shared" ca="1" si="54"/>
        <v>1766</v>
      </c>
      <c r="T942" s="157" t="str">
        <f t="shared" ca="1" si="55"/>
        <v xml:space="preserve"> </v>
      </c>
    </row>
    <row r="943" spans="1:20" ht="15.6" thickTop="1" thickBot="1">
      <c r="A943" s="228">
        <v>9000770195</v>
      </c>
      <c r="B943" s="88" t="str">
        <f>VLOOKUP(A943,EMPRESAS!$A$1:$B$342,2,0)</f>
        <v>TRANSMARINOS S.A.S. ANTES TRANSMARINOS  LTDA.</v>
      </c>
      <c r="C943" s="88" t="str">
        <f>VLOOKUP(A943,EMPRESAS!$A$1:$C$342,3,0)</f>
        <v>Turismo</v>
      </c>
      <c r="D943" s="95" t="s">
        <v>2060</v>
      </c>
      <c r="E943" s="122">
        <v>171162</v>
      </c>
      <c r="F943" s="130" t="s">
        <v>1102</v>
      </c>
      <c r="G943" s="131">
        <v>22</v>
      </c>
      <c r="H943" s="122" t="s">
        <v>2040</v>
      </c>
      <c r="I943" s="220" t="str">
        <f>VLOOKUP(A943,EMPRESAS!$A$1:$I$342,9,0)</f>
        <v>REPRESA DE PRADO</v>
      </c>
      <c r="J943" s="175">
        <v>2</v>
      </c>
      <c r="K943" s="176" t="str">
        <f>VLOOKUP(J943,AUXILIAR_TIPO_ASEGURADORA!$C$2:$D$19,2,0)</f>
        <v>QBE SEGUROS</v>
      </c>
      <c r="L943" s="115">
        <v>706372092</v>
      </c>
      <c r="M943" s="148">
        <v>42884</v>
      </c>
      <c r="N943" s="115">
        <v>706372092</v>
      </c>
      <c r="O943" s="148">
        <v>42884</v>
      </c>
      <c r="P943" s="28"/>
      <c r="Q943" s="60"/>
      <c r="R943" s="157" t="str">
        <f t="shared" ca="1" si="53"/>
        <v>Vencida</v>
      </c>
      <c r="S943" s="157">
        <f t="shared" ca="1" si="54"/>
        <v>1766</v>
      </c>
      <c r="T943" s="157" t="str">
        <f t="shared" ca="1" si="55"/>
        <v xml:space="preserve"> </v>
      </c>
    </row>
    <row r="944" spans="1:20" ht="15.6" thickTop="1" thickBot="1">
      <c r="A944" s="228">
        <v>9000770195</v>
      </c>
      <c r="B944" s="88" t="str">
        <f>VLOOKUP(A944,EMPRESAS!$A$1:$B$342,2,0)</f>
        <v>TRANSMARINOS S.A.S. ANTES TRANSMARINOS  LTDA.</v>
      </c>
      <c r="C944" s="88" t="str">
        <f>VLOOKUP(A944,EMPRESAS!$A$1:$C$342,3,0)</f>
        <v>Turismo</v>
      </c>
      <c r="D944" s="95" t="s">
        <v>2061</v>
      </c>
      <c r="E944" s="122">
        <v>171204</v>
      </c>
      <c r="F944" s="130" t="s">
        <v>1102</v>
      </c>
      <c r="G944" s="131">
        <v>10</v>
      </c>
      <c r="H944" s="122" t="s">
        <v>2040</v>
      </c>
      <c r="I944" s="220" t="str">
        <f>VLOOKUP(A944,EMPRESAS!$A$1:$I$342,9,0)</f>
        <v>REPRESA DE PRADO</v>
      </c>
      <c r="J944" s="175">
        <v>2</v>
      </c>
      <c r="K944" s="176" t="str">
        <f>VLOOKUP(J944,AUXILIAR_TIPO_ASEGURADORA!$C$2:$D$19,2,0)</f>
        <v>QBE SEGUROS</v>
      </c>
      <c r="L944" s="115">
        <v>706372092</v>
      </c>
      <c r="M944" s="148">
        <v>42884</v>
      </c>
      <c r="N944" s="115">
        <v>706372092</v>
      </c>
      <c r="O944" s="148">
        <v>42884</v>
      </c>
      <c r="P944" s="28"/>
      <c r="Q944" s="60"/>
      <c r="R944" s="157" t="str">
        <f t="shared" ca="1" si="53"/>
        <v>Vencida</v>
      </c>
      <c r="S944" s="157">
        <f t="shared" ca="1" si="54"/>
        <v>1766</v>
      </c>
      <c r="T944" s="157" t="str">
        <f t="shared" ca="1" si="55"/>
        <v xml:space="preserve"> </v>
      </c>
    </row>
    <row r="945" spans="1:20" ht="15.6" thickTop="1" thickBot="1">
      <c r="A945" s="228">
        <v>9000770195</v>
      </c>
      <c r="B945" s="88" t="str">
        <f>VLOOKUP(A945,EMPRESAS!$A$1:$B$342,2,0)</f>
        <v>TRANSMARINOS S.A.S. ANTES TRANSMARINOS  LTDA.</v>
      </c>
      <c r="C945" s="88" t="str">
        <f>VLOOKUP(A945,EMPRESAS!$A$1:$C$342,3,0)</f>
        <v>Turismo</v>
      </c>
      <c r="D945" s="95" t="s">
        <v>2062</v>
      </c>
      <c r="E945" s="122">
        <v>171208</v>
      </c>
      <c r="F945" s="130" t="s">
        <v>1102</v>
      </c>
      <c r="G945" s="131">
        <v>10</v>
      </c>
      <c r="H945" s="122" t="s">
        <v>2040</v>
      </c>
      <c r="I945" s="220" t="str">
        <f>VLOOKUP(A945,EMPRESAS!$A$1:$I$342,9,0)</f>
        <v>REPRESA DE PRADO</v>
      </c>
      <c r="J945" s="175">
        <v>2</v>
      </c>
      <c r="K945" s="176" t="str">
        <f>VLOOKUP(J945,AUXILIAR_TIPO_ASEGURADORA!$C$2:$D$19,2,0)</f>
        <v>QBE SEGUROS</v>
      </c>
      <c r="L945" s="115">
        <v>706372092</v>
      </c>
      <c r="M945" s="148">
        <v>42884</v>
      </c>
      <c r="N945" s="115">
        <v>706372092</v>
      </c>
      <c r="O945" s="148">
        <v>42884</v>
      </c>
      <c r="P945" s="28"/>
      <c r="Q945" s="60"/>
      <c r="R945" s="157" t="str">
        <f t="shared" ca="1" si="53"/>
        <v>Vencida</v>
      </c>
      <c r="S945" s="157">
        <f t="shared" ca="1" si="54"/>
        <v>1766</v>
      </c>
      <c r="T945" s="157" t="str">
        <f t="shared" ca="1" si="55"/>
        <v xml:space="preserve"> </v>
      </c>
    </row>
    <row r="946" spans="1:20" ht="15.6" thickTop="1" thickBot="1">
      <c r="A946" s="228">
        <v>9000770195</v>
      </c>
      <c r="B946" s="88" t="str">
        <f>VLOOKUP(A946,EMPRESAS!$A$1:$B$342,2,0)</f>
        <v>TRANSMARINOS S.A.S. ANTES TRANSMARINOS  LTDA.</v>
      </c>
      <c r="C946" s="88" t="str">
        <f>VLOOKUP(A946,EMPRESAS!$A$1:$C$342,3,0)</f>
        <v>Turismo</v>
      </c>
      <c r="D946" s="95" t="s">
        <v>2063</v>
      </c>
      <c r="E946" s="122">
        <v>171210</v>
      </c>
      <c r="F946" s="130" t="s">
        <v>993</v>
      </c>
      <c r="G946" s="131">
        <v>10</v>
      </c>
      <c r="H946" s="122" t="s">
        <v>2040</v>
      </c>
      <c r="I946" s="220" t="str">
        <f>VLOOKUP(A946,EMPRESAS!$A$1:$I$342,9,0)</f>
        <v>REPRESA DE PRADO</v>
      </c>
      <c r="J946" s="175">
        <v>2</v>
      </c>
      <c r="K946" s="176" t="str">
        <f>VLOOKUP(J946,AUXILIAR_TIPO_ASEGURADORA!$C$2:$D$19,2,0)</f>
        <v>QBE SEGUROS</v>
      </c>
      <c r="L946" s="115">
        <v>706372092</v>
      </c>
      <c r="M946" s="148">
        <v>42884</v>
      </c>
      <c r="N946" s="115">
        <v>706372092</v>
      </c>
      <c r="O946" s="148">
        <v>42884</v>
      </c>
      <c r="P946" s="28"/>
      <c r="Q946" s="60"/>
      <c r="R946" s="157" t="str">
        <f t="shared" ca="1" si="53"/>
        <v>Vencida</v>
      </c>
      <c r="S946" s="157">
        <f t="shared" ca="1" si="54"/>
        <v>1766</v>
      </c>
      <c r="T946" s="157" t="str">
        <f t="shared" ca="1" si="55"/>
        <v xml:space="preserve"> </v>
      </c>
    </row>
    <row r="947" spans="1:20" ht="15.6" thickTop="1" thickBot="1">
      <c r="A947" s="228">
        <v>9000770195</v>
      </c>
      <c r="B947" s="88" t="str">
        <f>VLOOKUP(A947,EMPRESAS!$A$1:$B$342,2,0)</f>
        <v>TRANSMARINOS S.A.S. ANTES TRANSMARINOS  LTDA.</v>
      </c>
      <c r="C947" s="88" t="str">
        <f>VLOOKUP(A947,EMPRESAS!$A$1:$C$342,3,0)</f>
        <v>Turismo</v>
      </c>
      <c r="D947" s="95" t="s">
        <v>2064</v>
      </c>
      <c r="E947" s="122">
        <v>171213</v>
      </c>
      <c r="F947" s="130" t="s">
        <v>1102</v>
      </c>
      <c r="G947" s="131">
        <v>15</v>
      </c>
      <c r="H947" s="122" t="s">
        <v>2040</v>
      </c>
      <c r="I947" s="220" t="str">
        <f>VLOOKUP(A947,EMPRESAS!$A$1:$I$342,9,0)</f>
        <v>REPRESA DE PRADO</v>
      </c>
      <c r="J947" s="175">
        <v>2</v>
      </c>
      <c r="K947" s="176" t="str">
        <f>VLOOKUP(J947,AUXILIAR_TIPO_ASEGURADORA!$C$2:$D$19,2,0)</f>
        <v>QBE SEGUROS</v>
      </c>
      <c r="L947" s="115">
        <v>706372092</v>
      </c>
      <c r="M947" s="148">
        <v>42884</v>
      </c>
      <c r="N947" s="115">
        <v>706372092</v>
      </c>
      <c r="O947" s="148">
        <v>42884</v>
      </c>
      <c r="P947" s="28"/>
      <c r="Q947" s="60"/>
      <c r="R947" s="157" t="str">
        <f t="shared" ca="1" si="53"/>
        <v>Vencida</v>
      </c>
      <c r="S947" s="157">
        <f t="shared" ca="1" si="54"/>
        <v>1766</v>
      </c>
      <c r="T947" s="157" t="str">
        <f t="shared" ca="1" si="55"/>
        <v xml:space="preserve"> </v>
      </c>
    </row>
    <row r="948" spans="1:20" ht="15.6" thickTop="1" thickBot="1">
      <c r="A948" s="228">
        <v>9000770195</v>
      </c>
      <c r="B948" s="88" t="str">
        <f>VLOOKUP(A948,EMPRESAS!$A$1:$B$342,2,0)</f>
        <v>TRANSMARINOS S.A.S. ANTES TRANSMARINOS  LTDA.</v>
      </c>
      <c r="C948" s="88" t="str">
        <f>VLOOKUP(A948,EMPRESAS!$A$1:$C$342,3,0)</f>
        <v>Turismo</v>
      </c>
      <c r="D948" s="95" t="s">
        <v>2065</v>
      </c>
      <c r="E948" s="122">
        <v>171217</v>
      </c>
      <c r="F948" s="130" t="s">
        <v>1102</v>
      </c>
      <c r="G948" s="131">
        <v>10</v>
      </c>
      <c r="H948" s="122" t="s">
        <v>2040</v>
      </c>
      <c r="I948" s="220" t="str">
        <f>VLOOKUP(A948,EMPRESAS!$A$1:$I$342,9,0)</f>
        <v>REPRESA DE PRADO</v>
      </c>
      <c r="J948" s="175">
        <v>2</v>
      </c>
      <c r="K948" s="176" t="str">
        <f>VLOOKUP(J948,AUXILIAR_TIPO_ASEGURADORA!$C$2:$D$19,2,0)</f>
        <v>QBE SEGUROS</v>
      </c>
      <c r="L948" s="115">
        <v>706372092</v>
      </c>
      <c r="M948" s="148">
        <v>42884</v>
      </c>
      <c r="N948" s="115">
        <v>706372092</v>
      </c>
      <c r="O948" s="148">
        <v>42884</v>
      </c>
      <c r="P948" s="28"/>
      <c r="Q948" s="60"/>
      <c r="R948" s="157" t="str">
        <f t="shared" ca="1" si="53"/>
        <v>Vencida</v>
      </c>
      <c r="S948" s="157">
        <f t="shared" ca="1" si="54"/>
        <v>1766</v>
      </c>
      <c r="T948" s="157" t="str">
        <f t="shared" ca="1" si="55"/>
        <v xml:space="preserve"> </v>
      </c>
    </row>
    <row r="949" spans="1:20" ht="15.6" thickTop="1" thickBot="1">
      <c r="A949" s="228">
        <v>9000770195</v>
      </c>
      <c r="B949" s="88" t="str">
        <f>VLOOKUP(A949,EMPRESAS!$A$1:$B$342,2,0)</f>
        <v>TRANSMARINOS S.A.S. ANTES TRANSMARINOS  LTDA.</v>
      </c>
      <c r="C949" s="88" t="str">
        <f>VLOOKUP(A949,EMPRESAS!$A$1:$C$342,3,0)</f>
        <v>Turismo</v>
      </c>
      <c r="D949" s="95" t="s">
        <v>2066</v>
      </c>
      <c r="E949" s="122">
        <v>171220</v>
      </c>
      <c r="F949" s="130" t="s">
        <v>1102</v>
      </c>
      <c r="G949" s="131">
        <v>15</v>
      </c>
      <c r="H949" s="122" t="s">
        <v>2040</v>
      </c>
      <c r="I949" s="220" t="str">
        <f>VLOOKUP(A949,EMPRESAS!$A$1:$I$342,9,0)</f>
        <v>REPRESA DE PRADO</v>
      </c>
      <c r="J949" s="175">
        <v>2</v>
      </c>
      <c r="K949" s="176" t="str">
        <f>VLOOKUP(J949,AUXILIAR_TIPO_ASEGURADORA!$C$2:$D$19,2,0)</f>
        <v>QBE SEGUROS</v>
      </c>
      <c r="L949" s="115">
        <v>706372092</v>
      </c>
      <c r="M949" s="148">
        <v>42884</v>
      </c>
      <c r="N949" s="115">
        <v>706372092</v>
      </c>
      <c r="O949" s="148">
        <v>42884</v>
      </c>
      <c r="P949" s="28"/>
      <c r="Q949" s="60"/>
      <c r="R949" s="157" t="str">
        <f t="shared" ca="1" si="53"/>
        <v>Vencida</v>
      </c>
      <c r="S949" s="157">
        <f t="shared" ca="1" si="54"/>
        <v>1766</v>
      </c>
      <c r="T949" s="157" t="str">
        <f t="shared" ca="1" si="55"/>
        <v xml:space="preserve"> </v>
      </c>
    </row>
    <row r="950" spans="1:20" ht="15.6" thickTop="1" thickBot="1">
      <c r="A950" s="228">
        <v>9000770195</v>
      </c>
      <c r="B950" s="88" t="str">
        <f>VLOOKUP(A950,EMPRESAS!$A$1:$B$342,2,0)</f>
        <v>TRANSMARINOS S.A.S. ANTES TRANSMARINOS  LTDA.</v>
      </c>
      <c r="C950" s="88" t="str">
        <f>VLOOKUP(A950,EMPRESAS!$A$1:$C$342,3,0)</f>
        <v>Turismo</v>
      </c>
      <c r="D950" s="95" t="s">
        <v>2067</v>
      </c>
      <c r="E950" s="122">
        <v>171068</v>
      </c>
      <c r="F950" s="130" t="s">
        <v>1102</v>
      </c>
      <c r="G950" s="131">
        <v>15</v>
      </c>
      <c r="H950" s="122" t="s">
        <v>2040</v>
      </c>
      <c r="I950" s="220" t="str">
        <f>VLOOKUP(A950,EMPRESAS!$A$1:$I$342,9,0)</f>
        <v>REPRESA DE PRADO</v>
      </c>
      <c r="J950" s="175">
        <v>2</v>
      </c>
      <c r="K950" s="176" t="str">
        <f>VLOOKUP(J950,AUXILIAR_TIPO_ASEGURADORA!$C$2:$D$19,2,0)</f>
        <v>QBE SEGUROS</v>
      </c>
      <c r="L950" s="115">
        <v>706372092</v>
      </c>
      <c r="M950" s="148">
        <v>42884</v>
      </c>
      <c r="N950" s="115">
        <v>706372092</v>
      </c>
      <c r="O950" s="148">
        <v>42884</v>
      </c>
      <c r="P950" s="28"/>
      <c r="Q950" s="60"/>
      <c r="R950" s="157" t="str">
        <f t="shared" ca="1" si="53"/>
        <v>Vencida</v>
      </c>
      <c r="S950" s="157">
        <f t="shared" ca="1" si="54"/>
        <v>1766</v>
      </c>
      <c r="T950" s="157" t="str">
        <f t="shared" ca="1" si="55"/>
        <v xml:space="preserve"> </v>
      </c>
    </row>
    <row r="951" spans="1:20" ht="15.6" thickTop="1" thickBot="1">
      <c r="A951" s="228">
        <v>9000770195</v>
      </c>
      <c r="B951" s="88" t="str">
        <f>VLOOKUP(A951,EMPRESAS!$A$1:$B$342,2,0)</f>
        <v>TRANSMARINOS S.A.S. ANTES TRANSMARINOS  LTDA.</v>
      </c>
      <c r="C951" s="88" t="str">
        <f>VLOOKUP(A951,EMPRESAS!$A$1:$C$342,3,0)</f>
        <v>Turismo</v>
      </c>
      <c r="D951" s="95" t="s">
        <v>2068</v>
      </c>
      <c r="E951" s="122">
        <v>171227</v>
      </c>
      <c r="F951" s="130" t="s">
        <v>1102</v>
      </c>
      <c r="G951" s="131">
        <v>15</v>
      </c>
      <c r="H951" s="122" t="s">
        <v>2040</v>
      </c>
      <c r="I951" s="220" t="str">
        <f>VLOOKUP(A951,EMPRESAS!$A$1:$I$342,9,0)</f>
        <v>REPRESA DE PRADO</v>
      </c>
      <c r="J951" s="175">
        <v>2</v>
      </c>
      <c r="K951" s="176" t="str">
        <f>VLOOKUP(J951,AUXILIAR_TIPO_ASEGURADORA!$C$2:$D$19,2,0)</f>
        <v>QBE SEGUROS</v>
      </c>
      <c r="L951" s="115">
        <v>706372092</v>
      </c>
      <c r="M951" s="148">
        <v>42884</v>
      </c>
      <c r="N951" s="115">
        <v>706372092</v>
      </c>
      <c r="O951" s="148">
        <v>42884</v>
      </c>
      <c r="P951" s="28"/>
      <c r="Q951" s="60"/>
      <c r="R951" s="157" t="str">
        <f t="shared" ca="1" si="53"/>
        <v>Vencida</v>
      </c>
      <c r="S951" s="157">
        <f t="shared" ca="1" si="54"/>
        <v>1766</v>
      </c>
      <c r="T951" s="157" t="str">
        <f t="shared" ca="1" si="55"/>
        <v xml:space="preserve"> </v>
      </c>
    </row>
    <row r="952" spans="1:20" ht="15.6" thickTop="1" thickBot="1">
      <c r="A952" s="228">
        <v>9000770195</v>
      </c>
      <c r="B952" s="88" t="str">
        <f>VLOOKUP(A952,EMPRESAS!$A$1:$B$342,2,0)</f>
        <v>TRANSMARINOS S.A.S. ANTES TRANSMARINOS  LTDA.</v>
      </c>
      <c r="C952" s="88" t="str">
        <f>VLOOKUP(A952,EMPRESAS!$A$1:$C$342,3,0)</f>
        <v>Turismo</v>
      </c>
      <c r="D952" s="95" t="s">
        <v>1730</v>
      </c>
      <c r="E952" s="122">
        <v>171223</v>
      </c>
      <c r="F952" s="130" t="s">
        <v>1102</v>
      </c>
      <c r="G952" s="131">
        <v>10</v>
      </c>
      <c r="H952" s="122" t="s">
        <v>2040</v>
      </c>
      <c r="I952" s="220" t="str">
        <f>VLOOKUP(A952,EMPRESAS!$A$1:$I$342,9,0)</f>
        <v>REPRESA DE PRADO</v>
      </c>
      <c r="J952" s="175">
        <v>2</v>
      </c>
      <c r="K952" s="176" t="str">
        <f>VLOOKUP(J952,AUXILIAR_TIPO_ASEGURADORA!$C$2:$D$19,2,0)</f>
        <v>QBE SEGUROS</v>
      </c>
      <c r="L952" s="115">
        <v>706372092</v>
      </c>
      <c r="M952" s="148">
        <v>42884</v>
      </c>
      <c r="N952" s="115">
        <v>706372092</v>
      </c>
      <c r="O952" s="148">
        <v>42884</v>
      </c>
      <c r="P952" s="28"/>
      <c r="Q952" s="60"/>
      <c r="R952" s="157" t="str">
        <f t="shared" ca="1" si="53"/>
        <v>Vencida</v>
      </c>
      <c r="S952" s="157">
        <f t="shared" ca="1" si="54"/>
        <v>1766</v>
      </c>
      <c r="T952" s="157" t="str">
        <f t="shared" ca="1" si="55"/>
        <v xml:space="preserve"> </v>
      </c>
    </row>
    <row r="953" spans="1:20" ht="15.6" thickTop="1" thickBot="1">
      <c r="A953" s="228">
        <v>9000770195</v>
      </c>
      <c r="B953" s="88" t="str">
        <f>VLOOKUP(A953,EMPRESAS!$A$1:$B$342,2,0)</f>
        <v>TRANSMARINOS S.A.S. ANTES TRANSMARINOS  LTDA.</v>
      </c>
      <c r="C953" s="88" t="str">
        <f>VLOOKUP(A953,EMPRESAS!$A$1:$C$342,3,0)</f>
        <v>Turismo</v>
      </c>
      <c r="D953" s="95" t="s">
        <v>2069</v>
      </c>
      <c r="E953" s="122">
        <v>171036</v>
      </c>
      <c r="F953" s="130" t="s">
        <v>1102</v>
      </c>
      <c r="G953" s="131">
        <v>18</v>
      </c>
      <c r="H953" s="122" t="s">
        <v>2040</v>
      </c>
      <c r="I953" s="220" t="str">
        <f>VLOOKUP(A953,EMPRESAS!$A$1:$I$342,9,0)</f>
        <v>REPRESA DE PRADO</v>
      </c>
      <c r="J953" s="175">
        <v>2</v>
      </c>
      <c r="K953" s="176" t="str">
        <f>VLOOKUP(J953,AUXILIAR_TIPO_ASEGURADORA!$C$2:$D$19,2,0)</f>
        <v>QBE SEGUROS</v>
      </c>
      <c r="L953" s="115">
        <v>706372092</v>
      </c>
      <c r="M953" s="148">
        <v>42884</v>
      </c>
      <c r="N953" s="115">
        <v>706372092</v>
      </c>
      <c r="O953" s="148">
        <v>42884</v>
      </c>
      <c r="P953" s="28"/>
      <c r="Q953" s="60"/>
      <c r="R953" s="157" t="str">
        <f t="shared" ca="1" si="53"/>
        <v>Vencida</v>
      </c>
      <c r="S953" s="157">
        <f t="shared" ca="1" si="54"/>
        <v>1766</v>
      </c>
      <c r="T953" s="157" t="str">
        <f t="shared" ca="1" si="55"/>
        <v xml:space="preserve"> </v>
      </c>
    </row>
    <row r="954" spans="1:20" ht="15.6" thickTop="1" thickBot="1">
      <c r="A954" s="228">
        <v>9000770195</v>
      </c>
      <c r="B954" s="88" t="str">
        <f>VLOOKUP(A954,EMPRESAS!$A$1:$B$342,2,0)</f>
        <v>TRANSMARINOS S.A.S. ANTES TRANSMARINOS  LTDA.</v>
      </c>
      <c r="C954" s="88" t="str">
        <f>VLOOKUP(A954,EMPRESAS!$A$1:$C$342,3,0)</f>
        <v>Turismo</v>
      </c>
      <c r="D954" s="95" t="s">
        <v>2070</v>
      </c>
      <c r="E954" s="122">
        <v>171261</v>
      </c>
      <c r="F954" s="130" t="s">
        <v>1102</v>
      </c>
      <c r="G954" s="131">
        <v>10</v>
      </c>
      <c r="H954" s="122" t="s">
        <v>2040</v>
      </c>
      <c r="I954" s="220" t="str">
        <f>VLOOKUP(A954,EMPRESAS!$A$1:$I$342,9,0)</f>
        <v>REPRESA DE PRADO</v>
      </c>
      <c r="J954" s="175">
        <v>2</v>
      </c>
      <c r="K954" s="176" t="str">
        <f>VLOOKUP(J954,AUXILIAR_TIPO_ASEGURADORA!$C$2:$D$19,2,0)</f>
        <v>QBE SEGUROS</v>
      </c>
      <c r="L954" s="115">
        <v>706372092</v>
      </c>
      <c r="M954" s="148">
        <v>42884</v>
      </c>
      <c r="N954" s="115">
        <v>706372092</v>
      </c>
      <c r="O954" s="148">
        <v>42884</v>
      </c>
      <c r="P954" s="28"/>
      <c r="Q954" s="60"/>
      <c r="R954" s="157" t="str">
        <f t="shared" ca="1" si="53"/>
        <v>Vencida</v>
      </c>
      <c r="S954" s="157">
        <f t="shared" ca="1" si="54"/>
        <v>1766</v>
      </c>
      <c r="T954" s="157" t="str">
        <f t="shared" ca="1" si="55"/>
        <v xml:space="preserve"> </v>
      </c>
    </row>
    <row r="955" spans="1:20" ht="15.6" thickTop="1" thickBot="1">
      <c r="A955" s="228">
        <v>9000770195</v>
      </c>
      <c r="B955" s="88" t="str">
        <f>VLOOKUP(A955,EMPRESAS!$A$1:$B$342,2,0)</f>
        <v>TRANSMARINOS S.A.S. ANTES TRANSMARINOS  LTDA.</v>
      </c>
      <c r="C955" s="88" t="str">
        <f>VLOOKUP(A955,EMPRESAS!$A$1:$C$342,3,0)</f>
        <v>Turismo</v>
      </c>
      <c r="D955" s="95" t="s">
        <v>1366</v>
      </c>
      <c r="E955" s="122">
        <v>171286</v>
      </c>
      <c r="F955" s="130" t="s">
        <v>1102</v>
      </c>
      <c r="G955" s="131">
        <v>18</v>
      </c>
      <c r="H955" s="122" t="s">
        <v>2040</v>
      </c>
      <c r="I955" s="220" t="str">
        <f>VLOOKUP(A955,EMPRESAS!$A$1:$I$342,9,0)</f>
        <v>REPRESA DE PRADO</v>
      </c>
      <c r="J955" s="175">
        <v>2</v>
      </c>
      <c r="K955" s="176" t="str">
        <f>VLOOKUP(J955,AUXILIAR_TIPO_ASEGURADORA!$C$2:$D$19,2,0)</f>
        <v>QBE SEGUROS</v>
      </c>
      <c r="L955" s="115">
        <v>706372092</v>
      </c>
      <c r="M955" s="148">
        <v>42884</v>
      </c>
      <c r="N955" s="115">
        <v>706372092</v>
      </c>
      <c r="O955" s="148">
        <v>42884</v>
      </c>
      <c r="P955" s="28"/>
      <c r="Q955" s="60"/>
      <c r="R955" s="157" t="str">
        <f t="shared" ca="1" si="53"/>
        <v>Vencida</v>
      </c>
      <c r="S955" s="157">
        <f t="shared" ca="1" si="54"/>
        <v>1766</v>
      </c>
      <c r="T955" s="157" t="str">
        <f t="shared" ca="1" si="55"/>
        <v xml:space="preserve"> </v>
      </c>
    </row>
    <row r="956" spans="1:20" ht="15.6" thickTop="1" thickBot="1">
      <c r="A956" s="228">
        <v>9000770195</v>
      </c>
      <c r="B956" s="88" t="str">
        <f>VLOOKUP(A956,EMPRESAS!$A$1:$B$342,2,0)</f>
        <v>TRANSMARINOS S.A.S. ANTES TRANSMARINOS  LTDA.</v>
      </c>
      <c r="C956" s="88" t="str">
        <f>VLOOKUP(A956,EMPRESAS!$A$1:$C$342,3,0)</f>
        <v>Turismo</v>
      </c>
      <c r="D956" s="95" t="s">
        <v>2071</v>
      </c>
      <c r="E956" s="122">
        <v>171274</v>
      </c>
      <c r="F956" s="130" t="s">
        <v>1102</v>
      </c>
      <c r="G956" s="131">
        <v>20</v>
      </c>
      <c r="H956" s="122" t="s">
        <v>2040</v>
      </c>
      <c r="I956" s="220" t="str">
        <f>VLOOKUP(A956,EMPRESAS!$A$1:$I$342,9,0)</f>
        <v>REPRESA DE PRADO</v>
      </c>
      <c r="J956" s="175">
        <v>2</v>
      </c>
      <c r="K956" s="176" t="str">
        <f>VLOOKUP(J956,AUXILIAR_TIPO_ASEGURADORA!$C$2:$D$19,2,0)</f>
        <v>QBE SEGUROS</v>
      </c>
      <c r="L956" s="115">
        <v>706372092</v>
      </c>
      <c r="M956" s="148">
        <v>42884</v>
      </c>
      <c r="N956" s="115">
        <v>706372092</v>
      </c>
      <c r="O956" s="148">
        <v>42884</v>
      </c>
      <c r="P956" s="28"/>
      <c r="Q956" s="60"/>
      <c r="R956" s="157" t="str">
        <f t="shared" ca="1" si="53"/>
        <v>Vencida</v>
      </c>
      <c r="S956" s="157">
        <f t="shared" ca="1" si="54"/>
        <v>1766</v>
      </c>
      <c r="T956" s="157" t="str">
        <f t="shared" ca="1" si="55"/>
        <v xml:space="preserve"> </v>
      </c>
    </row>
    <row r="957" spans="1:20" ht="15.6" thickTop="1" thickBot="1">
      <c r="A957" s="228">
        <v>9000770195</v>
      </c>
      <c r="B957" s="88" t="str">
        <f>VLOOKUP(A957,EMPRESAS!$A$1:$B$342,2,0)</f>
        <v>TRANSMARINOS S.A.S. ANTES TRANSMARINOS  LTDA.</v>
      </c>
      <c r="C957" s="88" t="str">
        <f>VLOOKUP(A957,EMPRESAS!$A$1:$C$342,3,0)</f>
        <v>Turismo</v>
      </c>
      <c r="D957" s="95" t="s">
        <v>2072</v>
      </c>
      <c r="E957" s="122">
        <v>171305</v>
      </c>
      <c r="F957" s="130" t="s">
        <v>1102</v>
      </c>
      <c r="G957" s="131">
        <v>10</v>
      </c>
      <c r="H957" s="122" t="s">
        <v>2040</v>
      </c>
      <c r="I957" s="220" t="str">
        <f>VLOOKUP(A957,EMPRESAS!$A$1:$I$342,9,0)</f>
        <v>REPRESA DE PRADO</v>
      </c>
      <c r="J957" s="175">
        <v>2</v>
      </c>
      <c r="K957" s="176" t="str">
        <f>VLOOKUP(J957,AUXILIAR_TIPO_ASEGURADORA!$C$2:$D$19,2,0)</f>
        <v>QBE SEGUROS</v>
      </c>
      <c r="L957" s="115">
        <v>706372092</v>
      </c>
      <c r="M957" s="148">
        <v>42884</v>
      </c>
      <c r="N957" s="115">
        <v>706372092</v>
      </c>
      <c r="O957" s="148">
        <v>42884</v>
      </c>
      <c r="P957" s="28"/>
      <c r="Q957" s="60"/>
      <c r="R957" s="157" t="str">
        <f t="shared" ca="1" si="53"/>
        <v>Vencida</v>
      </c>
      <c r="S957" s="157">
        <f t="shared" ca="1" si="54"/>
        <v>1766</v>
      </c>
      <c r="T957" s="157" t="str">
        <f t="shared" ca="1" si="55"/>
        <v xml:space="preserve"> </v>
      </c>
    </row>
    <row r="958" spans="1:20" ht="15.6" thickTop="1" thickBot="1">
      <c r="A958" s="228">
        <v>9000770195</v>
      </c>
      <c r="B958" s="88" t="str">
        <f>VLOOKUP(A958,EMPRESAS!$A$1:$B$342,2,0)</f>
        <v>TRANSMARINOS S.A.S. ANTES TRANSMARINOS  LTDA.</v>
      </c>
      <c r="C958" s="88" t="str">
        <f>VLOOKUP(A958,EMPRESAS!$A$1:$C$342,3,0)</f>
        <v>Turismo</v>
      </c>
      <c r="D958" s="95" t="s">
        <v>2073</v>
      </c>
      <c r="E958" s="122">
        <v>171310</v>
      </c>
      <c r="F958" s="130" t="s">
        <v>993</v>
      </c>
      <c r="G958" s="131">
        <v>18</v>
      </c>
      <c r="H958" s="122" t="s">
        <v>2040</v>
      </c>
      <c r="I958" s="220" t="str">
        <f>VLOOKUP(A958,EMPRESAS!$A$1:$I$342,9,0)</f>
        <v>REPRESA DE PRADO</v>
      </c>
      <c r="J958" s="175">
        <v>2</v>
      </c>
      <c r="K958" s="176" t="str">
        <f>VLOOKUP(J958,AUXILIAR_TIPO_ASEGURADORA!$C$2:$D$19,2,0)</f>
        <v>QBE SEGUROS</v>
      </c>
      <c r="L958" s="115">
        <v>706372092</v>
      </c>
      <c r="M958" s="148">
        <v>42884</v>
      </c>
      <c r="N958" s="115">
        <v>706372092</v>
      </c>
      <c r="O958" s="148">
        <v>42884</v>
      </c>
      <c r="P958" s="28"/>
      <c r="Q958" s="60"/>
      <c r="R958" s="157" t="str">
        <f t="shared" ca="1" si="53"/>
        <v>Vencida</v>
      </c>
      <c r="S958" s="157">
        <f t="shared" ca="1" si="54"/>
        <v>1766</v>
      </c>
      <c r="T958" s="157" t="str">
        <f t="shared" ca="1" si="55"/>
        <v xml:space="preserve"> </v>
      </c>
    </row>
    <row r="959" spans="1:20" ht="15.6" thickTop="1" thickBot="1">
      <c r="A959" s="228">
        <v>9000770195</v>
      </c>
      <c r="B959" s="88" t="str">
        <f>VLOOKUP(A959,EMPRESAS!$A$1:$B$342,2,0)</f>
        <v>TRANSMARINOS S.A.S. ANTES TRANSMARINOS  LTDA.</v>
      </c>
      <c r="C959" s="88" t="str">
        <f>VLOOKUP(A959,EMPRESAS!$A$1:$C$342,3,0)</f>
        <v>Turismo</v>
      </c>
      <c r="D959" s="95" t="s">
        <v>2074</v>
      </c>
      <c r="E959" s="122">
        <v>171312</v>
      </c>
      <c r="F959" s="130" t="s">
        <v>1102</v>
      </c>
      <c r="G959" s="131">
        <v>15</v>
      </c>
      <c r="H959" s="122" t="s">
        <v>2040</v>
      </c>
      <c r="I959" s="220" t="str">
        <f>VLOOKUP(A959,EMPRESAS!$A$1:$I$342,9,0)</f>
        <v>REPRESA DE PRADO</v>
      </c>
      <c r="J959" s="175">
        <v>2</v>
      </c>
      <c r="K959" s="176" t="str">
        <f>VLOOKUP(J959,AUXILIAR_TIPO_ASEGURADORA!$C$2:$D$19,2,0)</f>
        <v>QBE SEGUROS</v>
      </c>
      <c r="L959" s="115">
        <v>706372092</v>
      </c>
      <c r="M959" s="148">
        <v>42884</v>
      </c>
      <c r="N959" s="115">
        <v>706372092</v>
      </c>
      <c r="O959" s="148">
        <v>42884</v>
      </c>
      <c r="P959" s="28"/>
      <c r="Q959" s="60"/>
      <c r="R959" s="157" t="str">
        <f t="shared" ca="1" si="53"/>
        <v>Vencida</v>
      </c>
      <c r="S959" s="157">
        <f t="shared" ca="1" si="54"/>
        <v>1766</v>
      </c>
      <c r="T959" s="157" t="str">
        <f t="shared" ca="1" si="55"/>
        <v xml:space="preserve"> </v>
      </c>
    </row>
    <row r="960" spans="1:20" ht="15.6" thickTop="1" thickBot="1">
      <c r="A960" s="228">
        <v>9000770195</v>
      </c>
      <c r="B960" s="88" t="str">
        <f>VLOOKUP(A960,EMPRESAS!$A$1:$B$342,2,0)</f>
        <v>TRANSMARINOS S.A.S. ANTES TRANSMARINOS  LTDA.</v>
      </c>
      <c r="C960" s="88" t="str">
        <f>VLOOKUP(A960,EMPRESAS!$A$1:$C$342,3,0)</f>
        <v>Turismo</v>
      </c>
      <c r="D960" s="95" t="s">
        <v>2075</v>
      </c>
      <c r="E960" s="122">
        <v>171314</v>
      </c>
      <c r="F960" s="130" t="s">
        <v>1102</v>
      </c>
      <c r="G960" s="131">
        <v>10</v>
      </c>
      <c r="H960" s="122" t="s">
        <v>2040</v>
      </c>
      <c r="I960" s="220" t="str">
        <f>VLOOKUP(A960,EMPRESAS!$A$1:$I$342,9,0)</f>
        <v>REPRESA DE PRADO</v>
      </c>
      <c r="J960" s="175">
        <v>2</v>
      </c>
      <c r="K960" s="176" t="str">
        <f>VLOOKUP(J960,AUXILIAR_TIPO_ASEGURADORA!$C$2:$D$19,2,0)</f>
        <v>QBE SEGUROS</v>
      </c>
      <c r="L960" s="115">
        <v>706372092</v>
      </c>
      <c r="M960" s="148">
        <v>42884</v>
      </c>
      <c r="N960" s="115">
        <v>706372092</v>
      </c>
      <c r="O960" s="148">
        <v>42884</v>
      </c>
      <c r="P960" s="28"/>
      <c r="Q960" s="60"/>
      <c r="R960" s="157" t="str">
        <f t="shared" ca="1" si="53"/>
        <v>Vencida</v>
      </c>
      <c r="S960" s="157">
        <f t="shared" ca="1" si="54"/>
        <v>1766</v>
      </c>
      <c r="T960" s="157" t="str">
        <f t="shared" ca="1" si="55"/>
        <v xml:space="preserve"> </v>
      </c>
    </row>
    <row r="961" spans="1:20" ht="15.6" thickTop="1" thickBot="1">
      <c r="A961" s="228">
        <v>9000770195</v>
      </c>
      <c r="B961" s="88" t="str">
        <f>VLOOKUP(A961,EMPRESAS!$A$1:$B$342,2,0)</f>
        <v>TRANSMARINOS S.A.S. ANTES TRANSMARINOS  LTDA.</v>
      </c>
      <c r="C961" s="88" t="str">
        <f>VLOOKUP(A961,EMPRESAS!$A$1:$C$342,3,0)</f>
        <v>Turismo</v>
      </c>
      <c r="D961" s="95" t="s">
        <v>2076</v>
      </c>
      <c r="E961" s="122">
        <v>171315</v>
      </c>
      <c r="F961" s="130" t="s">
        <v>993</v>
      </c>
      <c r="G961" s="131">
        <v>20</v>
      </c>
      <c r="H961" s="122" t="s">
        <v>2040</v>
      </c>
      <c r="I961" s="220" t="str">
        <f>VLOOKUP(A961,EMPRESAS!$A$1:$I$342,9,0)</f>
        <v>REPRESA DE PRADO</v>
      </c>
      <c r="J961" s="175">
        <v>2</v>
      </c>
      <c r="K961" s="176" t="str">
        <f>VLOOKUP(J961,AUXILIAR_TIPO_ASEGURADORA!$C$2:$D$19,2,0)</f>
        <v>QBE SEGUROS</v>
      </c>
      <c r="L961" s="115">
        <v>706372092</v>
      </c>
      <c r="M961" s="148">
        <v>42884</v>
      </c>
      <c r="N961" s="115">
        <v>706372092</v>
      </c>
      <c r="O961" s="148">
        <v>42884</v>
      </c>
      <c r="P961" s="28"/>
      <c r="Q961" s="60"/>
      <c r="R961" s="157" t="str">
        <f t="shared" ca="1" si="53"/>
        <v>Vencida</v>
      </c>
      <c r="S961" s="157">
        <f t="shared" ca="1" si="54"/>
        <v>1766</v>
      </c>
      <c r="T961" s="157" t="str">
        <f t="shared" ca="1" si="55"/>
        <v xml:space="preserve"> </v>
      </c>
    </row>
    <row r="962" spans="1:20" ht="15.6" thickTop="1" thickBot="1">
      <c r="A962" s="228">
        <v>9000770195</v>
      </c>
      <c r="B962" s="88" t="str">
        <f>VLOOKUP(A962,EMPRESAS!$A$1:$B$342,2,0)</f>
        <v>TRANSMARINOS S.A.S. ANTES TRANSMARINOS  LTDA.</v>
      </c>
      <c r="C962" s="88" t="str">
        <f>VLOOKUP(A962,EMPRESAS!$A$1:$C$342,3,0)</f>
        <v>Turismo</v>
      </c>
      <c r="D962" s="95" t="s">
        <v>2077</v>
      </c>
      <c r="E962" s="122">
        <v>171316</v>
      </c>
      <c r="F962" s="130" t="s">
        <v>993</v>
      </c>
      <c r="G962" s="131">
        <v>20</v>
      </c>
      <c r="H962" s="122" t="s">
        <v>2040</v>
      </c>
      <c r="I962" s="220" t="str">
        <f>VLOOKUP(A962,EMPRESAS!$A$1:$I$342,9,0)</f>
        <v>REPRESA DE PRADO</v>
      </c>
      <c r="J962" s="175">
        <v>2</v>
      </c>
      <c r="K962" s="176" t="str">
        <f>VLOOKUP(J962,AUXILIAR_TIPO_ASEGURADORA!$C$2:$D$19,2,0)</f>
        <v>QBE SEGUROS</v>
      </c>
      <c r="L962" s="115">
        <v>706372092</v>
      </c>
      <c r="M962" s="148">
        <v>42884</v>
      </c>
      <c r="N962" s="115">
        <v>706372092</v>
      </c>
      <c r="O962" s="148">
        <v>42884</v>
      </c>
      <c r="P962" s="28"/>
      <c r="Q962" s="60"/>
      <c r="R962" s="157" t="str">
        <f t="shared" ca="1" si="53"/>
        <v>Vencida</v>
      </c>
      <c r="S962" s="157">
        <f t="shared" ca="1" si="54"/>
        <v>1766</v>
      </c>
      <c r="T962" s="157" t="str">
        <f t="shared" ca="1" si="55"/>
        <v xml:space="preserve"> </v>
      </c>
    </row>
    <row r="963" spans="1:20" ht="15.6" thickTop="1" thickBot="1">
      <c r="A963" s="228">
        <v>9000770195</v>
      </c>
      <c r="B963" s="88" t="str">
        <f>VLOOKUP(A963,EMPRESAS!$A$1:$B$342,2,0)</f>
        <v>TRANSMARINOS S.A.S. ANTES TRANSMARINOS  LTDA.</v>
      </c>
      <c r="C963" s="88" t="str">
        <f>VLOOKUP(A963,EMPRESAS!$A$1:$C$342,3,0)</f>
        <v>Turismo</v>
      </c>
      <c r="D963" s="95" t="s">
        <v>2078</v>
      </c>
      <c r="E963" s="122">
        <v>4140465</v>
      </c>
      <c r="F963" s="130" t="s">
        <v>1102</v>
      </c>
      <c r="G963" s="131">
        <v>20</v>
      </c>
      <c r="H963" s="122" t="s">
        <v>2040</v>
      </c>
      <c r="I963" s="220" t="str">
        <f>VLOOKUP(A963,EMPRESAS!$A$1:$I$342,9,0)</f>
        <v>REPRESA DE PRADO</v>
      </c>
      <c r="J963" s="175">
        <v>2</v>
      </c>
      <c r="K963" s="176" t="str">
        <f>VLOOKUP(J963,AUXILIAR_TIPO_ASEGURADORA!$C$2:$D$19,2,0)</f>
        <v>QBE SEGUROS</v>
      </c>
      <c r="L963" s="115">
        <v>706372092</v>
      </c>
      <c r="M963" s="148">
        <v>42884</v>
      </c>
      <c r="N963" s="115">
        <v>706372092</v>
      </c>
      <c r="O963" s="148">
        <v>42884</v>
      </c>
      <c r="P963" s="28"/>
      <c r="Q963" s="60"/>
      <c r="R963" s="157" t="str">
        <f t="shared" ca="1" si="53"/>
        <v>Vencida</v>
      </c>
      <c r="S963" s="157">
        <f t="shared" ca="1" si="54"/>
        <v>1766</v>
      </c>
      <c r="T963" s="157" t="str">
        <f t="shared" ca="1" si="55"/>
        <v xml:space="preserve"> </v>
      </c>
    </row>
    <row r="964" spans="1:20" ht="15.6" thickTop="1" thickBot="1">
      <c r="A964" s="228">
        <v>9000770195</v>
      </c>
      <c r="B964" s="88" t="str">
        <f>VLOOKUP(A964,EMPRESAS!$A$1:$B$342,2,0)</f>
        <v>TRANSMARINOS S.A.S. ANTES TRANSMARINOS  LTDA.</v>
      </c>
      <c r="C964" s="88" t="str">
        <f>VLOOKUP(A964,EMPRESAS!$A$1:$C$342,3,0)</f>
        <v>Turismo</v>
      </c>
      <c r="D964" s="95" t="s">
        <v>2079</v>
      </c>
      <c r="E964" s="122">
        <v>171404</v>
      </c>
      <c r="F964" s="130" t="s">
        <v>1102</v>
      </c>
      <c r="G964" s="131">
        <v>22</v>
      </c>
      <c r="H964" s="122" t="s">
        <v>2040</v>
      </c>
      <c r="I964" s="220" t="str">
        <f>VLOOKUP(A964,EMPRESAS!$A$1:$I$342,9,0)</f>
        <v>REPRESA DE PRADO</v>
      </c>
      <c r="J964" s="175">
        <v>2</v>
      </c>
      <c r="K964" s="176" t="str">
        <f>VLOOKUP(J964,AUXILIAR_TIPO_ASEGURADORA!$C$2:$D$19,2,0)</f>
        <v>QBE SEGUROS</v>
      </c>
      <c r="L964" s="115">
        <v>706372092</v>
      </c>
      <c r="M964" s="148">
        <v>42884</v>
      </c>
      <c r="N964" s="115">
        <v>706372092</v>
      </c>
      <c r="O964" s="148">
        <v>42884</v>
      </c>
      <c r="P964" s="28"/>
      <c r="Q964" s="60"/>
      <c r="R964" s="157" t="str">
        <f t="shared" ca="1" si="53"/>
        <v>Vencida</v>
      </c>
      <c r="S964" s="157">
        <f t="shared" ca="1" si="54"/>
        <v>1766</v>
      </c>
      <c r="T964" s="157" t="str">
        <f t="shared" ca="1" si="55"/>
        <v xml:space="preserve"> </v>
      </c>
    </row>
    <row r="965" spans="1:20" ht="15.6" thickTop="1" thickBot="1">
      <c r="A965" s="228">
        <v>9000770195</v>
      </c>
      <c r="B965" s="88" t="str">
        <f>VLOOKUP(A965,EMPRESAS!$A$1:$B$342,2,0)</f>
        <v>TRANSMARINOS S.A.S. ANTES TRANSMARINOS  LTDA.</v>
      </c>
      <c r="C965" s="88" t="str">
        <f>VLOOKUP(A965,EMPRESAS!$A$1:$C$342,3,0)</f>
        <v>Turismo</v>
      </c>
      <c r="D965" s="95" t="s">
        <v>2080</v>
      </c>
      <c r="E965" s="122">
        <v>4140470</v>
      </c>
      <c r="F965" s="130" t="s">
        <v>1102</v>
      </c>
      <c r="G965" s="131">
        <v>10</v>
      </c>
      <c r="H965" s="122" t="s">
        <v>2040</v>
      </c>
      <c r="I965" s="220" t="str">
        <f>VLOOKUP(A965,EMPRESAS!$A$1:$I$342,9,0)</f>
        <v>REPRESA DE PRADO</v>
      </c>
      <c r="J965" s="175">
        <v>2</v>
      </c>
      <c r="K965" s="176" t="str">
        <f>VLOOKUP(J965,AUXILIAR_TIPO_ASEGURADORA!$C$2:$D$19,2,0)</f>
        <v>QBE SEGUROS</v>
      </c>
      <c r="L965" s="115">
        <v>706372092</v>
      </c>
      <c r="M965" s="148">
        <v>42884</v>
      </c>
      <c r="N965" s="115">
        <v>706372092</v>
      </c>
      <c r="O965" s="148">
        <v>42884</v>
      </c>
      <c r="P965" s="28"/>
      <c r="Q965" s="60"/>
      <c r="R965" s="157" t="str">
        <f t="shared" ca="1" si="53"/>
        <v>Vencida</v>
      </c>
      <c r="S965" s="157">
        <f t="shared" ca="1" si="54"/>
        <v>1766</v>
      </c>
      <c r="T965" s="157" t="str">
        <f t="shared" ca="1" si="55"/>
        <v xml:space="preserve"> </v>
      </c>
    </row>
    <row r="966" spans="1:20" ht="15.6" thickTop="1" thickBot="1">
      <c r="A966" s="228">
        <v>9000770195</v>
      </c>
      <c r="B966" s="88" t="str">
        <f>VLOOKUP(A966,EMPRESAS!$A$1:$B$342,2,0)</f>
        <v>TRANSMARINOS S.A.S. ANTES TRANSMARINOS  LTDA.</v>
      </c>
      <c r="C966" s="88" t="str">
        <f>VLOOKUP(A966,EMPRESAS!$A$1:$C$342,3,0)</f>
        <v>Turismo</v>
      </c>
      <c r="D966" s="229" t="s">
        <v>2081</v>
      </c>
      <c r="E966" s="230">
        <v>171332</v>
      </c>
      <c r="F966" s="130" t="s">
        <v>1102</v>
      </c>
      <c r="G966" s="231">
        <v>18</v>
      </c>
      <c r="H966" s="122" t="s">
        <v>2040</v>
      </c>
      <c r="I966" s="220" t="str">
        <f>VLOOKUP(A966,EMPRESAS!$A$1:$I$342,9,0)</f>
        <v>REPRESA DE PRADO</v>
      </c>
      <c r="J966" s="175">
        <v>2</v>
      </c>
      <c r="K966" s="176" t="str">
        <f>VLOOKUP(J966,AUXILIAR_TIPO_ASEGURADORA!$C$2:$D$19,2,0)</f>
        <v>QBE SEGUROS</v>
      </c>
      <c r="L966" s="115">
        <v>706372092</v>
      </c>
      <c r="M966" s="148">
        <v>42884</v>
      </c>
      <c r="N966" s="115">
        <v>706372092</v>
      </c>
      <c r="O966" s="148">
        <v>42884</v>
      </c>
      <c r="P966" s="28"/>
      <c r="Q966" s="60"/>
      <c r="R966" s="157" t="str">
        <f t="shared" ca="1" si="53"/>
        <v>Vencida</v>
      </c>
      <c r="S966" s="157">
        <f t="shared" ca="1" si="54"/>
        <v>1766</v>
      </c>
      <c r="T966" s="157" t="str">
        <f t="shared" ca="1" si="55"/>
        <v xml:space="preserve"> </v>
      </c>
    </row>
    <row r="967" spans="1:20" ht="15.6" thickTop="1" thickBot="1">
      <c r="A967" s="228">
        <v>9000770195</v>
      </c>
      <c r="B967" s="88" t="str">
        <f>VLOOKUP(A967,EMPRESAS!$A$1:$B$342,2,0)</f>
        <v>TRANSMARINOS S.A.S. ANTES TRANSMARINOS  LTDA.</v>
      </c>
      <c r="C967" s="88" t="str">
        <f>VLOOKUP(A967,EMPRESAS!$A$1:$C$342,3,0)</f>
        <v>Turismo</v>
      </c>
      <c r="D967" s="95" t="s">
        <v>2082</v>
      </c>
      <c r="E967" s="122">
        <v>171090</v>
      </c>
      <c r="F967" s="130" t="s">
        <v>1102</v>
      </c>
      <c r="G967" s="131">
        <v>20</v>
      </c>
      <c r="H967" s="122" t="s">
        <v>2040</v>
      </c>
      <c r="I967" s="220" t="str">
        <f>VLOOKUP(A967,EMPRESAS!$A$1:$I$342,9,0)</f>
        <v>REPRESA DE PRADO</v>
      </c>
      <c r="J967" s="175">
        <v>2</v>
      </c>
      <c r="K967" s="176" t="str">
        <f>VLOOKUP(J967,AUXILIAR_TIPO_ASEGURADORA!$C$2:$D$19,2,0)</f>
        <v>QBE SEGUROS</v>
      </c>
      <c r="L967" s="115">
        <v>706372092</v>
      </c>
      <c r="M967" s="148">
        <v>42884</v>
      </c>
      <c r="N967" s="115">
        <v>706372092</v>
      </c>
      <c r="O967" s="148">
        <v>42519</v>
      </c>
      <c r="P967" s="28"/>
      <c r="Q967" s="60"/>
      <c r="R967" s="157" t="str">
        <f t="shared" ca="1" si="53"/>
        <v>Vencida</v>
      </c>
      <c r="S967" s="157">
        <f t="shared" ca="1" si="54"/>
        <v>2131</v>
      </c>
      <c r="T967" s="157" t="str">
        <f t="shared" ca="1" si="55"/>
        <v xml:space="preserve"> </v>
      </c>
    </row>
    <row r="968" spans="1:20" ht="15.6" thickTop="1" thickBot="1">
      <c r="A968" s="79">
        <v>2123399001</v>
      </c>
      <c r="B968" s="88" t="str">
        <f>VLOOKUP(A968,EMPRESAS!$A$1:$B$342,2,0)</f>
        <v xml:space="preserve">JAIRO LEON ROJAS MUÑOZ </v>
      </c>
      <c r="C968" s="88" t="str">
        <f>VLOOKUP(A968,EMPRESAS!$A$1:$C$342,3,0)</f>
        <v>Turismo</v>
      </c>
      <c r="D968" s="91" t="s">
        <v>2083</v>
      </c>
      <c r="E968" s="122">
        <v>16200915</v>
      </c>
      <c r="F968" s="130" t="s">
        <v>1102</v>
      </c>
      <c r="G968" s="131">
        <v>6</v>
      </c>
      <c r="H968" s="122" t="s">
        <v>1105</v>
      </c>
      <c r="I968" s="220" t="str">
        <f>VLOOKUP(A968,EMPRESAS!$A$1:$I$342,9,0)</f>
        <v>EMBALSE DEL PEÑOL</v>
      </c>
      <c r="J968" s="175">
        <v>1</v>
      </c>
      <c r="K968" s="176" t="str">
        <f>VLOOKUP(J968,AUXILIAR_TIPO_ASEGURADORA!$C$2:$D$19,2,0)</f>
        <v>PREVISORA</v>
      </c>
      <c r="L968" s="177">
        <v>1001952</v>
      </c>
      <c r="M968" s="148">
        <v>40595</v>
      </c>
      <c r="N968" s="177">
        <v>1007893</v>
      </c>
      <c r="O968" s="148">
        <v>40585</v>
      </c>
      <c r="P968" s="28"/>
      <c r="Q968" s="60"/>
      <c r="R968" s="157" t="str">
        <f t="shared" ca="1" si="53"/>
        <v>Vencida</v>
      </c>
      <c r="S968" s="157">
        <f t="shared" ca="1" si="54"/>
        <v>4065</v>
      </c>
      <c r="T968" s="157" t="str">
        <f t="shared" ca="1" si="55"/>
        <v xml:space="preserve"> </v>
      </c>
    </row>
    <row r="969" spans="1:20" ht="15.6" thickTop="1" thickBot="1">
      <c r="A969" s="79">
        <v>2123399001</v>
      </c>
      <c r="B969" s="88" t="str">
        <f>VLOOKUP(A969,EMPRESAS!$A$1:$B$342,2,0)</f>
        <v xml:space="preserve">JAIRO LEON ROJAS MUÑOZ </v>
      </c>
      <c r="C969" s="88" t="str">
        <f>VLOOKUP(A969,EMPRESAS!$A$1:$C$342,3,0)</f>
        <v>Turismo</v>
      </c>
      <c r="D969" s="91" t="s">
        <v>1191</v>
      </c>
      <c r="E969" s="122">
        <v>16201007</v>
      </c>
      <c r="F969" s="130" t="s">
        <v>1102</v>
      </c>
      <c r="G969" s="131">
        <v>12</v>
      </c>
      <c r="H969" s="122" t="s">
        <v>1105</v>
      </c>
      <c r="I969" s="220" t="str">
        <f>VLOOKUP(A969,EMPRESAS!$A$1:$I$342,9,0)</f>
        <v>EMBALSE DEL PEÑOL</v>
      </c>
      <c r="J969" s="175">
        <v>1</v>
      </c>
      <c r="K969" s="176" t="str">
        <f>VLOOKUP(J969,AUXILIAR_TIPO_ASEGURADORA!$C$2:$D$19,2,0)</f>
        <v>PREVISORA</v>
      </c>
      <c r="L969" s="177">
        <v>1001952</v>
      </c>
      <c r="M969" s="148">
        <v>40595</v>
      </c>
      <c r="N969" s="177">
        <v>1007893</v>
      </c>
      <c r="O969" s="148">
        <v>40585</v>
      </c>
      <c r="P969" s="28"/>
      <c r="Q969" s="60"/>
      <c r="R969" s="157" t="str">
        <f t="shared" ca="1" si="53"/>
        <v>Vencida</v>
      </c>
      <c r="S969" s="157">
        <f t="shared" ca="1" si="54"/>
        <v>4065</v>
      </c>
      <c r="T969" s="157" t="str">
        <f t="shared" ca="1" si="55"/>
        <v xml:space="preserve"> </v>
      </c>
    </row>
    <row r="970" spans="1:20" ht="15.6" thickTop="1" thickBot="1">
      <c r="A970" s="67">
        <v>9001300731</v>
      </c>
      <c r="B970" s="88" t="str">
        <f>VLOOKUP(A970,EMPRESAS!$A$1:$B$342,2,0)</f>
        <v>EXPRESO SAN JUAN LTDA.</v>
      </c>
      <c r="C970" s="88" t="str">
        <f>VLOOKUP(A970,EMPRESAS!$A$1:$C$342,3,0)</f>
        <v>Pasajeros</v>
      </c>
      <c r="D970" s="95" t="s">
        <v>2084</v>
      </c>
      <c r="E970" s="122">
        <v>20420598</v>
      </c>
      <c r="F970" s="130" t="s">
        <v>1102</v>
      </c>
      <c r="G970" s="131">
        <v>18</v>
      </c>
      <c r="H970" s="122" t="s">
        <v>1105</v>
      </c>
      <c r="I970" s="220" t="str">
        <f>VLOOKUP(A970,EMPRESAS!$A$1:$I$342,9,0)</f>
        <v>SAN JUAN</v>
      </c>
      <c r="J970" s="175">
        <v>2</v>
      </c>
      <c r="K970" s="176" t="str">
        <f>VLOOKUP(J970,AUXILIAR_TIPO_ASEGURADORA!$C$2:$D$19,2,0)</f>
        <v>QBE SEGUROS</v>
      </c>
      <c r="L970" s="177">
        <v>706371562</v>
      </c>
      <c r="M970" s="148">
        <v>42842</v>
      </c>
      <c r="N970" s="177">
        <v>706371562</v>
      </c>
      <c r="O970" s="148">
        <v>42842</v>
      </c>
      <c r="P970" s="28"/>
      <c r="Q970" s="60"/>
      <c r="R970" s="157" t="str">
        <f t="shared" ca="1" si="53"/>
        <v>Vencida</v>
      </c>
      <c r="S970" s="157">
        <f t="shared" ca="1" si="54"/>
        <v>1808</v>
      </c>
      <c r="T970" s="157" t="str">
        <f t="shared" ca="1" si="55"/>
        <v xml:space="preserve"> </v>
      </c>
    </row>
    <row r="971" spans="1:20" ht="15.6" thickTop="1" thickBot="1">
      <c r="A971" s="88">
        <v>9001300731</v>
      </c>
      <c r="B971" s="88" t="str">
        <f>VLOOKUP(A971,EMPRESAS!$A$1:$B$342,2,0)</f>
        <v>EXPRESO SAN JUAN LTDA.</v>
      </c>
      <c r="C971" s="88" t="str">
        <f>VLOOKUP(A971,EMPRESAS!$A$1:$C$342,3,0)</f>
        <v>Pasajeros</v>
      </c>
      <c r="D971" s="95" t="s">
        <v>2085</v>
      </c>
      <c r="E971" s="122">
        <v>20420415</v>
      </c>
      <c r="F971" s="130" t="s">
        <v>1102</v>
      </c>
      <c r="G971" s="131">
        <v>22</v>
      </c>
      <c r="H971" s="122" t="s">
        <v>1105</v>
      </c>
      <c r="I971" s="220" t="str">
        <f>VLOOKUP(A971,EMPRESAS!$A$1:$I$342,9,0)</f>
        <v>SAN JUAN</v>
      </c>
      <c r="J971" s="175">
        <v>2</v>
      </c>
      <c r="K971" s="176" t="str">
        <f>VLOOKUP(J971,AUXILIAR_TIPO_ASEGURADORA!$C$2:$D$19,2,0)</f>
        <v>QBE SEGUROS</v>
      </c>
      <c r="L971" s="177">
        <v>706371562</v>
      </c>
      <c r="M971" s="148">
        <v>42842</v>
      </c>
      <c r="N971" s="177">
        <v>706371562</v>
      </c>
      <c r="O971" s="148">
        <v>42842</v>
      </c>
      <c r="P971" s="28"/>
      <c r="Q971" s="60"/>
      <c r="R971" s="157" t="str">
        <f t="shared" ca="1" si="53"/>
        <v>Vencida</v>
      </c>
      <c r="S971" s="157">
        <f t="shared" ca="1" si="54"/>
        <v>1808</v>
      </c>
      <c r="T971" s="157" t="str">
        <f t="shared" ca="1" si="55"/>
        <v xml:space="preserve"> </v>
      </c>
    </row>
    <row r="972" spans="1:20" ht="15.6" thickTop="1" thickBot="1">
      <c r="A972" s="88">
        <v>9001300731</v>
      </c>
      <c r="B972" s="88" t="str">
        <f>VLOOKUP(A972,EMPRESAS!$A$1:$B$342,2,0)</f>
        <v>EXPRESO SAN JUAN LTDA.</v>
      </c>
      <c r="C972" s="88" t="str">
        <f>VLOOKUP(A972,EMPRESAS!$A$1:$C$342,3,0)</f>
        <v>Pasajeros</v>
      </c>
      <c r="D972" s="95" t="s">
        <v>2086</v>
      </c>
      <c r="E972" s="122">
        <v>20420545</v>
      </c>
      <c r="F972" s="130" t="s">
        <v>1102</v>
      </c>
      <c r="G972" s="131">
        <v>22</v>
      </c>
      <c r="H972" s="122" t="s">
        <v>1105</v>
      </c>
      <c r="I972" s="220" t="str">
        <f>VLOOKUP(A972,EMPRESAS!$A$1:$I$342,9,0)</f>
        <v>SAN JUAN</v>
      </c>
      <c r="J972" s="175">
        <v>2</v>
      </c>
      <c r="K972" s="176" t="str">
        <f>VLOOKUP(J972,AUXILIAR_TIPO_ASEGURADORA!$C$2:$D$19,2,0)</f>
        <v>QBE SEGUROS</v>
      </c>
      <c r="L972" s="177">
        <v>706371562</v>
      </c>
      <c r="M972" s="148">
        <v>42842</v>
      </c>
      <c r="N972" s="177">
        <v>706371562</v>
      </c>
      <c r="O972" s="148">
        <v>42842</v>
      </c>
      <c r="P972" s="28"/>
      <c r="Q972" s="60"/>
      <c r="R972" s="157" t="str">
        <f t="shared" ca="1" si="53"/>
        <v>Vencida</v>
      </c>
      <c r="S972" s="157">
        <f t="shared" ca="1" si="54"/>
        <v>1808</v>
      </c>
      <c r="T972" s="157" t="str">
        <f t="shared" ca="1" si="55"/>
        <v xml:space="preserve"> </v>
      </c>
    </row>
    <row r="973" spans="1:20" ht="15.6" thickTop="1" thickBot="1">
      <c r="A973" s="88">
        <v>9001300731</v>
      </c>
      <c r="B973" s="88" t="str">
        <f>VLOOKUP(A973,EMPRESAS!$A$1:$B$342,2,0)</f>
        <v>EXPRESO SAN JUAN LTDA.</v>
      </c>
      <c r="C973" s="88" t="str">
        <f>VLOOKUP(A973,EMPRESAS!$A$1:$C$342,3,0)</f>
        <v>Pasajeros</v>
      </c>
      <c r="D973" s="95" t="s">
        <v>2087</v>
      </c>
      <c r="E973" s="122">
        <v>20420594</v>
      </c>
      <c r="F973" s="130" t="s">
        <v>1102</v>
      </c>
      <c r="G973" s="131">
        <v>20</v>
      </c>
      <c r="H973" s="122" t="s">
        <v>1105</v>
      </c>
      <c r="I973" s="220" t="str">
        <f>VLOOKUP(A973,EMPRESAS!$A$1:$I$342,9,0)</f>
        <v>SAN JUAN</v>
      </c>
      <c r="J973" s="175">
        <v>2</v>
      </c>
      <c r="K973" s="176" t="str">
        <f>VLOOKUP(J973,AUXILIAR_TIPO_ASEGURADORA!$C$2:$D$19,2,0)</f>
        <v>QBE SEGUROS</v>
      </c>
      <c r="L973" s="177">
        <v>706371562</v>
      </c>
      <c r="M973" s="148">
        <v>42842</v>
      </c>
      <c r="N973" s="177">
        <v>706371562</v>
      </c>
      <c r="O973" s="148">
        <v>42842</v>
      </c>
      <c r="P973" s="28"/>
      <c r="Q973" s="60"/>
      <c r="R973" s="157" t="str">
        <f t="shared" ca="1" si="53"/>
        <v>Vencida</v>
      </c>
      <c r="S973" s="157">
        <f t="shared" ca="1" si="54"/>
        <v>1808</v>
      </c>
      <c r="T973" s="157" t="str">
        <f t="shared" ca="1" si="55"/>
        <v xml:space="preserve"> </v>
      </c>
    </row>
    <row r="974" spans="1:20" ht="15.6" thickTop="1" thickBot="1">
      <c r="A974" s="79">
        <v>83055142</v>
      </c>
      <c r="B974" s="88" t="str">
        <f>VLOOKUP(A974,EMPRESAS!$A$1:$B$342,2,0)</f>
        <v>BERMEO ROJAS LUIS ORLANDO</v>
      </c>
      <c r="C974" s="88" t="str">
        <f>VLOOKUP(A974,EMPRESAS!$A$1:$C$342,3,0)</f>
        <v>Pasajeros</v>
      </c>
      <c r="D974" s="91" t="s">
        <v>2088</v>
      </c>
      <c r="E974" s="122">
        <v>50417</v>
      </c>
      <c r="F974" s="130" t="s">
        <v>1102</v>
      </c>
      <c r="G974" s="131">
        <v>18</v>
      </c>
      <c r="H974" s="122" t="s">
        <v>2089</v>
      </c>
      <c r="I974" s="220" t="str">
        <f>VLOOKUP(A974,EMPRESAS!$A$1:$I$342,9,0)</f>
        <v>ORTEGUAZA</v>
      </c>
      <c r="J974" s="175">
        <v>12</v>
      </c>
      <c r="K974" s="176" t="str">
        <f>VLOOKUP(J974,AUXILIAR_TIPO_ASEGURADORA!$C$2:$D$19,2,0)</f>
        <v>LIBERTY SEGUROS</v>
      </c>
      <c r="L974" s="177">
        <v>99400000127</v>
      </c>
      <c r="M974" s="148">
        <v>39171</v>
      </c>
      <c r="N974" s="177">
        <v>99400000635</v>
      </c>
      <c r="O974" s="148">
        <v>39171</v>
      </c>
      <c r="P974" s="28"/>
      <c r="Q974" s="60"/>
      <c r="R974" s="157" t="str">
        <f t="shared" ca="1" si="53"/>
        <v>Vencida</v>
      </c>
      <c r="S974" s="157">
        <f t="shared" ca="1" si="54"/>
        <v>5479</v>
      </c>
      <c r="T974" s="157" t="str">
        <f t="shared" ca="1" si="55"/>
        <v xml:space="preserve"> </v>
      </c>
    </row>
    <row r="975" spans="1:20" ht="15.6" thickTop="1" thickBot="1">
      <c r="A975" s="79">
        <v>83055142</v>
      </c>
      <c r="B975" s="88" t="str">
        <f>VLOOKUP(A975,EMPRESAS!$A$1:$B$342,2,0)</f>
        <v>BERMEO ROJAS LUIS ORLANDO</v>
      </c>
      <c r="C975" s="88" t="str">
        <f>VLOOKUP(A975,EMPRESAS!$A$1:$C$342,3,0)</f>
        <v>Pasajeros</v>
      </c>
      <c r="D975" s="91" t="s">
        <v>2090</v>
      </c>
      <c r="E975" s="122">
        <v>50478</v>
      </c>
      <c r="F975" s="130" t="s">
        <v>1102</v>
      </c>
      <c r="G975" s="131">
        <v>18</v>
      </c>
      <c r="H975" s="122" t="s">
        <v>2089</v>
      </c>
      <c r="I975" s="220" t="str">
        <f>VLOOKUP(A975,EMPRESAS!$A$1:$I$342,9,0)</f>
        <v>ORTEGUAZA</v>
      </c>
      <c r="J975" s="175">
        <v>12</v>
      </c>
      <c r="K975" s="176" t="str">
        <f>VLOOKUP(J975,AUXILIAR_TIPO_ASEGURADORA!$C$2:$D$19,2,0)</f>
        <v>LIBERTY SEGUROS</v>
      </c>
      <c r="L975" s="177">
        <v>99400000127</v>
      </c>
      <c r="M975" s="148">
        <v>39171</v>
      </c>
      <c r="N975" s="177">
        <v>99400000635</v>
      </c>
      <c r="O975" s="148">
        <v>39171</v>
      </c>
      <c r="P975" s="28"/>
      <c r="Q975" s="60"/>
      <c r="R975" s="157" t="str">
        <f t="shared" ca="1" si="53"/>
        <v>Vencida</v>
      </c>
      <c r="S975" s="157">
        <f t="shared" ca="1" si="54"/>
        <v>5479</v>
      </c>
      <c r="T975" s="157" t="str">
        <f t="shared" ca="1" si="55"/>
        <v xml:space="preserve"> </v>
      </c>
    </row>
    <row r="976" spans="1:20" ht="15.6" thickTop="1" thickBot="1">
      <c r="A976" s="79">
        <v>83055142</v>
      </c>
      <c r="B976" s="88" t="str">
        <f>VLOOKUP(A976,EMPRESAS!$A$1:$B$342,2,0)</f>
        <v>BERMEO ROJAS LUIS ORLANDO</v>
      </c>
      <c r="C976" s="88" t="str">
        <f>VLOOKUP(A976,EMPRESAS!$A$1:$C$342,3,0)</f>
        <v>Pasajeros</v>
      </c>
      <c r="D976" s="91" t="s">
        <v>2091</v>
      </c>
      <c r="E976" s="122">
        <v>50425</v>
      </c>
      <c r="F976" s="130" t="s">
        <v>1102</v>
      </c>
      <c r="G976" s="131">
        <v>18</v>
      </c>
      <c r="H976" s="122" t="s">
        <v>2089</v>
      </c>
      <c r="I976" s="220" t="str">
        <f>VLOOKUP(A976,EMPRESAS!$A$1:$I$342,9,0)</f>
        <v>ORTEGUAZA</v>
      </c>
      <c r="J976" s="175">
        <v>12</v>
      </c>
      <c r="K976" s="176" t="str">
        <f>VLOOKUP(J976,AUXILIAR_TIPO_ASEGURADORA!$C$2:$D$19,2,0)</f>
        <v>LIBERTY SEGUROS</v>
      </c>
      <c r="L976" s="177">
        <v>99400000127</v>
      </c>
      <c r="M976" s="148">
        <v>39171</v>
      </c>
      <c r="N976" s="177">
        <v>99400000635</v>
      </c>
      <c r="O976" s="148">
        <v>39171</v>
      </c>
      <c r="P976" s="28"/>
      <c r="Q976" s="60"/>
      <c r="R976" s="157" t="str">
        <f t="shared" ca="1" si="53"/>
        <v>Vencida</v>
      </c>
      <c r="S976" s="157">
        <f t="shared" ca="1" si="54"/>
        <v>5479</v>
      </c>
      <c r="T976" s="157" t="str">
        <f t="shared" ca="1" si="55"/>
        <v xml:space="preserve"> </v>
      </c>
    </row>
    <row r="977" spans="1:20" ht="15.6" thickTop="1" thickBot="1">
      <c r="A977" s="72">
        <v>8130068256</v>
      </c>
      <c r="B977" s="88" t="str">
        <f>VLOOKUP(A977,EMPRESAS!$A$1:$B$342,2,0)</f>
        <v>EMPRESA ASOCIATIVA DE TRABAJO NAVIERA DE TRANSPORTE Y  SERVICIOS TURISTICOS DEL HUILA  "NAVITUR"</v>
      </c>
      <c r="C977" s="88" t="str">
        <f>VLOOKUP(A977,EMPRESAS!$A$1:$C$342,3,0)</f>
        <v>Turismo</v>
      </c>
      <c r="D977" s="95" t="s">
        <v>1714</v>
      </c>
      <c r="E977" s="122">
        <v>10820386</v>
      </c>
      <c r="F977" s="130" t="s">
        <v>1102</v>
      </c>
      <c r="G977" s="131">
        <v>16</v>
      </c>
      <c r="H977" s="122" t="s">
        <v>1105</v>
      </c>
      <c r="I977" s="220" t="str">
        <f>VLOOKUP(A977,EMPRESAS!$A$1:$I$342,9,0)</f>
        <v>REPRESA DE BETANIA</v>
      </c>
      <c r="J977" s="175">
        <v>1</v>
      </c>
      <c r="K977" s="176" t="str">
        <f>VLOOKUP(J977,AUXILIAR_TIPO_ASEGURADORA!$C$2:$D$19,2,0)</f>
        <v>PREVISORA</v>
      </c>
      <c r="L977" s="177">
        <v>1002550</v>
      </c>
      <c r="M977" s="148">
        <v>43845</v>
      </c>
      <c r="N977" s="177">
        <v>3000546</v>
      </c>
      <c r="O977" s="148">
        <v>43845</v>
      </c>
      <c r="P977" s="28"/>
      <c r="Q977" s="60"/>
      <c r="R977" s="157" t="str">
        <f t="shared" ca="1" si="53"/>
        <v>Vencida</v>
      </c>
      <c r="S977" s="157">
        <f t="shared" ca="1" si="54"/>
        <v>805</v>
      </c>
      <c r="T977" s="157" t="str">
        <f t="shared" ca="1" si="55"/>
        <v xml:space="preserve"> </v>
      </c>
    </row>
    <row r="978" spans="1:20" ht="15.6" thickTop="1" thickBot="1">
      <c r="A978" s="65">
        <v>8130068256</v>
      </c>
      <c r="B978" s="88" t="str">
        <f>VLOOKUP(A978,EMPRESAS!$A$1:$B$342,2,0)</f>
        <v>EMPRESA ASOCIATIVA DE TRABAJO NAVIERA DE TRANSPORTE Y  SERVICIOS TURISTICOS DEL HUILA  "NAVITUR"</v>
      </c>
      <c r="C978" s="88" t="str">
        <f>VLOOKUP(A978,EMPRESAS!$A$1:$C$342,3,0)</f>
        <v>Turismo</v>
      </c>
      <c r="D978" s="95" t="s">
        <v>2092</v>
      </c>
      <c r="E978" s="122">
        <v>11220316</v>
      </c>
      <c r="F978" s="130" t="s">
        <v>1102</v>
      </c>
      <c r="G978" s="131">
        <v>18</v>
      </c>
      <c r="H978" s="122" t="s">
        <v>1105</v>
      </c>
      <c r="I978" s="220" t="str">
        <f>VLOOKUP(A978,EMPRESAS!$A$1:$I$342,9,0)</f>
        <v>REPRESA DE BETANIA</v>
      </c>
      <c r="J978" s="175">
        <v>1</v>
      </c>
      <c r="K978" s="176" t="str">
        <f>VLOOKUP(J978,AUXILIAR_TIPO_ASEGURADORA!$C$2:$D$19,2,0)</f>
        <v>PREVISORA</v>
      </c>
      <c r="L978" s="177">
        <v>1002550</v>
      </c>
      <c r="M978" s="148">
        <v>43845</v>
      </c>
      <c r="N978" s="177">
        <v>3000546</v>
      </c>
      <c r="O978" s="148">
        <v>43845</v>
      </c>
      <c r="P978" s="28"/>
      <c r="Q978" s="60"/>
      <c r="R978" s="157" t="str">
        <f t="shared" ca="1" si="53"/>
        <v>Vencida</v>
      </c>
      <c r="S978" s="157">
        <f t="shared" ca="1" si="54"/>
        <v>805</v>
      </c>
      <c r="T978" s="157" t="str">
        <f t="shared" ca="1" si="55"/>
        <v xml:space="preserve"> </v>
      </c>
    </row>
    <row r="979" spans="1:20" ht="15.6" thickTop="1" thickBot="1">
      <c r="A979" s="65">
        <v>8130068256</v>
      </c>
      <c r="B979" s="88" t="str">
        <f>VLOOKUP(A979,EMPRESAS!$A$1:$B$342,2,0)</f>
        <v>EMPRESA ASOCIATIVA DE TRABAJO NAVIERA DE TRANSPORTE Y  SERVICIOS TURISTICOS DEL HUILA  "NAVITUR"</v>
      </c>
      <c r="C979" s="88" t="str">
        <f>VLOOKUP(A979,EMPRESAS!$A$1:$C$342,3,0)</f>
        <v>Turismo</v>
      </c>
      <c r="D979" s="95" t="s">
        <v>2093</v>
      </c>
      <c r="E979" s="122">
        <v>11220335</v>
      </c>
      <c r="F979" s="130" t="s">
        <v>1102</v>
      </c>
      <c r="G979" s="131">
        <v>18</v>
      </c>
      <c r="H979" s="122" t="s">
        <v>1105</v>
      </c>
      <c r="I979" s="220" t="str">
        <f>VLOOKUP(A979,EMPRESAS!$A$1:$I$342,9,0)</f>
        <v>REPRESA DE BETANIA</v>
      </c>
      <c r="J979" s="175">
        <v>1</v>
      </c>
      <c r="K979" s="176" t="str">
        <f>VLOOKUP(J979,AUXILIAR_TIPO_ASEGURADORA!$C$2:$D$19,2,0)</f>
        <v>PREVISORA</v>
      </c>
      <c r="L979" s="177">
        <v>1002550</v>
      </c>
      <c r="M979" s="148">
        <v>43845</v>
      </c>
      <c r="N979" s="177">
        <v>3000546</v>
      </c>
      <c r="O979" s="148">
        <v>43845</v>
      </c>
      <c r="P979" s="28"/>
      <c r="Q979" s="60"/>
      <c r="R979" s="157" t="str">
        <f t="shared" ca="1" si="53"/>
        <v>Vencida</v>
      </c>
      <c r="S979" s="157">
        <f t="shared" ca="1" si="54"/>
        <v>805</v>
      </c>
      <c r="T979" s="157" t="str">
        <f t="shared" ca="1" si="55"/>
        <v xml:space="preserve"> </v>
      </c>
    </row>
    <row r="980" spans="1:20" ht="15.6" thickTop="1" thickBot="1">
      <c r="A980" s="65">
        <v>8130068256</v>
      </c>
      <c r="B980" s="88" t="str">
        <f>VLOOKUP(A980,EMPRESAS!$A$1:$B$342,2,0)</f>
        <v>EMPRESA ASOCIATIVA DE TRABAJO NAVIERA DE TRANSPORTE Y  SERVICIOS TURISTICOS DEL HUILA  "NAVITUR"</v>
      </c>
      <c r="C980" s="88" t="str">
        <f>VLOOKUP(A980,EMPRESAS!$A$1:$C$342,3,0)</f>
        <v>Turismo</v>
      </c>
      <c r="D980" s="95" t="s">
        <v>2094</v>
      </c>
      <c r="E980" s="122">
        <v>11220318</v>
      </c>
      <c r="F980" s="130" t="s">
        <v>1102</v>
      </c>
      <c r="G980" s="131">
        <v>10</v>
      </c>
      <c r="H980" s="122" t="s">
        <v>1105</v>
      </c>
      <c r="I980" s="220" t="str">
        <f>VLOOKUP(A980,EMPRESAS!$A$1:$I$342,9,0)</f>
        <v>REPRESA DE BETANIA</v>
      </c>
      <c r="J980" s="175">
        <v>1</v>
      </c>
      <c r="K980" s="176" t="str">
        <f>VLOOKUP(J980,AUXILIAR_TIPO_ASEGURADORA!$C$2:$D$19,2,0)</f>
        <v>PREVISORA</v>
      </c>
      <c r="L980" s="177">
        <v>1002550</v>
      </c>
      <c r="M980" s="148">
        <v>43845</v>
      </c>
      <c r="N980" s="177">
        <v>3000546</v>
      </c>
      <c r="O980" s="148">
        <v>43845</v>
      </c>
      <c r="P980" s="28"/>
      <c r="Q980" s="60"/>
      <c r="R980" s="157" t="str">
        <f t="shared" ca="1" si="53"/>
        <v>Vencida</v>
      </c>
      <c r="S980" s="157">
        <f t="shared" ca="1" si="54"/>
        <v>805</v>
      </c>
      <c r="T980" s="157" t="str">
        <f t="shared" ca="1" si="55"/>
        <v xml:space="preserve"> </v>
      </c>
    </row>
    <row r="981" spans="1:20" ht="15.6" thickTop="1" thickBot="1">
      <c r="A981" s="65">
        <v>8130068256</v>
      </c>
      <c r="B981" s="88" t="str">
        <f>VLOOKUP(A981,EMPRESAS!$A$1:$B$342,2,0)</f>
        <v>EMPRESA ASOCIATIVA DE TRABAJO NAVIERA DE TRANSPORTE Y  SERVICIOS TURISTICOS DEL HUILA  "NAVITUR"</v>
      </c>
      <c r="C981" s="88" t="str">
        <f>VLOOKUP(A981,EMPRESAS!$A$1:$C$342,3,0)</f>
        <v>Turismo</v>
      </c>
      <c r="D981" s="95" t="s">
        <v>2095</v>
      </c>
      <c r="E981" s="122">
        <v>11220005</v>
      </c>
      <c r="F981" s="130" t="s">
        <v>1102</v>
      </c>
      <c r="G981" s="131">
        <v>15</v>
      </c>
      <c r="H981" s="122" t="s">
        <v>1105</v>
      </c>
      <c r="I981" s="220" t="str">
        <f>VLOOKUP(A981,EMPRESAS!$A$1:$I$342,9,0)</f>
        <v>REPRESA DE BETANIA</v>
      </c>
      <c r="J981" s="175">
        <v>1</v>
      </c>
      <c r="K981" s="176" t="str">
        <f>VLOOKUP(J981,AUXILIAR_TIPO_ASEGURADORA!$C$2:$D$19,2,0)</f>
        <v>PREVISORA</v>
      </c>
      <c r="L981" s="177">
        <v>1002550</v>
      </c>
      <c r="M981" s="148">
        <v>43845</v>
      </c>
      <c r="N981" s="177">
        <v>3000546</v>
      </c>
      <c r="O981" s="148">
        <v>43845</v>
      </c>
      <c r="P981" s="28"/>
      <c r="Q981" s="60"/>
      <c r="R981" s="157" t="str">
        <f t="shared" ref="R981:R1045" ca="1" si="56">IF(O981&lt;$W$1,"Vencida","Vigente")</f>
        <v>Vencida</v>
      </c>
      <c r="S981" s="157">
        <f t="shared" ref="S981:S1045" ca="1" si="57">$W$1-O981</f>
        <v>805</v>
      </c>
      <c r="T981" s="157" t="str">
        <f t="shared" ref="T981:T1045" ca="1" si="58">IF(S981=-$Y$1,"Proximo a Vencer"," ")</f>
        <v xml:space="preserve"> </v>
      </c>
    </row>
    <row r="982" spans="1:20" ht="15.6" thickTop="1" thickBot="1">
      <c r="A982" s="65">
        <v>8130068256</v>
      </c>
      <c r="B982" s="88" t="str">
        <f>VLOOKUP(A982,EMPRESAS!$A$1:$B$342,2,0)</f>
        <v>EMPRESA ASOCIATIVA DE TRABAJO NAVIERA DE TRANSPORTE Y  SERVICIOS TURISTICOS DEL HUILA  "NAVITUR"</v>
      </c>
      <c r="C982" s="88" t="str">
        <f>VLOOKUP(A982,EMPRESAS!$A$1:$C$342,3,0)</f>
        <v>Turismo</v>
      </c>
      <c r="D982" s="95" t="s">
        <v>2096</v>
      </c>
      <c r="E982" s="122">
        <v>11220191</v>
      </c>
      <c r="F982" s="130" t="s">
        <v>1102</v>
      </c>
      <c r="G982" s="131">
        <v>10</v>
      </c>
      <c r="H982" s="122" t="s">
        <v>1105</v>
      </c>
      <c r="I982" s="220" t="str">
        <f>VLOOKUP(A982,EMPRESAS!$A$1:$I$342,9,0)</f>
        <v>REPRESA DE BETANIA</v>
      </c>
      <c r="J982" s="175">
        <v>1</v>
      </c>
      <c r="K982" s="176" t="str">
        <f>VLOOKUP(J982,AUXILIAR_TIPO_ASEGURADORA!$C$2:$D$19,2,0)</f>
        <v>PREVISORA</v>
      </c>
      <c r="L982" s="177">
        <v>1002550</v>
      </c>
      <c r="M982" s="148">
        <v>43845</v>
      </c>
      <c r="N982" s="177">
        <v>3000546</v>
      </c>
      <c r="O982" s="148">
        <v>43481</v>
      </c>
      <c r="P982" s="28"/>
      <c r="Q982" s="60"/>
      <c r="R982" s="157" t="str">
        <f t="shared" ca="1" si="56"/>
        <v>Vencida</v>
      </c>
      <c r="S982" s="157">
        <f t="shared" ca="1" si="57"/>
        <v>1169</v>
      </c>
      <c r="T982" s="157" t="str">
        <f t="shared" ca="1" si="58"/>
        <v xml:space="preserve"> </v>
      </c>
    </row>
    <row r="983" spans="1:20" ht="15.6" thickTop="1" thickBot="1">
      <c r="A983" s="65">
        <v>8130068256</v>
      </c>
      <c r="B983" s="88" t="str">
        <f>VLOOKUP(A983,EMPRESAS!$A$1:$B$342,2,0)</f>
        <v>EMPRESA ASOCIATIVA DE TRABAJO NAVIERA DE TRANSPORTE Y  SERVICIOS TURISTICOS DEL HUILA  "NAVITUR"</v>
      </c>
      <c r="C983" s="88" t="str">
        <f>VLOOKUP(A983,EMPRESAS!$A$1:$C$342,3,0)</f>
        <v>Turismo</v>
      </c>
      <c r="D983" s="95" t="s">
        <v>2097</v>
      </c>
      <c r="E983" s="122">
        <v>11220220</v>
      </c>
      <c r="F983" s="130" t="s">
        <v>1102</v>
      </c>
      <c r="G983" s="131">
        <v>15</v>
      </c>
      <c r="H983" s="122" t="s">
        <v>1105</v>
      </c>
      <c r="I983" s="220" t="str">
        <f>VLOOKUP(A983,EMPRESAS!$A$1:$I$342,9,0)</f>
        <v>REPRESA DE BETANIA</v>
      </c>
      <c r="J983" s="175">
        <v>1</v>
      </c>
      <c r="K983" s="176" t="str">
        <f>VLOOKUP(J983,AUXILIAR_TIPO_ASEGURADORA!$C$2:$D$19,2,0)</f>
        <v>PREVISORA</v>
      </c>
      <c r="L983" s="177">
        <v>1002988</v>
      </c>
      <c r="M983" s="148">
        <v>43835</v>
      </c>
      <c r="N983" s="177">
        <v>3000881</v>
      </c>
      <c r="O983" s="148">
        <v>43835</v>
      </c>
      <c r="P983" s="28"/>
      <c r="Q983" s="60"/>
      <c r="R983" s="157" t="str">
        <f t="shared" ca="1" si="56"/>
        <v>Vencida</v>
      </c>
      <c r="S983" s="157">
        <f t="shared" ca="1" si="57"/>
        <v>815</v>
      </c>
      <c r="T983" s="157" t="str">
        <f t="shared" ca="1" si="58"/>
        <v xml:space="preserve"> </v>
      </c>
    </row>
    <row r="984" spans="1:20" ht="15.6" thickTop="1" thickBot="1">
      <c r="A984" s="65">
        <v>8130068256</v>
      </c>
      <c r="B984" s="88" t="str">
        <f>VLOOKUP(A984,EMPRESAS!$A$1:$B$342,2,0)</f>
        <v>EMPRESA ASOCIATIVA DE TRABAJO NAVIERA DE TRANSPORTE Y  SERVICIOS TURISTICOS DEL HUILA  "NAVITUR"</v>
      </c>
      <c r="C984" s="88" t="str">
        <f>VLOOKUP(A984,EMPRESAS!$A$1:$C$342,3,0)</f>
        <v>Turismo</v>
      </c>
      <c r="D984" s="95" t="s">
        <v>1366</v>
      </c>
      <c r="E984" s="122">
        <v>11220187</v>
      </c>
      <c r="F984" s="130" t="s">
        <v>1102</v>
      </c>
      <c r="G984" s="131">
        <v>10</v>
      </c>
      <c r="H984" s="122" t="s">
        <v>1105</v>
      </c>
      <c r="I984" s="220" t="str">
        <f>VLOOKUP(A984,EMPRESAS!$A$1:$I$342,9,0)</f>
        <v>REPRESA DE BETANIA</v>
      </c>
      <c r="J984" s="175">
        <v>1</v>
      </c>
      <c r="K984" s="176" t="str">
        <f>VLOOKUP(J984,AUXILIAR_TIPO_ASEGURADORA!$C$2:$D$19,2,0)</f>
        <v>PREVISORA</v>
      </c>
      <c r="L984" s="177">
        <v>1002988</v>
      </c>
      <c r="M984" s="148">
        <v>43835</v>
      </c>
      <c r="N984" s="177">
        <v>3000881</v>
      </c>
      <c r="O984" s="148">
        <v>43835</v>
      </c>
      <c r="P984" s="28"/>
      <c r="Q984" s="60"/>
      <c r="R984" s="157" t="str">
        <f t="shared" ca="1" si="56"/>
        <v>Vencida</v>
      </c>
      <c r="S984" s="157">
        <f t="shared" ca="1" si="57"/>
        <v>815</v>
      </c>
      <c r="T984" s="157" t="str">
        <f t="shared" ca="1" si="58"/>
        <v xml:space="preserve"> </v>
      </c>
    </row>
    <row r="985" spans="1:20" ht="15.6" thickTop="1" thickBot="1">
      <c r="A985" s="65">
        <v>8130068256</v>
      </c>
      <c r="B985" s="88" t="str">
        <f>VLOOKUP(A985,EMPRESAS!$A$1:$B$342,2,0)</f>
        <v>EMPRESA ASOCIATIVA DE TRABAJO NAVIERA DE TRANSPORTE Y  SERVICIOS TURISTICOS DEL HUILA  "NAVITUR"</v>
      </c>
      <c r="C985" s="88" t="str">
        <f>VLOOKUP(A985,EMPRESAS!$A$1:$C$342,3,0)</f>
        <v>Turismo</v>
      </c>
      <c r="D985" s="95" t="s">
        <v>2098</v>
      </c>
      <c r="E985" s="122">
        <v>11220197</v>
      </c>
      <c r="F985" s="130" t="s">
        <v>1102</v>
      </c>
      <c r="G985" s="131">
        <v>10</v>
      </c>
      <c r="H985" s="122" t="s">
        <v>1105</v>
      </c>
      <c r="I985" s="220" t="str">
        <f>VLOOKUP(A985,EMPRESAS!$A$1:$I$342,9,0)</f>
        <v>REPRESA DE BETANIA</v>
      </c>
      <c r="J985" s="175">
        <v>1</v>
      </c>
      <c r="K985" s="176" t="str">
        <f>VLOOKUP(J985,AUXILIAR_TIPO_ASEGURADORA!$C$2:$D$19,2,0)</f>
        <v>PREVISORA</v>
      </c>
      <c r="L985" s="177">
        <v>1002988</v>
      </c>
      <c r="M985" s="148">
        <v>43835</v>
      </c>
      <c r="N985" s="177">
        <v>3000881</v>
      </c>
      <c r="O985" s="148">
        <v>43835</v>
      </c>
      <c r="P985" s="28"/>
      <c r="Q985" s="60"/>
      <c r="R985" s="157" t="str">
        <f t="shared" ca="1" si="56"/>
        <v>Vencida</v>
      </c>
      <c r="S985" s="157">
        <f t="shared" ca="1" si="57"/>
        <v>815</v>
      </c>
      <c r="T985" s="157" t="str">
        <f t="shared" ca="1" si="58"/>
        <v xml:space="preserve"> </v>
      </c>
    </row>
    <row r="986" spans="1:20" ht="15.6" thickTop="1" thickBot="1">
      <c r="A986" s="65">
        <v>8130068256</v>
      </c>
      <c r="B986" s="88" t="str">
        <f>VLOOKUP(A986,EMPRESAS!$A$1:$B$342,2,0)</f>
        <v>EMPRESA ASOCIATIVA DE TRABAJO NAVIERA DE TRANSPORTE Y  SERVICIOS TURISTICOS DEL HUILA  "NAVITUR"</v>
      </c>
      <c r="C986" s="88" t="str">
        <f>VLOOKUP(A986,EMPRESAS!$A$1:$C$342,3,0)</f>
        <v>Turismo</v>
      </c>
      <c r="D986" s="95" t="s">
        <v>1129</v>
      </c>
      <c r="E986" s="122">
        <v>11220188</v>
      </c>
      <c r="F986" s="130" t="s">
        <v>1102</v>
      </c>
      <c r="G986" s="131">
        <v>10</v>
      </c>
      <c r="H986" s="122" t="s">
        <v>1105</v>
      </c>
      <c r="I986" s="220" t="str">
        <f>VLOOKUP(A986,EMPRESAS!$A$1:$I$342,9,0)</f>
        <v>REPRESA DE BETANIA</v>
      </c>
      <c r="J986" s="175">
        <v>1</v>
      </c>
      <c r="K986" s="176" t="str">
        <f>VLOOKUP(J986,AUXILIAR_TIPO_ASEGURADORA!$C$2:$D$19,2,0)</f>
        <v>PREVISORA</v>
      </c>
      <c r="L986" s="177">
        <v>1002988</v>
      </c>
      <c r="M986" s="148">
        <v>43835</v>
      </c>
      <c r="N986" s="177">
        <v>3000881</v>
      </c>
      <c r="O986" s="148">
        <v>43835</v>
      </c>
      <c r="P986" s="28"/>
      <c r="Q986" s="60"/>
      <c r="R986" s="157" t="str">
        <f t="shared" ca="1" si="56"/>
        <v>Vencida</v>
      </c>
      <c r="S986" s="157">
        <f t="shared" ca="1" si="57"/>
        <v>815</v>
      </c>
      <c r="T986" s="157" t="str">
        <f t="shared" ca="1" si="58"/>
        <v xml:space="preserve"> </v>
      </c>
    </row>
    <row r="987" spans="1:20" ht="15.6" thickTop="1" thickBot="1">
      <c r="A987" s="65">
        <v>8130068256</v>
      </c>
      <c r="B987" s="88" t="str">
        <f>VLOOKUP(A987,EMPRESAS!$A$1:$B$342,2,0)</f>
        <v>EMPRESA ASOCIATIVA DE TRABAJO NAVIERA DE TRANSPORTE Y  SERVICIOS TURISTICOS DEL HUILA  "NAVITUR"</v>
      </c>
      <c r="C987" s="88" t="str">
        <f>VLOOKUP(A987,EMPRESAS!$A$1:$C$342,3,0)</f>
        <v>Turismo</v>
      </c>
      <c r="D987" s="95" t="s">
        <v>2099</v>
      </c>
      <c r="E987" s="122">
        <v>11220186</v>
      </c>
      <c r="F987" s="130" t="s">
        <v>1102</v>
      </c>
      <c r="G987" s="131">
        <v>10</v>
      </c>
      <c r="H987" s="122" t="s">
        <v>1105</v>
      </c>
      <c r="I987" s="220" t="str">
        <f>VLOOKUP(A987,EMPRESAS!$A$1:$I$342,9,0)</f>
        <v>REPRESA DE BETANIA</v>
      </c>
      <c r="J987" s="175">
        <v>1</v>
      </c>
      <c r="K987" s="176" t="str">
        <f>VLOOKUP(J987,AUXILIAR_TIPO_ASEGURADORA!$C$2:$D$19,2,0)</f>
        <v>PREVISORA</v>
      </c>
      <c r="L987" s="177">
        <v>1002988</v>
      </c>
      <c r="M987" s="148">
        <v>43835</v>
      </c>
      <c r="N987" s="177">
        <v>3000881</v>
      </c>
      <c r="O987" s="148">
        <v>43835</v>
      </c>
      <c r="P987" s="28"/>
      <c r="Q987" s="60"/>
      <c r="R987" s="157" t="str">
        <f t="shared" ca="1" si="56"/>
        <v>Vencida</v>
      </c>
      <c r="S987" s="157">
        <f t="shared" ca="1" si="57"/>
        <v>815</v>
      </c>
      <c r="T987" s="157" t="str">
        <f t="shared" ca="1" si="58"/>
        <v xml:space="preserve"> </v>
      </c>
    </row>
    <row r="988" spans="1:20" ht="15.6" thickTop="1" thickBot="1">
      <c r="A988" s="65">
        <v>8130068256</v>
      </c>
      <c r="B988" s="88" t="str">
        <f>VLOOKUP(A988,EMPRESAS!$A$1:$B$342,2,0)</f>
        <v>EMPRESA ASOCIATIVA DE TRABAJO NAVIERA DE TRANSPORTE Y  SERVICIOS TURISTICOS DEL HUILA  "NAVITUR"</v>
      </c>
      <c r="C988" s="88" t="str">
        <f>VLOOKUP(A988,EMPRESAS!$A$1:$C$342,3,0)</f>
        <v>Turismo</v>
      </c>
      <c r="D988" s="95" t="s">
        <v>1952</v>
      </c>
      <c r="E988" s="122">
        <v>11220190</v>
      </c>
      <c r="F988" s="130" t="s">
        <v>1102</v>
      </c>
      <c r="G988" s="131">
        <v>10</v>
      </c>
      <c r="H988" s="122" t="s">
        <v>1105</v>
      </c>
      <c r="I988" s="220" t="str">
        <f>VLOOKUP(A988,EMPRESAS!$A$1:$I$342,9,0)</f>
        <v>REPRESA DE BETANIA</v>
      </c>
      <c r="J988" s="175">
        <v>1</v>
      </c>
      <c r="K988" s="176" t="str">
        <f>VLOOKUP(J988,AUXILIAR_TIPO_ASEGURADORA!$C$2:$D$19,2,0)</f>
        <v>PREVISORA</v>
      </c>
      <c r="L988" s="177">
        <v>1002988</v>
      </c>
      <c r="M988" s="148">
        <v>43835</v>
      </c>
      <c r="N988" s="177">
        <v>3000881</v>
      </c>
      <c r="O988" s="148">
        <v>43835</v>
      </c>
      <c r="P988" s="28"/>
      <c r="Q988" s="60"/>
      <c r="R988" s="157" t="str">
        <f t="shared" ca="1" si="56"/>
        <v>Vencida</v>
      </c>
      <c r="S988" s="157">
        <f t="shared" ca="1" si="57"/>
        <v>815</v>
      </c>
      <c r="T988" s="157" t="str">
        <f t="shared" ca="1" si="58"/>
        <v xml:space="preserve"> </v>
      </c>
    </row>
    <row r="989" spans="1:20" ht="15.6" thickTop="1" thickBot="1">
      <c r="A989" s="65">
        <v>8130068256</v>
      </c>
      <c r="B989" s="88" t="str">
        <f>VLOOKUP(A989,EMPRESAS!$A$1:$B$342,2,0)</f>
        <v>EMPRESA ASOCIATIVA DE TRABAJO NAVIERA DE TRANSPORTE Y  SERVICIOS TURISTICOS DEL HUILA  "NAVITUR"</v>
      </c>
      <c r="C989" s="88" t="str">
        <f>VLOOKUP(A989,EMPRESAS!$A$1:$C$342,3,0)</f>
        <v>Turismo</v>
      </c>
      <c r="D989" s="95" t="s">
        <v>2100</v>
      </c>
      <c r="E989" s="122">
        <v>11220196</v>
      </c>
      <c r="F989" s="130" t="s">
        <v>1102</v>
      </c>
      <c r="G989" s="131">
        <v>10</v>
      </c>
      <c r="H989" s="122" t="s">
        <v>1105</v>
      </c>
      <c r="I989" s="220" t="str">
        <f>VLOOKUP(A989,EMPRESAS!$A$1:$I$342,9,0)</f>
        <v>REPRESA DE BETANIA</v>
      </c>
      <c r="J989" s="175">
        <v>1</v>
      </c>
      <c r="K989" s="176" t="str">
        <f>VLOOKUP(J989,AUXILIAR_TIPO_ASEGURADORA!$C$2:$D$19,2,0)</f>
        <v>PREVISORA</v>
      </c>
      <c r="L989" s="177">
        <v>1002988</v>
      </c>
      <c r="M989" s="148">
        <v>43835</v>
      </c>
      <c r="N989" s="177">
        <v>3000881</v>
      </c>
      <c r="O989" s="148">
        <v>43835</v>
      </c>
      <c r="P989" s="28"/>
      <c r="Q989" s="60"/>
      <c r="R989" s="157" t="str">
        <f t="shared" ca="1" si="56"/>
        <v>Vencida</v>
      </c>
      <c r="S989" s="157">
        <f t="shared" ca="1" si="57"/>
        <v>815</v>
      </c>
      <c r="T989" s="157" t="str">
        <f t="shared" ca="1" si="58"/>
        <v xml:space="preserve"> </v>
      </c>
    </row>
    <row r="990" spans="1:20" ht="15.6" thickTop="1" thickBot="1">
      <c r="A990" s="65">
        <v>8130068256</v>
      </c>
      <c r="B990" s="88" t="str">
        <f>VLOOKUP(A990,EMPRESAS!$A$1:$B$342,2,0)</f>
        <v>EMPRESA ASOCIATIVA DE TRABAJO NAVIERA DE TRANSPORTE Y  SERVICIOS TURISTICOS DEL HUILA  "NAVITUR"</v>
      </c>
      <c r="C990" s="88" t="str">
        <f>VLOOKUP(A990,EMPRESAS!$A$1:$C$342,3,0)</f>
        <v>Turismo</v>
      </c>
      <c r="D990" s="95" t="s">
        <v>2101</v>
      </c>
      <c r="E990" s="122">
        <v>11220110</v>
      </c>
      <c r="F990" s="130" t="s">
        <v>1102</v>
      </c>
      <c r="G990" s="131">
        <v>12</v>
      </c>
      <c r="H990" s="122" t="s">
        <v>1105</v>
      </c>
      <c r="I990" s="220" t="str">
        <f>VLOOKUP(A990,EMPRESAS!$A$1:$I$342,9,0)</f>
        <v>REPRESA DE BETANIA</v>
      </c>
      <c r="J990" s="175">
        <v>1</v>
      </c>
      <c r="K990" s="176" t="str">
        <f>VLOOKUP(J990,AUXILIAR_TIPO_ASEGURADORA!$C$2:$D$19,2,0)</f>
        <v>PREVISORA</v>
      </c>
      <c r="L990" s="177">
        <v>1002989</v>
      </c>
      <c r="M990" s="148">
        <v>43835</v>
      </c>
      <c r="N990" s="177">
        <v>3000881</v>
      </c>
      <c r="O990" s="148">
        <v>43835</v>
      </c>
      <c r="P990" s="28"/>
      <c r="Q990" s="60"/>
      <c r="R990" s="157" t="str">
        <f t="shared" ca="1" si="56"/>
        <v>Vencida</v>
      </c>
      <c r="S990" s="157">
        <f t="shared" ca="1" si="57"/>
        <v>815</v>
      </c>
      <c r="T990" s="157" t="str">
        <f t="shared" ca="1" si="58"/>
        <v xml:space="preserve"> </v>
      </c>
    </row>
    <row r="991" spans="1:20" ht="15.6" thickTop="1" thickBot="1">
      <c r="A991" s="65">
        <v>8130068256</v>
      </c>
      <c r="B991" s="88" t="str">
        <f>VLOOKUP(A991,EMPRESAS!$A$1:$B$342,2,0)</f>
        <v>EMPRESA ASOCIATIVA DE TRABAJO NAVIERA DE TRANSPORTE Y  SERVICIOS TURISTICOS DEL HUILA  "NAVITUR"</v>
      </c>
      <c r="C991" s="88" t="str">
        <f>VLOOKUP(A991,EMPRESAS!$A$1:$C$342,3,0)</f>
        <v>Turismo</v>
      </c>
      <c r="D991" s="95" t="s">
        <v>2102</v>
      </c>
      <c r="E991" s="122">
        <v>11220215</v>
      </c>
      <c r="F991" s="130" t="s">
        <v>1102</v>
      </c>
      <c r="G991" s="131">
        <v>9</v>
      </c>
      <c r="H991" s="122" t="s">
        <v>1105</v>
      </c>
      <c r="I991" s="220" t="str">
        <f>VLOOKUP(A991,EMPRESAS!$A$1:$I$342,9,0)</f>
        <v>REPRESA DE BETANIA</v>
      </c>
      <c r="J991" s="175">
        <v>1</v>
      </c>
      <c r="K991" s="176" t="str">
        <f>VLOOKUP(J991,AUXILIAR_TIPO_ASEGURADORA!$C$2:$D$19,2,0)</f>
        <v>PREVISORA</v>
      </c>
      <c r="L991" s="177">
        <v>1002988</v>
      </c>
      <c r="M991" s="148">
        <v>43835</v>
      </c>
      <c r="N991" s="177">
        <v>3000881</v>
      </c>
      <c r="O991" s="148">
        <v>43835</v>
      </c>
      <c r="P991" s="28"/>
      <c r="Q991" s="60"/>
      <c r="R991" s="157" t="str">
        <f t="shared" ca="1" si="56"/>
        <v>Vencida</v>
      </c>
      <c r="S991" s="157">
        <f t="shared" ca="1" si="57"/>
        <v>815</v>
      </c>
      <c r="T991" s="157" t="str">
        <f t="shared" ca="1" si="58"/>
        <v xml:space="preserve"> </v>
      </c>
    </row>
    <row r="992" spans="1:20" ht="15.6" thickTop="1" thickBot="1">
      <c r="A992" s="72">
        <v>8020238881</v>
      </c>
      <c r="B992" s="88" t="str">
        <f>VLOOKUP(A992,EMPRESAS!$A$1:$B$342,2,0)</f>
        <v>COOPERATIVA DE TRANSPORTES FLUVIALES TERRESTRE DE REMOLINO  "COOTRANSFLUREMO"</v>
      </c>
      <c r="C992" s="88" t="str">
        <f>VLOOKUP(A992,EMPRESAS!$A$1:$C$342,3,0)</f>
        <v>Pasajeros</v>
      </c>
      <c r="D992" s="91" t="s">
        <v>2103</v>
      </c>
      <c r="E992" s="122">
        <v>10120091</v>
      </c>
      <c r="F992" s="130" t="s">
        <v>1102</v>
      </c>
      <c r="G992" s="131">
        <v>18</v>
      </c>
      <c r="H992" s="122" t="s">
        <v>1105</v>
      </c>
      <c r="I992" s="220" t="str">
        <f>VLOOKUP(A992,EMPRESAS!$A$1:$I$342,9,0)</f>
        <v>MAGDALENA</v>
      </c>
      <c r="J992" s="175">
        <v>2</v>
      </c>
      <c r="K992" s="176" t="str">
        <f>VLOOKUP(J992,AUXILIAR_TIPO_ASEGURADORA!$C$2:$D$19,2,0)</f>
        <v>QBE SEGUROS</v>
      </c>
      <c r="L992" s="177">
        <v>181000000100</v>
      </c>
      <c r="M992" s="148">
        <v>40832</v>
      </c>
      <c r="N992" s="177">
        <v>120100001248</v>
      </c>
      <c r="O992" s="148">
        <v>40842</v>
      </c>
      <c r="P992" s="28"/>
      <c r="Q992" s="60"/>
      <c r="R992" s="157" t="str">
        <f t="shared" ca="1" si="56"/>
        <v>Vencida</v>
      </c>
      <c r="S992" s="157">
        <f t="shared" ca="1" si="57"/>
        <v>3808</v>
      </c>
      <c r="T992" s="157" t="str">
        <f t="shared" ca="1" si="58"/>
        <v xml:space="preserve"> </v>
      </c>
    </row>
    <row r="993" spans="1:20" ht="15.6" thickTop="1" thickBot="1">
      <c r="A993" s="87">
        <v>8020238881</v>
      </c>
      <c r="B993" s="88" t="str">
        <f>VLOOKUP(A993,EMPRESAS!$A$1:$B$342,2,0)</f>
        <v>COOPERATIVA DE TRANSPORTES FLUVIALES TERRESTRE DE REMOLINO  "COOTRANSFLUREMO"</v>
      </c>
      <c r="C993" s="88" t="str">
        <f>VLOOKUP(A993,EMPRESAS!$A$1:$C$342,3,0)</f>
        <v>Pasajeros</v>
      </c>
      <c r="D993" s="91" t="s">
        <v>2104</v>
      </c>
      <c r="E993" s="122">
        <v>10120092</v>
      </c>
      <c r="F993" s="130" t="s">
        <v>1102</v>
      </c>
      <c r="G993" s="131">
        <v>15</v>
      </c>
      <c r="H993" s="122" t="s">
        <v>1105</v>
      </c>
      <c r="I993" s="220" t="str">
        <f>VLOOKUP(A993,EMPRESAS!$A$1:$I$342,9,0)</f>
        <v>MAGDALENA</v>
      </c>
      <c r="J993" s="175">
        <v>2</v>
      </c>
      <c r="K993" s="176" t="str">
        <f>VLOOKUP(J993,AUXILIAR_TIPO_ASEGURADORA!$C$2:$D$19,2,0)</f>
        <v>QBE SEGUROS</v>
      </c>
      <c r="L993" s="177">
        <v>181000000100</v>
      </c>
      <c r="M993" s="148">
        <v>40832</v>
      </c>
      <c r="N993" s="177">
        <v>120100001248</v>
      </c>
      <c r="O993" s="148">
        <v>40842</v>
      </c>
      <c r="P993" s="28"/>
      <c r="Q993" s="60"/>
      <c r="R993" s="157" t="str">
        <f t="shared" ca="1" si="56"/>
        <v>Vencida</v>
      </c>
      <c r="S993" s="157">
        <f t="shared" ca="1" si="57"/>
        <v>3808</v>
      </c>
      <c r="T993" s="157" t="str">
        <f t="shared" ca="1" si="58"/>
        <v xml:space="preserve"> </v>
      </c>
    </row>
    <row r="994" spans="1:20" ht="15.6" thickTop="1" thickBot="1">
      <c r="A994" s="87">
        <v>8020238881</v>
      </c>
      <c r="B994" s="88" t="str">
        <f>VLOOKUP(A994,EMPRESAS!$A$1:$B$342,2,0)</f>
        <v>COOPERATIVA DE TRANSPORTES FLUVIALES TERRESTRE DE REMOLINO  "COOTRANSFLUREMO"</v>
      </c>
      <c r="C994" s="88" t="str">
        <f>VLOOKUP(A994,EMPRESAS!$A$1:$C$342,3,0)</f>
        <v>Pasajeros</v>
      </c>
      <c r="D994" s="91" t="s">
        <v>2105</v>
      </c>
      <c r="E994" s="122">
        <v>10120206</v>
      </c>
      <c r="F994" s="130" t="s">
        <v>1102</v>
      </c>
      <c r="G994" s="131">
        <v>18</v>
      </c>
      <c r="H994" s="122" t="s">
        <v>1105</v>
      </c>
      <c r="I994" s="220" t="str">
        <f>VLOOKUP(A994,EMPRESAS!$A$1:$I$342,9,0)</f>
        <v>MAGDALENA</v>
      </c>
      <c r="J994" s="175">
        <v>2</v>
      </c>
      <c r="K994" s="176" t="str">
        <f>VLOOKUP(J994,AUXILIAR_TIPO_ASEGURADORA!$C$2:$D$19,2,0)</f>
        <v>QBE SEGUROS</v>
      </c>
      <c r="L994" s="177">
        <v>181000000100</v>
      </c>
      <c r="M994" s="148">
        <v>40832</v>
      </c>
      <c r="N994" s="177">
        <v>120100001248</v>
      </c>
      <c r="O994" s="148">
        <v>40842</v>
      </c>
      <c r="P994" s="28"/>
      <c r="Q994" s="60"/>
      <c r="R994" s="157" t="str">
        <f t="shared" ca="1" si="56"/>
        <v>Vencida</v>
      </c>
      <c r="S994" s="157">
        <f t="shared" ca="1" si="57"/>
        <v>3808</v>
      </c>
      <c r="T994" s="157" t="str">
        <f t="shared" ca="1" si="58"/>
        <v xml:space="preserve"> </v>
      </c>
    </row>
    <row r="995" spans="1:20" ht="15.6" thickTop="1" thickBot="1">
      <c r="A995" s="87">
        <v>8020238881</v>
      </c>
      <c r="B995" s="88" t="str">
        <f>VLOOKUP(A995,EMPRESAS!$A$1:$B$342,2,0)</f>
        <v>COOPERATIVA DE TRANSPORTES FLUVIALES TERRESTRE DE REMOLINO  "COOTRANSFLUREMO"</v>
      </c>
      <c r="C995" s="88" t="str">
        <f>VLOOKUP(A995,EMPRESAS!$A$1:$C$342,3,0)</f>
        <v>Pasajeros</v>
      </c>
      <c r="D995" s="91" t="s">
        <v>2106</v>
      </c>
      <c r="E995" s="122">
        <v>10120338</v>
      </c>
      <c r="F995" s="130" t="s">
        <v>1102</v>
      </c>
      <c r="G995" s="131">
        <v>18</v>
      </c>
      <c r="H995" s="122" t="s">
        <v>1105</v>
      </c>
      <c r="I995" s="220" t="str">
        <f>VLOOKUP(A995,EMPRESAS!$A$1:$I$342,9,0)</f>
        <v>MAGDALENA</v>
      </c>
      <c r="J995" s="175">
        <v>2</v>
      </c>
      <c r="K995" s="176" t="str">
        <f>VLOOKUP(J995,AUXILIAR_TIPO_ASEGURADORA!$C$2:$D$19,2,0)</f>
        <v>QBE SEGUROS</v>
      </c>
      <c r="L995" s="177">
        <v>181000000100</v>
      </c>
      <c r="M995" s="148">
        <v>40832</v>
      </c>
      <c r="N995" s="177">
        <v>120100001248</v>
      </c>
      <c r="O995" s="148">
        <v>40842</v>
      </c>
      <c r="P995" s="28"/>
      <c r="Q995" s="60"/>
      <c r="R995" s="157" t="str">
        <f t="shared" ca="1" si="56"/>
        <v>Vencida</v>
      </c>
      <c r="S995" s="157">
        <f t="shared" ca="1" si="57"/>
        <v>3808</v>
      </c>
      <c r="T995" s="157" t="str">
        <f t="shared" ca="1" si="58"/>
        <v xml:space="preserve"> </v>
      </c>
    </row>
    <row r="996" spans="1:20" ht="15.6" thickTop="1" thickBot="1">
      <c r="A996" s="87">
        <v>8020238881</v>
      </c>
      <c r="B996" s="88" t="str">
        <f>VLOOKUP(A996,EMPRESAS!$A$1:$B$342,2,0)</f>
        <v>COOPERATIVA DE TRANSPORTES FLUVIALES TERRESTRE DE REMOLINO  "COOTRANSFLUREMO"</v>
      </c>
      <c r="C996" s="88" t="str">
        <f>VLOOKUP(A996,EMPRESAS!$A$1:$C$342,3,0)</f>
        <v>Pasajeros</v>
      </c>
      <c r="D996" s="91" t="s">
        <v>2107</v>
      </c>
      <c r="E996" s="122">
        <v>10120120</v>
      </c>
      <c r="F996" s="130" t="s">
        <v>1102</v>
      </c>
      <c r="G996" s="131">
        <v>18</v>
      </c>
      <c r="H996" s="122" t="s">
        <v>1105</v>
      </c>
      <c r="I996" s="220" t="str">
        <f>VLOOKUP(A996,EMPRESAS!$A$1:$I$342,9,0)</f>
        <v>MAGDALENA</v>
      </c>
      <c r="J996" s="175">
        <v>2</v>
      </c>
      <c r="K996" s="176" t="str">
        <f>VLOOKUP(J996,AUXILIAR_TIPO_ASEGURADORA!$C$2:$D$19,2,0)</f>
        <v>QBE SEGUROS</v>
      </c>
      <c r="L996" s="177">
        <v>181000000100</v>
      </c>
      <c r="M996" s="148">
        <v>40832</v>
      </c>
      <c r="N996" s="177">
        <v>120100001248</v>
      </c>
      <c r="O996" s="148">
        <v>40842</v>
      </c>
      <c r="P996" s="28"/>
      <c r="Q996" s="60"/>
      <c r="R996" s="157" t="str">
        <f t="shared" ca="1" si="56"/>
        <v>Vencida</v>
      </c>
      <c r="S996" s="157">
        <f t="shared" ca="1" si="57"/>
        <v>3808</v>
      </c>
      <c r="T996" s="157" t="str">
        <f t="shared" ca="1" si="58"/>
        <v xml:space="preserve"> </v>
      </c>
    </row>
    <row r="997" spans="1:20" ht="15.6" thickTop="1" thickBot="1">
      <c r="A997" s="87">
        <v>8020238881</v>
      </c>
      <c r="B997" s="88" t="str">
        <f>VLOOKUP(A997,EMPRESAS!$A$1:$B$342,2,0)</f>
        <v>COOPERATIVA DE TRANSPORTES FLUVIALES TERRESTRE DE REMOLINO  "COOTRANSFLUREMO"</v>
      </c>
      <c r="C997" s="88" t="str">
        <f>VLOOKUP(A997,EMPRESAS!$A$1:$C$342,3,0)</f>
        <v>Pasajeros</v>
      </c>
      <c r="D997" s="91" t="s">
        <v>2108</v>
      </c>
      <c r="E997" s="122">
        <v>10120088</v>
      </c>
      <c r="F997" s="130" t="s">
        <v>1102</v>
      </c>
      <c r="G997" s="131">
        <v>15</v>
      </c>
      <c r="H997" s="122" t="s">
        <v>1105</v>
      </c>
      <c r="I997" s="220" t="str">
        <f>VLOOKUP(A997,EMPRESAS!$A$1:$I$342,9,0)</f>
        <v>MAGDALENA</v>
      </c>
      <c r="J997" s="175">
        <v>2</v>
      </c>
      <c r="K997" s="176" t="str">
        <f>VLOOKUP(J997,AUXILIAR_TIPO_ASEGURADORA!$C$2:$D$19,2,0)</f>
        <v>QBE SEGUROS</v>
      </c>
      <c r="L997" s="177">
        <v>181000000100</v>
      </c>
      <c r="M997" s="148">
        <v>40832</v>
      </c>
      <c r="N997" s="177">
        <v>120100001248</v>
      </c>
      <c r="O997" s="148">
        <v>40842</v>
      </c>
      <c r="P997" s="28"/>
      <c r="Q997" s="60"/>
      <c r="R997" s="157" t="str">
        <f t="shared" ca="1" si="56"/>
        <v>Vencida</v>
      </c>
      <c r="S997" s="157">
        <f t="shared" ca="1" si="57"/>
        <v>3808</v>
      </c>
      <c r="T997" s="157" t="str">
        <f t="shared" ca="1" si="58"/>
        <v xml:space="preserve"> </v>
      </c>
    </row>
    <row r="998" spans="1:20" ht="15.6" thickTop="1" thickBot="1">
      <c r="A998" s="87">
        <v>8020238881</v>
      </c>
      <c r="B998" s="88" t="str">
        <f>VLOOKUP(A998,EMPRESAS!$A$1:$B$342,2,0)</f>
        <v>COOPERATIVA DE TRANSPORTES FLUVIALES TERRESTRE DE REMOLINO  "COOTRANSFLUREMO"</v>
      </c>
      <c r="C998" s="88" t="str">
        <f>VLOOKUP(A998,EMPRESAS!$A$1:$C$342,3,0)</f>
        <v>Pasajeros</v>
      </c>
      <c r="D998" s="91" t="s">
        <v>2109</v>
      </c>
      <c r="E998" s="122">
        <v>10120332</v>
      </c>
      <c r="F998" s="130" t="s">
        <v>1102</v>
      </c>
      <c r="G998" s="131">
        <v>20</v>
      </c>
      <c r="H998" s="122" t="s">
        <v>1105</v>
      </c>
      <c r="I998" s="220" t="str">
        <f>VLOOKUP(A998,EMPRESAS!$A$1:$I$342,9,0)</f>
        <v>MAGDALENA</v>
      </c>
      <c r="J998" s="175">
        <v>2</v>
      </c>
      <c r="K998" s="176" t="str">
        <f>VLOOKUP(J998,AUXILIAR_TIPO_ASEGURADORA!$C$2:$D$19,2,0)</f>
        <v>QBE SEGUROS</v>
      </c>
      <c r="L998" s="177">
        <v>181000000100</v>
      </c>
      <c r="M998" s="148">
        <v>40832</v>
      </c>
      <c r="N998" s="177">
        <v>120100001248</v>
      </c>
      <c r="O998" s="148">
        <v>40842</v>
      </c>
      <c r="P998" s="28"/>
      <c r="Q998" s="60"/>
      <c r="R998" s="157" t="str">
        <f t="shared" ca="1" si="56"/>
        <v>Vencida</v>
      </c>
      <c r="S998" s="157">
        <f t="shared" ca="1" si="57"/>
        <v>3808</v>
      </c>
      <c r="T998" s="157" t="str">
        <f t="shared" ca="1" si="58"/>
        <v xml:space="preserve"> </v>
      </c>
    </row>
    <row r="999" spans="1:20" ht="15.6" thickTop="1" thickBot="1">
      <c r="A999" s="72">
        <v>9001307547</v>
      </c>
      <c r="B999" s="88" t="str">
        <f>VLOOKUP(A999,EMPRESAS!$A$1:$B$342,2,0)</f>
        <v>TRANSFLUVIALES SAN JUAN LTDA ANTES TRANSFLUVIALES SAN JUAN E.U.</v>
      </c>
      <c r="C999" s="88" t="str">
        <f>VLOOKUP(A999,EMPRESAS!$A$1:$C$342,3,0)</f>
        <v>Pasajeros</v>
      </c>
      <c r="D999" s="95" t="s">
        <v>1941</v>
      </c>
      <c r="E999" s="122">
        <v>30820062</v>
      </c>
      <c r="F999" s="130" t="s">
        <v>1102</v>
      </c>
      <c r="G999" s="131">
        <v>20</v>
      </c>
      <c r="H999" s="122" t="s">
        <v>1147</v>
      </c>
      <c r="I999" s="220" t="str">
        <f>VLOOKUP(A999,EMPRESAS!$A$1:$I$342,9,0)</f>
        <v>SAN JUAN</v>
      </c>
      <c r="J999" s="175">
        <v>2</v>
      </c>
      <c r="K999" s="176" t="str">
        <f>VLOOKUP(J999,AUXILIAR_TIPO_ASEGURADORA!$C$2:$D$19,2,0)</f>
        <v>QBE SEGUROS</v>
      </c>
      <c r="L999" s="177">
        <v>706536809</v>
      </c>
      <c r="M999" s="148">
        <v>43204</v>
      </c>
      <c r="N999" s="177">
        <v>706536809</v>
      </c>
      <c r="O999" s="148">
        <v>43204</v>
      </c>
      <c r="P999" s="28"/>
      <c r="Q999" s="60"/>
      <c r="R999" s="157" t="str">
        <f t="shared" ca="1" si="56"/>
        <v>Vencida</v>
      </c>
      <c r="S999" s="157">
        <f t="shared" ca="1" si="57"/>
        <v>1446</v>
      </c>
      <c r="T999" s="157" t="str">
        <f t="shared" ca="1" si="58"/>
        <v xml:space="preserve"> </v>
      </c>
    </row>
    <row r="1000" spans="1:20" ht="15.6" thickTop="1" thickBot="1">
      <c r="A1000" s="87">
        <v>9001307547</v>
      </c>
      <c r="B1000" s="88" t="str">
        <f>VLOOKUP(A1000,EMPRESAS!$A$1:$B$342,2,0)</f>
        <v>TRANSFLUVIALES SAN JUAN LTDA ANTES TRANSFLUVIALES SAN JUAN E.U.</v>
      </c>
      <c r="C1000" s="88" t="str">
        <f>VLOOKUP(A1000,EMPRESAS!$A$1:$C$342,3,0)</f>
        <v>Pasajeros</v>
      </c>
      <c r="D1000" s="95" t="s">
        <v>1150</v>
      </c>
      <c r="E1000" s="122">
        <v>20420419</v>
      </c>
      <c r="F1000" s="130" t="s">
        <v>1102</v>
      </c>
      <c r="G1000" s="131">
        <v>20</v>
      </c>
      <c r="H1000" s="122" t="s">
        <v>1147</v>
      </c>
      <c r="I1000" s="220" t="str">
        <f>VLOOKUP(A1000,EMPRESAS!$A$1:$I$342,9,0)</f>
        <v>SAN JUAN</v>
      </c>
      <c r="J1000" s="175">
        <v>2</v>
      </c>
      <c r="K1000" s="176" t="str">
        <f>VLOOKUP(J1000,AUXILIAR_TIPO_ASEGURADORA!$C$2:$D$19,2,0)</f>
        <v>QBE SEGUROS</v>
      </c>
      <c r="L1000" s="177">
        <v>706536809</v>
      </c>
      <c r="M1000" s="148">
        <v>43204</v>
      </c>
      <c r="N1000" s="177">
        <v>706536809</v>
      </c>
      <c r="O1000" s="148">
        <v>43204</v>
      </c>
      <c r="P1000" s="28"/>
      <c r="Q1000" s="60"/>
      <c r="R1000" s="157" t="str">
        <f t="shared" ca="1" si="56"/>
        <v>Vencida</v>
      </c>
      <c r="S1000" s="157">
        <f t="shared" ca="1" si="57"/>
        <v>1446</v>
      </c>
      <c r="T1000" s="157" t="str">
        <f t="shared" ca="1" si="58"/>
        <v xml:space="preserve"> </v>
      </c>
    </row>
    <row r="1001" spans="1:20" ht="15.6" thickTop="1" thickBot="1">
      <c r="A1001" s="87">
        <v>9001307547</v>
      </c>
      <c r="B1001" s="88" t="str">
        <f>VLOOKUP(A1001,EMPRESAS!$A$1:$B$342,2,0)</f>
        <v>TRANSFLUVIALES SAN JUAN LTDA ANTES TRANSFLUVIALES SAN JUAN E.U.</v>
      </c>
      <c r="C1001" s="88" t="str">
        <f>VLOOKUP(A1001,EMPRESAS!$A$1:$C$342,3,0)</f>
        <v>Pasajeros</v>
      </c>
      <c r="D1001" s="95" t="s">
        <v>2110</v>
      </c>
      <c r="E1001" s="122">
        <v>20420420</v>
      </c>
      <c r="F1001" s="130" t="s">
        <v>1102</v>
      </c>
      <c r="G1001" s="131">
        <v>20</v>
      </c>
      <c r="H1001" s="122" t="s">
        <v>1147</v>
      </c>
      <c r="I1001" s="220" t="str">
        <f>VLOOKUP(A1001,EMPRESAS!$A$1:$I$342,9,0)</f>
        <v>SAN JUAN</v>
      </c>
      <c r="J1001" s="175">
        <v>2</v>
      </c>
      <c r="K1001" s="176" t="str">
        <f>VLOOKUP(J1001,AUXILIAR_TIPO_ASEGURADORA!$C$2:$D$19,2,0)</f>
        <v>QBE SEGUROS</v>
      </c>
      <c r="L1001" s="177">
        <v>706536809</v>
      </c>
      <c r="M1001" s="148">
        <v>43204</v>
      </c>
      <c r="N1001" s="177">
        <v>706536809</v>
      </c>
      <c r="O1001" s="148">
        <v>43204</v>
      </c>
      <c r="P1001" s="28"/>
      <c r="Q1001" s="60"/>
      <c r="R1001" s="157" t="str">
        <f t="shared" ca="1" si="56"/>
        <v>Vencida</v>
      </c>
      <c r="S1001" s="157">
        <f t="shared" ca="1" si="57"/>
        <v>1446</v>
      </c>
      <c r="T1001" s="157" t="str">
        <f t="shared" ca="1" si="58"/>
        <v xml:space="preserve"> </v>
      </c>
    </row>
    <row r="1002" spans="1:20" ht="15.6" thickTop="1" thickBot="1">
      <c r="A1002" s="87">
        <v>9001307547</v>
      </c>
      <c r="B1002" s="88" t="str">
        <f>VLOOKUP(A1002,EMPRESAS!$A$1:$B$342,2,0)</f>
        <v>TRANSFLUVIALES SAN JUAN LTDA ANTES TRANSFLUVIALES SAN JUAN E.U.</v>
      </c>
      <c r="C1002" s="88" t="str">
        <f>VLOOKUP(A1002,EMPRESAS!$A$1:$C$342,3,0)</f>
        <v>Pasajeros</v>
      </c>
      <c r="D1002" s="95" t="s">
        <v>2111</v>
      </c>
      <c r="E1002" s="122">
        <v>20420418</v>
      </c>
      <c r="F1002" s="130" t="s">
        <v>1102</v>
      </c>
      <c r="G1002" s="131">
        <v>20</v>
      </c>
      <c r="H1002" s="122" t="s">
        <v>1147</v>
      </c>
      <c r="I1002" s="220" t="str">
        <f>VLOOKUP(A1002,EMPRESAS!$A$1:$I$342,9,0)</f>
        <v>SAN JUAN</v>
      </c>
      <c r="J1002" s="175">
        <v>2</v>
      </c>
      <c r="K1002" s="176" t="str">
        <f>VLOOKUP(J1002,AUXILIAR_TIPO_ASEGURADORA!$C$2:$D$19,2,0)</f>
        <v>QBE SEGUROS</v>
      </c>
      <c r="L1002" s="177">
        <v>706536809</v>
      </c>
      <c r="M1002" s="148">
        <v>43204</v>
      </c>
      <c r="N1002" s="177">
        <v>706536809</v>
      </c>
      <c r="O1002" s="148">
        <v>43204</v>
      </c>
      <c r="P1002" s="28" t="s">
        <v>2112</v>
      </c>
      <c r="Q1002" s="60" t="s">
        <v>2113</v>
      </c>
      <c r="R1002" s="157" t="str">
        <f t="shared" ca="1" si="56"/>
        <v>Vencida</v>
      </c>
      <c r="S1002" s="157">
        <f t="shared" ca="1" si="57"/>
        <v>1446</v>
      </c>
      <c r="T1002" s="157" t="str">
        <f t="shared" ca="1" si="58"/>
        <v xml:space="preserve"> </v>
      </c>
    </row>
    <row r="1003" spans="1:20" ht="15.6" thickTop="1" thickBot="1">
      <c r="A1003" s="67">
        <v>9001189590</v>
      </c>
      <c r="B1003" s="88" t="str">
        <f>VLOOKUP(A1003,EMPRESAS!$A$1:$B$342,2,0)</f>
        <v xml:space="preserve">MMICROEMPRESA DE TRANSPORTE FLUVIAL DE PROPIETARIOS DE CANOAS DE CARGA Y PASAJEROS S.A.S. "ASOCANOAS"  </v>
      </c>
      <c r="C1003" s="88" t="str">
        <f>VLOOKUP(A1003,EMPRESAS!$A$1:$C$342,3,0)</f>
        <v>Mixto</v>
      </c>
      <c r="D1003" s="96" t="s">
        <v>2114</v>
      </c>
      <c r="E1003" s="122">
        <v>40420453</v>
      </c>
      <c r="F1003" s="130" t="s">
        <v>1158</v>
      </c>
      <c r="G1003" s="131">
        <v>25</v>
      </c>
      <c r="H1003" s="122" t="s">
        <v>1105</v>
      </c>
      <c r="I1003" s="220" t="str">
        <f>VLOOKUP(A1003,EMPRESAS!$A$1:$I$342,9,0)</f>
        <v>CAGUAN</v>
      </c>
      <c r="J1003" s="175">
        <v>1</v>
      </c>
      <c r="K1003" s="176" t="str">
        <f>VLOOKUP(J1003,AUXILIAR_TIPO_ASEGURADORA!$C$2:$D$19,2,0)</f>
        <v>PREVISORA</v>
      </c>
      <c r="L1003" s="106">
        <v>1005401</v>
      </c>
      <c r="M1003" s="107">
        <v>44404</v>
      </c>
      <c r="N1003" s="177">
        <v>3000030</v>
      </c>
      <c r="O1003" s="107">
        <v>44404</v>
      </c>
      <c r="P1003" s="28">
        <v>3000186</v>
      </c>
      <c r="Q1003" s="107">
        <v>44404</v>
      </c>
      <c r="R1003" s="157" t="str">
        <f t="shared" ca="1" si="56"/>
        <v>Vencida</v>
      </c>
      <c r="S1003" s="157">
        <f t="shared" ca="1" si="57"/>
        <v>246</v>
      </c>
      <c r="T1003" s="157" t="str">
        <f t="shared" ca="1" si="58"/>
        <v xml:space="preserve"> </v>
      </c>
    </row>
    <row r="1004" spans="1:20" ht="15.6" thickTop="1" thickBot="1">
      <c r="A1004" s="88">
        <v>9001189590</v>
      </c>
      <c r="B1004" s="88" t="str">
        <f>VLOOKUP(A1004,EMPRESAS!$A$1:$B$342,2,0)</f>
        <v xml:space="preserve">MMICROEMPRESA DE TRANSPORTE FLUVIAL DE PROPIETARIOS DE CANOAS DE CARGA Y PASAJEROS S.A.S. "ASOCANOAS"  </v>
      </c>
      <c r="C1004" s="88" t="str">
        <f>VLOOKUP(A1004,EMPRESAS!$A$1:$C$342,3,0)</f>
        <v>Mixto</v>
      </c>
      <c r="D1004" s="96" t="s">
        <v>2058</v>
      </c>
      <c r="E1004" s="122">
        <v>40420614</v>
      </c>
      <c r="F1004" s="130" t="s">
        <v>1158</v>
      </c>
      <c r="G1004" s="131">
        <v>30</v>
      </c>
      <c r="H1004" s="122" t="s">
        <v>1105</v>
      </c>
      <c r="I1004" s="220" t="str">
        <f>VLOOKUP(A1004,EMPRESAS!$A$1:$I$342,9,0)</f>
        <v>CAGUAN</v>
      </c>
      <c r="J1004" s="175">
        <v>1</v>
      </c>
      <c r="K1004" s="176" t="str">
        <f>VLOOKUP(J1004,AUXILIAR_TIPO_ASEGURADORA!$C$2:$D$19,2,0)</f>
        <v>PREVISORA</v>
      </c>
      <c r="L1004" s="106">
        <v>1005401</v>
      </c>
      <c r="M1004" s="107">
        <v>44404</v>
      </c>
      <c r="N1004" s="177">
        <v>3000030</v>
      </c>
      <c r="O1004" s="107">
        <v>44404</v>
      </c>
      <c r="P1004" s="28">
        <v>3000186</v>
      </c>
      <c r="Q1004" s="107">
        <v>44404</v>
      </c>
      <c r="R1004" s="157" t="str">
        <f t="shared" ca="1" si="56"/>
        <v>Vencida</v>
      </c>
      <c r="S1004" s="157">
        <f t="shared" ca="1" si="57"/>
        <v>246</v>
      </c>
      <c r="T1004" s="157" t="str">
        <f t="shared" ca="1" si="58"/>
        <v xml:space="preserve"> </v>
      </c>
    </row>
    <row r="1005" spans="1:20" ht="15.6" thickTop="1" thickBot="1">
      <c r="A1005" s="88">
        <v>9001189590</v>
      </c>
      <c r="B1005" s="88" t="str">
        <f>VLOOKUP(A1005,EMPRESAS!$A$1:$B$342,2,0)</f>
        <v xml:space="preserve">MMICROEMPRESA DE TRANSPORTE FLUVIAL DE PROPIETARIOS DE CANOAS DE CARGA Y PASAJEROS S.A.S. "ASOCANOAS"  </v>
      </c>
      <c r="C1005" s="88" t="str">
        <f>VLOOKUP(A1005,EMPRESAS!$A$1:$C$342,3,0)</f>
        <v>Mixto</v>
      </c>
      <c r="D1005" s="96" t="s">
        <v>1398</v>
      </c>
      <c r="E1005" s="122">
        <v>40420699</v>
      </c>
      <c r="F1005" s="130" t="s">
        <v>1158</v>
      </c>
      <c r="G1005" s="131">
        <v>20</v>
      </c>
      <c r="H1005" s="122" t="s">
        <v>1105</v>
      </c>
      <c r="I1005" s="220" t="str">
        <f>VLOOKUP(A1005,EMPRESAS!$A$1:$I$342,9,0)</f>
        <v>CAGUAN</v>
      </c>
      <c r="J1005" s="175">
        <v>1</v>
      </c>
      <c r="K1005" s="176" t="str">
        <f>VLOOKUP(J1005,AUXILIAR_TIPO_ASEGURADORA!$C$2:$D$19,2,0)</f>
        <v>PREVISORA</v>
      </c>
      <c r="L1005" s="106">
        <v>1005401</v>
      </c>
      <c r="M1005" s="107">
        <v>44404</v>
      </c>
      <c r="N1005" s="177">
        <v>3000030</v>
      </c>
      <c r="O1005" s="107">
        <v>44404</v>
      </c>
      <c r="P1005" s="28">
        <v>3000186</v>
      </c>
      <c r="Q1005" s="107">
        <v>44404</v>
      </c>
      <c r="R1005" s="157" t="str">
        <f t="shared" ca="1" si="56"/>
        <v>Vencida</v>
      </c>
      <c r="S1005" s="157">
        <f t="shared" ca="1" si="57"/>
        <v>246</v>
      </c>
      <c r="T1005" s="157" t="str">
        <f t="shared" ca="1" si="58"/>
        <v xml:space="preserve"> </v>
      </c>
    </row>
    <row r="1006" spans="1:20" ht="15.6" thickTop="1" thickBot="1">
      <c r="A1006" s="88">
        <v>9001189590</v>
      </c>
      <c r="B1006" s="88" t="str">
        <f>VLOOKUP(A1006,EMPRESAS!$A$1:$B$342,2,0)</f>
        <v xml:space="preserve">MMICROEMPRESA DE TRANSPORTE FLUVIAL DE PROPIETARIOS DE CANOAS DE CARGA Y PASAJEROS S.A.S. "ASOCANOAS"  </v>
      </c>
      <c r="C1006" s="88" t="str">
        <f>VLOOKUP(A1006,EMPRESAS!$A$1:$C$342,3,0)</f>
        <v>Mixto</v>
      </c>
      <c r="D1006" s="96" t="s">
        <v>2115</v>
      </c>
      <c r="E1006" s="122">
        <v>40420351</v>
      </c>
      <c r="F1006" s="130" t="s">
        <v>1158</v>
      </c>
      <c r="G1006" s="131">
        <v>25</v>
      </c>
      <c r="H1006" s="122" t="s">
        <v>1105</v>
      </c>
      <c r="I1006" s="220" t="str">
        <f>VLOOKUP(A1006,EMPRESAS!$A$1:$I$342,9,0)</f>
        <v>CAGUAN</v>
      </c>
      <c r="J1006" s="175">
        <v>1</v>
      </c>
      <c r="K1006" s="176" t="str">
        <f>VLOOKUP(J1006,AUXILIAR_TIPO_ASEGURADORA!$C$2:$D$19,2,0)</f>
        <v>PREVISORA</v>
      </c>
      <c r="L1006" s="106">
        <v>1005401</v>
      </c>
      <c r="M1006" s="107">
        <v>44404</v>
      </c>
      <c r="N1006" s="177">
        <v>3000030</v>
      </c>
      <c r="O1006" s="107">
        <v>44404</v>
      </c>
      <c r="P1006" s="28">
        <v>3000186</v>
      </c>
      <c r="Q1006" s="107">
        <v>44404</v>
      </c>
      <c r="R1006" s="157" t="str">
        <f t="shared" ca="1" si="56"/>
        <v>Vencida</v>
      </c>
      <c r="S1006" s="157">
        <f t="shared" ca="1" si="57"/>
        <v>246</v>
      </c>
      <c r="T1006" s="157" t="str">
        <f t="shared" ca="1" si="58"/>
        <v xml:space="preserve"> </v>
      </c>
    </row>
    <row r="1007" spans="1:20" ht="15.6" thickTop="1" thickBot="1">
      <c r="A1007" s="88">
        <v>9001189590</v>
      </c>
      <c r="B1007" s="88" t="str">
        <f>VLOOKUP(A1007,EMPRESAS!$A$1:$B$342,2,0)</f>
        <v xml:space="preserve">MMICROEMPRESA DE TRANSPORTE FLUVIAL DE PROPIETARIOS DE CANOAS DE CARGA Y PASAJEROS S.A.S. "ASOCANOAS"  </v>
      </c>
      <c r="C1007" s="88" t="str">
        <f>VLOOKUP(A1007,EMPRESAS!$A$1:$C$342,3,0)</f>
        <v>Mixto</v>
      </c>
      <c r="D1007" s="96" t="s">
        <v>2116</v>
      </c>
      <c r="E1007" s="122">
        <v>40420612</v>
      </c>
      <c r="F1007" s="130" t="s">
        <v>1158</v>
      </c>
      <c r="G1007" s="131">
        <v>30</v>
      </c>
      <c r="H1007" s="122" t="s">
        <v>1105</v>
      </c>
      <c r="I1007" s="220" t="str">
        <f>VLOOKUP(A1007,EMPRESAS!$A$1:$I$342,9,0)</f>
        <v>CAGUAN</v>
      </c>
      <c r="J1007" s="175">
        <v>1</v>
      </c>
      <c r="K1007" s="176" t="str">
        <f>VLOOKUP(J1007,AUXILIAR_TIPO_ASEGURADORA!$C$2:$D$19,2,0)</f>
        <v>PREVISORA</v>
      </c>
      <c r="L1007" s="106">
        <v>1005401</v>
      </c>
      <c r="M1007" s="107">
        <v>44404</v>
      </c>
      <c r="N1007" s="177">
        <v>3000030</v>
      </c>
      <c r="O1007" s="107">
        <v>44404</v>
      </c>
      <c r="P1007" s="28">
        <v>3000186</v>
      </c>
      <c r="Q1007" s="107">
        <v>44404</v>
      </c>
      <c r="R1007" s="157" t="str">
        <f t="shared" ca="1" si="56"/>
        <v>Vencida</v>
      </c>
      <c r="S1007" s="157">
        <f t="shared" ca="1" si="57"/>
        <v>246</v>
      </c>
      <c r="T1007" s="157" t="str">
        <f t="shared" ca="1" si="58"/>
        <v xml:space="preserve"> </v>
      </c>
    </row>
    <row r="1008" spans="1:20" ht="15.6" thickTop="1" thickBot="1">
      <c r="A1008" s="88">
        <v>9001189590</v>
      </c>
      <c r="B1008" s="88" t="str">
        <f>VLOOKUP(A1008,EMPRESAS!$A$1:$B$342,2,0)</f>
        <v xml:space="preserve">MMICROEMPRESA DE TRANSPORTE FLUVIAL DE PROPIETARIOS DE CANOAS DE CARGA Y PASAJEROS S.A.S. "ASOCANOAS"  </v>
      </c>
      <c r="C1008" s="88" t="str">
        <f>VLOOKUP(A1008,EMPRESAS!$A$1:$C$342,3,0)</f>
        <v>Mixto</v>
      </c>
      <c r="D1008" s="96" t="s">
        <v>2117</v>
      </c>
      <c r="E1008" s="122">
        <v>40420683</v>
      </c>
      <c r="F1008" s="130" t="s">
        <v>1158</v>
      </c>
      <c r="G1008" s="131">
        <v>50</v>
      </c>
      <c r="H1008" s="122" t="s">
        <v>1105</v>
      </c>
      <c r="I1008" s="220" t="str">
        <f>VLOOKUP(A1008,EMPRESAS!$A$1:$I$342,9,0)</f>
        <v>CAGUAN</v>
      </c>
      <c r="J1008" s="175">
        <v>1</v>
      </c>
      <c r="K1008" s="176" t="str">
        <f>VLOOKUP(J1008,AUXILIAR_TIPO_ASEGURADORA!$C$2:$D$19,2,0)</f>
        <v>PREVISORA</v>
      </c>
      <c r="L1008" s="106">
        <v>1005401</v>
      </c>
      <c r="M1008" s="107">
        <v>44404</v>
      </c>
      <c r="N1008" s="177">
        <v>3000030</v>
      </c>
      <c r="O1008" s="107">
        <v>44404</v>
      </c>
      <c r="P1008" s="28">
        <v>3000186</v>
      </c>
      <c r="Q1008" s="107">
        <v>44404</v>
      </c>
      <c r="R1008" s="157" t="str">
        <f t="shared" ca="1" si="56"/>
        <v>Vencida</v>
      </c>
      <c r="S1008" s="157">
        <f t="shared" ca="1" si="57"/>
        <v>246</v>
      </c>
      <c r="T1008" s="157" t="str">
        <f t="shared" ca="1" si="58"/>
        <v xml:space="preserve"> </v>
      </c>
    </row>
    <row r="1009" spans="1:20" ht="15.6" thickTop="1" thickBot="1">
      <c r="A1009" s="88">
        <v>9001189590</v>
      </c>
      <c r="B1009" s="88" t="str">
        <f>VLOOKUP(A1009,EMPRESAS!$A$1:$B$342,2,0)</f>
        <v xml:space="preserve">MMICROEMPRESA DE TRANSPORTE FLUVIAL DE PROPIETARIOS DE CANOAS DE CARGA Y PASAJEROS S.A.S. "ASOCANOAS"  </v>
      </c>
      <c r="C1009" s="88" t="str">
        <f>VLOOKUP(A1009,EMPRESAS!$A$1:$C$342,3,0)</f>
        <v>Mixto</v>
      </c>
      <c r="D1009" s="96" t="s">
        <v>2118</v>
      </c>
      <c r="E1009" s="122">
        <v>40420667</v>
      </c>
      <c r="F1009" s="130" t="s">
        <v>1158</v>
      </c>
      <c r="G1009" s="131">
        <v>15</v>
      </c>
      <c r="H1009" s="122" t="s">
        <v>1105</v>
      </c>
      <c r="I1009" s="220" t="str">
        <f>VLOOKUP(A1009,EMPRESAS!$A$1:$I$342,9,0)</f>
        <v>CAGUAN</v>
      </c>
      <c r="J1009" s="175">
        <v>1</v>
      </c>
      <c r="K1009" s="176" t="str">
        <f>VLOOKUP(J1009,AUXILIAR_TIPO_ASEGURADORA!$C$2:$D$19,2,0)</f>
        <v>PREVISORA</v>
      </c>
      <c r="L1009" s="106">
        <v>1005401</v>
      </c>
      <c r="M1009" s="107">
        <v>44404</v>
      </c>
      <c r="N1009" s="177">
        <v>3000030</v>
      </c>
      <c r="O1009" s="107">
        <v>44404</v>
      </c>
      <c r="P1009" s="28">
        <v>3000186</v>
      </c>
      <c r="Q1009" s="107">
        <v>44404</v>
      </c>
      <c r="R1009" s="157" t="str">
        <f t="shared" ca="1" si="56"/>
        <v>Vencida</v>
      </c>
      <c r="S1009" s="157">
        <f t="shared" ca="1" si="57"/>
        <v>246</v>
      </c>
      <c r="T1009" s="157" t="str">
        <f t="shared" ca="1" si="58"/>
        <v xml:space="preserve"> </v>
      </c>
    </row>
    <row r="1010" spans="1:20" ht="15.6" thickTop="1" thickBot="1">
      <c r="A1010" s="88">
        <v>9001189590</v>
      </c>
      <c r="B1010" s="88" t="str">
        <f>VLOOKUP(A1010,EMPRESAS!$A$1:$B$342,2,0)</f>
        <v xml:space="preserve">MMICROEMPRESA DE TRANSPORTE FLUVIAL DE PROPIETARIOS DE CANOAS DE CARGA Y PASAJEROS S.A.S. "ASOCANOAS"  </v>
      </c>
      <c r="C1010" s="88" t="str">
        <f>VLOOKUP(A1010,EMPRESAS!$A$1:$C$342,3,0)</f>
        <v>Mixto</v>
      </c>
      <c r="D1010" s="96" t="s">
        <v>2119</v>
      </c>
      <c r="E1010" s="122">
        <v>40420368</v>
      </c>
      <c r="F1010" s="130" t="s">
        <v>1158</v>
      </c>
      <c r="G1010" s="131">
        <v>50</v>
      </c>
      <c r="H1010" s="122" t="s">
        <v>1105</v>
      </c>
      <c r="I1010" s="220" t="str">
        <f>VLOOKUP(A1010,EMPRESAS!$A$1:$I$342,9,0)</f>
        <v>CAGUAN</v>
      </c>
      <c r="J1010" s="175">
        <v>1</v>
      </c>
      <c r="K1010" s="176" t="str">
        <f>VLOOKUP(J1010,AUXILIAR_TIPO_ASEGURADORA!$C$2:$D$19,2,0)</f>
        <v>PREVISORA</v>
      </c>
      <c r="L1010" s="106">
        <v>1005401</v>
      </c>
      <c r="M1010" s="107">
        <v>44404</v>
      </c>
      <c r="N1010" s="177">
        <v>3000030</v>
      </c>
      <c r="O1010" s="107">
        <v>44404</v>
      </c>
      <c r="P1010" s="28">
        <v>3000186</v>
      </c>
      <c r="Q1010" s="107">
        <v>44404</v>
      </c>
      <c r="R1010" s="157" t="str">
        <f t="shared" ca="1" si="56"/>
        <v>Vencida</v>
      </c>
      <c r="S1010" s="157">
        <f t="shared" ca="1" si="57"/>
        <v>246</v>
      </c>
      <c r="T1010" s="157" t="str">
        <f t="shared" ca="1" si="58"/>
        <v xml:space="preserve"> </v>
      </c>
    </row>
    <row r="1011" spans="1:20" ht="15.6" thickTop="1" thickBot="1">
      <c r="A1011" s="88">
        <v>9001189590</v>
      </c>
      <c r="B1011" s="88" t="str">
        <f>VLOOKUP(A1011,EMPRESAS!$A$1:$B$342,2,0)</f>
        <v xml:space="preserve">MMICROEMPRESA DE TRANSPORTE FLUVIAL DE PROPIETARIOS DE CANOAS DE CARGA Y PASAJEROS S.A.S. "ASOCANOAS"  </v>
      </c>
      <c r="C1011" s="88" t="str">
        <f>VLOOKUP(A1011,EMPRESAS!$A$1:$C$342,3,0)</f>
        <v>Mixto</v>
      </c>
      <c r="D1011" s="96" t="s">
        <v>2120</v>
      </c>
      <c r="E1011" s="122">
        <v>20420665</v>
      </c>
      <c r="F1011" s="130" t="s">
        <v>1158</v>
      </c>
      <c r="G1011" s="131">
        <v>50</v>
      </c>
      <c r="H1011" s="122" t="s">
        <v>1105</v>
      </c>
      <c r="I1011" s="220" t="str">
        <f>VLOOKUP(A1011,EMPRESAS!$A$1:$I$342,9,0)</f>
        <v>CAGUAN</v>
      </c>
      <c r="J1011" s="175">
        <v>1</v>
      </c>
      <c r="K1011" s="176" t="str">
        <f>VLOOKUP(J1011,AUXILIAR_TIPO_ASEGURADORA!$C$2:$D$19,2,0)</f>
        <v>PREVISORA</v>
      </c>
      <c r="L1011" s="106">
        <v>1005401</v>
      </c>
      <c r="M1011" s="107">
        <v>44404</v>
      </c>
      <c r="N1011" s="177">
        <v>3000030</v>
      </c>
      <c r="O1011" s="107">
        <v>44404</v>
      </c>
      <c r="P1011" s="28">
        <v>3000186</v>
      </c>
      <c r="Q1011" s="107">
        <v>44404</v>
      </c>
      <c r="R1011" s="157" t="str">
        <f t="shared" ca="1" si="56"/>
        <v>Vencida</v>
      </c>
      <c r="S1011" s="157">
        <f t="shared" ca="1" si="57"/>
        <v>246</v>
      </c>
      <c r="T1011" s="157" t="str">
        <f t="shared" ca="1" si="58"/>
        <v xml:space="preserve"> </v>
      </c>
    </row>
    <row r="1012" spans="1:20" ht="15.6" thickTop="1" thickBot="1">
      <c r="A1012" s="88">
        <v>9001189590</v>
      </c>
      <c r="B1012" s="88" t="str">
        <f>VLOOKUP(A1012,EMPRESAS!$A$1:$B$342,2,0)</f>
        <v xml:space="preserve">MMICROEMPRESA DE TRANSPORTE FLUVIAL DE PROPIETARIOS DE CANOAS DE CARGA Y PASAJEROS S.A.S. "ASOCANOAS"  </v>
      </c>
      <c r="C1012" s="88" t="str">
        <f>VLOOKUP(A1012,EMPRESAS!$A$1:$C$342,3,0)</f>
        <v>Mixto</v>
      </c>
      <c r="D1012" s="96" t="s">
        <v>2121</v>
      </c>
      <c r="E1012" s="122">
        <v>40420705</v>
      </c>
      <c r="F1012" s="130" t="s">
        <v>1158</v>
      </c>
      <c r="G1012" s="131">
        <v>50</v>
      </c>
      <c r="H1012" s="122" t="s">
        <v>1105</v>
      </c>
      <c r="I1012" s="220" t="str">
        <f>VLOOKUP(A1012,EMPRESAS!$A$1:$I$342,9,0)</f>
        <v>CAGUAN</v>
      </c>
      <c r="J1012" s="175">
        <v>1</v>
      </c>
      <c r="K1012" s="176" t="str">
        <f>VLOOKUP(J1012,AUXILIAR_TIPO_ASEGURADORA!$C$2:$D$19,2,0)</f>
        <v>PREVISORA</v>
      </c>
      <c r="L1012" s="106">
        <v>1005401</v>
      </c>
      <c r="M1012" s="107">
        <v>44404</v>
      </c>
      <c r="N1012" s="177">
        <v>3000030</v>
      </c>
      <c r="O1012" s="107">
        <v>44404</v>
      </c>
      <c r="P1012" s="28">
        <v>3000186</v>
      </c>
      <c r="Q1012" s="107">
        <v>44404</v>
      </c>
      <c r="R1012" s="157" t="str">
        <f t="shared" ca="1" si="56"/>
        <v>Vencida</v>
      </c>
      <c r="S1012" s="157">
        <f t="shared" ca="1" si="57"/>
        <v>246</v>
      </c>
      <c r="T1012" s="157" t="str">
        <f t="shared" ca="1" si="58"/>
        <v xml:space="preserve"> </v>
      </c>
    </row>
    <row r="1013" spans="1:20" ht="15.6" thickTop="1" thickBot="1">
      <c r="A1013" s="88">
        <v>9001189590</v>
      </c>
      <c r="B1013" s="88" t="str">
        <f>VLOOKUP(A1013,EMPRESAS!$A$1:$B$342,2,0)</f>
        <v xml:space="preserve">MMICROEMPRESA DE TRANSPORTE FLUVIAL DE PROPIETARIOS DE CANOAS DE CARGA Y PASAJEROS S.A.S. "ASOCANOAS"  </v>
      </c>
      <c r="C1013" s="88" t="str">
        <f>VLOOKUP(A1013,EMPRESAS!$A$1:$C$342,3,0)</f>
        <v>Mixto</v>
      </c>
      <c r="D1013" s="492" t="s">
        <v>2122</v>
      </c>
      <c r="E1013" s="123">
        <v>40420714</v>
      </c>
      <c r="F1013" s="204" t="s">
        <v>1158</v>
      </c>
      <c r="G1013" s="205">
        <v>18</v>
      </c>
      <c r="H1013" s="206" t="s">
        <v>1105</v>
      </c>
      <c r="I1013" s="220" t="str">
        <f>VLOOKUP(A1013,EMPRESAS!$A$1:$I$342,9,0)</f>
        <v>CAGUAN</v>
      </c>
      <c r="J1013" s="175">
        <v>1</v>
      </c>
      <c r="K1013" s="176" t="str">
        <f>VLOOKUP(J1013,AUXILIAR_TIPO_ASEGURADORA!$C$2:$D$19,2,0)</f>
        <v>PREVISORA</v>
      </c>
      <c r="L1013" s="106">
        <v>1005401</v>
      </c>
      <c r="M1013" s="107">
        <v>44404</v>
      </c>
      <c r="N1013" s="177">
        <v>3000030</v>
      </c>
      <c r="O1013" s="107">
        <v>44404</v>
      </c>
      <c r="P1013" s="28">
        <v>3000186</v>
      </c>
      <c r="Q1013" s="107">
        <v>44404</v>
      </c>
      <c r="R1013" s="157" t="str">
        <f t="shared" ca="1" si="56"/>
        <v>Vencida</v>
      </c>
      <c r="S1013" s="157">
        <f t="shared" ca="1" si="57"/>
        <v>246</v>
      </c>
      <c r="T1013" s="157" t="str">
        <f t="shared" ca="1" si="58"/>
        <v xml:space="preserve"> </v>
      </c>
    </row>
    <row r="1014" spans="1:20" ht="15.6" thickTop="1" thickBot="1">
      <c r="A1014" s="88">
        <v>9001189590</v>
      </c>
      <c r="B1014" s="88" t="str">
        <f>VLOOKUP(A1014,EMPRESAS!$A$1:$B$342,2,0)</f>
        <v xml:space="preserve">MMICROEMPRESA DE TRANSPORTE FLUVIAL DE PROPIETARIOS DE CANOAS DE CARGA Y PASAJEROS S.A.S. "ASOCANOAS"  </v>
      </c>
      <c r="C1014" s="88" t="str">
        <f>VLOOKUP(A1014,EMPRESAS!$A$1:$C$342,3,0)</f>
        <v>Mixto</v>
      </c>
      <c r="D1014" s="96" t="s">
        <v>2123</v>
      </c>
      <c r="E1014" s="122">
        <v>40420749</v>
      </c>
      <c r="F1014" s="130" t="s">
        <v>1158</v>
      </c>
      <c r="G1014" s="131">
        <v>30</v>
      </c>
      <c r="H1014" s="122" t="s">
        <v>1105</v>
      </c>
      <c r="I1014" s="220" t="str">
        <f>VLOOKUP(A1014,EMPRESAS!$A$1:$I$342,9,0)</f>
        <v>CAGUAN</v>
      </c>
      <c r="J1014" s="175">
        <v>1</v>
      </c>
      <c r="K1014" s="176" t="str">
        <f>VLOOKUP(J1014,AUXILIAR_TIPO_ASEGURADORA!$C$2:$D$19,2,0)</f>
        <v>PREVISORA</v>
      </c>
      <c r="L1014" s="106">
        <v>1005401</v>
      </c>
      <c r="M1014" s="107">
        <v>44404</v>
      </c>
      <c r="N1014" s="177">
        <v>3000030</v>
      </c>
      <c r="O1014" s="107">
        <v>44404</v>
      </c>
      <c r="P1014" s="28">
        <v>3000186</v>
      </c>
      <c r="Q1014" s="107">
        <v>44404</v>
      </c>
      <c r="R1014" s="157" t="str">
        <f t="shared" ca="1" si="56"/>
        <v>Vencida</v>
      </c>
      <c r="S1014" s="157">
        <f t="shared" ca="1" si="57"/>
        <v>246</v>
      </c>
      <c r="T1014" s="157" t="str">
        <f t="shared" ca="1" si="58"/>
        <v xml:space="preserve"> </v>
      </c>
    </row>
    <row r="1015" spans="1:20" ht="15.6" thickTop="1" thickBot="1">
      <c r="A1015" s="88">
        <v>9001189590</v>
      </c>
      <c r="B1015" s="88" t="str">
        <f>VLOOKUP(A1015,EMPRESAS!$A$1:$B$342,2,0)</f>
        <v xml:space="preserve">MMICROEMPRESA DE TRANSPORTE FLUVIAL DE PROPIETARIOS DE CANOAS DE CARGA Y PASAJEROS S.A.S. "ASOCANOAS"  </v>
      </c>
      <c r="C1015" s="88" t="str">
        <f>VLOOKUP(A1015,EMPRESAS!$A$1:$C$342,3,0)</f>
        <v>Mixto</v>
      </c>
      <c r="D1015" s="96" t="s">
        <v>2124</v>
      </c>
      <c r="E1015" s="122">
        <v>40420619</v>
      </c>
      <c r="F1015" s="130" t="s">
        <v>1158</v>
      </c>
      <c r="G1015" s="131">
        <v>48</v>
      </c>
      <c r="H1015" s="122" t="s">
        <v>1105</v>
      </c>
      <c r="I1015" s="220" t="str">
        <f>VLOOKUP(A1015,EMPRESAS!$A$1:$I$342,9,0)</f>
        <v>CAGUAN</v>
      </c>
      <c r="J1015" s="175">
        <v>1</v>
      </c>
      <c r="K1015" s="176" t="str">
        <f>VLOOKUP(J1015,AUXILIAR_TIPO_ASEGURADORA!$C$2:$D$19,2,0)</f>
        <v>PREVISORA</v>
      </c>
      <c r="L1015" s="106">
        <v>1005401</v>
      </c>
      <c r="M1015" s="107">
        <v>44404</v>
      </c>
      <c r="N1015" s="177">
        <v>3000030</v>
      </c>
      <c r="O1015" s="107">
        <v>44404</v>
      </c>
      <c r="P1015" s="28">
        <v>3000186</v>
      </c>
      <c r="Q1015" s="107">
        <v>44404</v>
      </c>
      <c r="R1015" s="157" t="str">
        <f t="shared" ca="1" si="56"/>
        <v>Vencida</v>
      </c>
      <c r="S1015" s="157">
        <f t="shared" ca="1" si="57"/>
        <v>246</v>
      </c>
      <c r="T1015" s="157" t="str">
        <f t="shared" ca="1" si="58"/>
        <v xml:space="preserve"> </v>
      </c>
    </row>
    <row r="1016" spans="1:20" ht="15.6" thickTop="1" thickBot="1">
      <c r="A1016" s="88">
        <v>9001189590</v>
      </c>
      <c r="B1016" s="88" t="str">
        <f>VLOOKUP(A1016,EMPRESAS!$A$1:$B$342,2,0)</f>
        <v xml:space="preserve">MMICROEMPRESA DE TRANSPORTE FLUVIAL DE PROPIETARIOS DE CANOAS DE CARGA Y PASAJEROS S.A.S. "ASOCANOAS"  </v>
      </c>
      <c r="C1016" s="88" t="str">
        <f>VLOOKUP(A1016,EMPRESAS!$A$1:$C$342,3,0)</f>
        <v>Mixto</v>
      </c>
      <c r="D1016" s="96" t="s">
        <v>2125</v>
      </c>
      <c r="E1016" s="122">
        <v>40420282</v>
      </c>
      <c r="F1016" s="130" t="s">
        <v>1158</v>
      </c>
      <c r="G1016" s="131">
        <v>50</v>
      </c>
      <c r="H1016" s="122" t="s">
        <v>1105</v>
      </c>
      <c r="I1016" s="220" t="str">
        <f>VLOOKUP(A1016,EMPRESAS!$A$1:$I$342,9,0)</f>
        <v>CAGUAN</v>
      </c>
      <c r="J1016" s="175">
        <v>1</v>
      </c>
      <c r="K1016" s="176" t="str">
        <f>VLOOKUP(J1016,AUXILIAR_TIPO_ASEGURADORA!$C$2:$D$19,2,0)</f>
        <v>PREVISORA</v>
      </c>
      <c r="L1016" s="106">
        <v>1005401</v>
      </c>
      <c r="M1016" s="107">
        <v>44404</v>
      </c>
      <c r="N1016" s="177">
        <v>3000030</v>
      </c>
      <c r="O1016" s="107">
        <v>44404</v>
      </c>
      <c r="P1016" s="28">
        <v>3000186</v>
      </c>
      <c r="Q1016" s="107">
        <v>44404</v>
      </c>
      <c r="R1016" s="157" t="str">
        <f t="shared" ca="1" si="56"/>
        <v>Vencida</v>
      </c>
      <c r="S1016" s="157">
        <f t="shared" ca="1" si="57"/>
        <v>246</v>
      </c>
      <c r="T1016" s="157" t="str">
        <f t="shared" ca="1" si="58"/>
        <v xml:space="preserve"> </v>
      </c>
    </row>
    <row r="1017" spans="1:20" ht="15.6" thickTop="1" thickBot="1">
      <c r="A1017" s="88">
        <v>9001189590</v>
      </c>
      <c r="B1017" s="88" t="str">
        <f>VLOOKUP(A1017,EMPRESAS!$A$1:$B$342,2,0)</f>
        <v xml:space="preserve">MMICROEMPRESA DE TRANSPORTE FLUVIAL DE PROPIETARIOS DE CANOAS DE CARGA Y PASAJEROS S.A.S. "ASOCANOAS"  </v>
      </c>
      <c r="C1017" s="88" t="str">
        <f>VLOOKUP(A1017,EMPRESAS!$A$1:$C$342,3,0)</f>
        <v>Mixto</v>
      </c>
      <c r="D1017" s="96" t="s">
        <v>2126</v>
      </c>
      <c r="E1017" s="122">
        <v>40420733</v>
      </c>
      <c r="F1017" s="130" t="s">
        <v>1158</v>
      </c>
      <c r="G1017" s="131">
        <v>50</v>
      </c>
      <c r="H1017" s="122" t="s">
        <v>1105</v>
      </c>
      <c r="I1017" s="220" t="str">
        <f>VLOOKUP(A1017,EMPRESAS!$A$1:$I$342,9,0)</f>
        <v>CAGUAN</v>
      </c>
      <c r="J1017" s="175">
        <v>1</v>
      </c>
      <c r="K1017" s="176" t="str">
        <f>VLOOKUP(J1017,AUXILIAR_TIPO_ASEGURADORA!$C$2:$D$19,2,0)</f>
        <v>PREVISORA</v>
      </c>
      <c r="L1017" s="106">
        <v>1005401</v>
      </c>
      <c r="M1017" s="107">
        <v>44404</v>
      </c>
      <c r="N1017" s="177">
        <v>3000030</v>
      </c>
      <c r="O1017" s="107">
        <v>44404</v>
      </c>
      <c r="P1017" s="28">
        <v>3000186</v>
      </c>
      <c r="Q1017" s="107">
        <v>44404</v>
      </c>
      <c r="R1017" s="157" t="str">
        <f t="shared" ca="1" si="56"/>
        <v>Vencida</v>
      </c>
      <c r="S1017" s="157">
        <f t="shared" ca="1" si="57"/>
        <v>246</v>
      </c>
      <c r="T1017" s="157" t="str">
        <f t="shared" ca="1" si="58"/>
        <v xml:space="preserve"> </v>
      </c>
    </row>
    <row r="1018" spans="1:20" ht="15.6" thickTop="1" thickBot="1">
      <c r="A1018" s="88">
        <v>9001189590</v>
      </c>
      <c r="B1018" s="88" t="str">
        <f>VLOOKUP(A1018,EMPRESAS!$A$1:$B$342,2,0)</f>
        <v xml:space="preserve">MMICROEMPRESA DE TRANSPORTE FLUVIAL DE PROPIETARIOS DE CANOAS DE CARGA Y PASAJEROS S.A.S. "ASOCANOAS"  </v>
      </c>
      <c r="C1018" s="88" t="str">
        <f>VLOOKUP(A1018,EMPRESAS!$A$1:$C$342,3,0)</f>
        <v>Mixto</v>
      </c>
      <c r="D1018" s="96" t="s">
        <v>2127</v>
      </c>
      <c r="E1018" s="122">
        <v>40420698</v>
      </c>
      <c r="F1018" s="130" t="s">
        <v>1158</v>
      </c>
      <c r="G1018" s="131">
        <v>15</v>
      </c>
      <c r="H1018" s="122" t="s">
        <v>1105</v>
      </c>
      <c r="I1018" s="220" t="str">
        <f>VLOOKUP(A1018,EMPRESAS!$A$1:$I$342,9,0)</f>
        <v>CAGUAN</v>
      </c>
      <c r="J1018" s="175">
        <v>1</v>
      </c>
      <c r="K1018" s="176" t="str">
        <f>VLOOKUP(J1018,AUXILIAR_TIPO_ASEGURADORA!$C$2:$D$19,2,0)</f>
        <v>PREVISORA</v>
      </c>
      <c r="L1018" s="106">
        <v>1005401</v>
      </c>
      <c r="M1018" s="107">
        <v>44404</v>
      </c>
      <c r="N1018" s="177">
        <v>3000030</v>
      </c>
      <c r="O1018" s="107">
        <v>44404</v>
      </c>
      <c r="P1018" s="28">
        <v>3000186</v>
      </c>
      <c r="Q1018" s="107">
        <v>44404</v>
      </c>
      <c r="R1018" s="157" t="str">
        <f t="shared" ca="1" si="56"/>
        <v>Vencida</v>
      </c>
      <c r="S1018" s="157">
        <f t="shared" ca="1" si="57"/>
        <v>246</v>
      </c>
      <c r="T1018" s="157" t="str">
        <f t="shared" ca="1" si="58"/>
        <v xml:space="preserve"> </v>
      </c>
    </row>
    <row r="1019" spans="1:20" ht="15.6" thickTop="1" thickBot="1">
      <c r="A1019" s="88">
        <v>9001189590</v>
      </c>
      <c r="B1019" s="88" t="str">
        <f>VLOOKUP(A1019,EMPRESAS!$A$1:$B$342,2,0)</f>
        <v xml:space="preserve">MMICROEMPRESA DE TRANSPORTE FLUVIAL DE PROPIETARIOS DE CANOAS DE CARGA Y PASAJEROS S.A.S. "ASOCANOAS"  </v>
      </c>
      <c r="C1019" s="88" t="str">
        <f>VLOOKUP(A1019,EMPRESAS!$A$1:$C$342,3,0)</f>
        <v>Mixto</v>
      </c>
      <c r="D1019" s="96" t="s">
        <v>2128</v>
      </c>
      <c r="E1019" s="122">
        <v>40420398</v>
      </c>
      <c r="F1019" s="130" t="s">
        <v>1158</v>
      </c>
      <c r="G1019" s="131">
        <v>50</v>
      </c>
      <c r="H1019" s="122" t="s">
        <v>1105</v>
      </c>
      <c r="I1019" s="220" t="str">
        <f>VLOOKUP(A1019,EMPRESAS!$A$1:$I$342,9,0)</f>
        <v>CAGUAN</v>
      </c>
      <c r="J1019" s="175">
        <v>1</v>
      </c>
      <c r="K1019" s="176" t="str">
        <f>VLOOKUP(J1019,AUXILIAR_TIPO_ASEGURADORA!$C$2:$D$19,2,0)</f>
        <v>PREVISORA</v>
      </c>
      <c r="L1019" s="106">
        <v>1005401</v>
      </c>
      <c r="M1019" s="107">
        <v>44404</v>
      </c>
      <c r="N1019" s="177">
        <v>3000030</v>
      </c>
      <c r="O1019" s="107">
        <v>44404</v>
      </c>
      <c r="P1019" s="28">
        <v>3000186</v>
      </c>
      <c r="Q1019" s="107">
        <v>44404</v>
      </c>
      <c r="R1019" s="157" t="str">
        <f t="shared" ca="1" si="56"/>
        <v>Vencida</v>
      </c>
      <c r="S1019" s="157">
        <f t="shared" ca="1" si="57"/>
        <v>246</v>
      </c>
      <c r="T1019" s="157" t="str">
        <f t="shared" ca="1" si="58"/>
        <v xml:space="preserve"> </v>
      </c>
    </row>
    <row r="1020" spans="1:20" ht="15.6" thickTop="1" thickBot="1">
      <c r="A1020" s="88">
        <v>9001189590</v>
      </c>
      <c r="B1020" s="88" t="str">
        <f>VLOOKUP(A1020,EMPRESAS!$A$1:$B$342,2,0)</f>
        <v xml:space="preserve">MMICROEMPRESA DE TRANSPORTE FLUVIAL DE PROPIETARIOS DE CANOAS DE CARGA Y PASAJEROS S.A.S. "ASOCANOAS"  </v>
      </c>
      <c r="C1020" s="88" t="str">
        <f>VLOOKUP(A1020,EMPRESAS!$A$1:$C$342,3,0)</f>
        <v>Mixto</v>
      </c>
      <c r="D1020" s="96" t="s">
        <v>2129</v>
      </c>
      <c r="E1020" s="122">
        <v>40420778</v>
      </c>
      <c r="F1020" s="130" t="s">
        <v>1158</v>
      </c>
      <c r="G1020" s="131">
        <v>30</v>
      </c>
      <c r="H1020" s="122" t="s">
        <v>1105</v>
      </c>
      <c r="I1020" s="220" t="str">
        <f>VLOOKUP(A1020,EMPRESAS!$A$1:$I$342,9,0)</f>
        <v>CAGUAN</v>
      </c>
      <c r="J1020" s="175">
        <v>1</v>
      </c>
      <c r="K1020" s="176" t="str">
        <f>VLOOKUP(J1020,AUXILIAR_TIPO_ASEGURADORA!$C$2:$D$19,2,0)</f>
        <v>PREVISORA</v>
      </c>
      <c r="L1020" s="106">
        <v>1005401</v>
      </c>
      <c r="M1020" s="107">
        <v>44404</v>
      </c>
      <c r="N1020" s="177">
        <v>3000030</v>
      </c>
      <c r="O1020" s="107">
        <v>44404</v>
      </c>
      <c r="P1020" s="28">
        <v>3000186</v>
      </c>
      <c r="Q1020" s="107">
        <v>44404</v>
      </c>
      <c r="R1020" s="157" t="str">
        <f t="shared" ca="1" si="56"/>
        <v>Vencida</v>
      </c>
      <c r="S1020" s="157">
        <f t="shared" ca="1" si="57"/>
        <v>246</v>
      </c>
      <c r="T1020" s="157" t="str">
        <f t="shared" ca="1" si="58"/>
        <v xml:space="preserve"> </v>
      </c>
    </row>
    <row r="1021" spans="1:20" ht="15.6" thickTop="1" thickBot="1">
      <c r="A1021" s="88">
        <v>9001189590</v>
      </c>
      <c r="B1021" s="88" t="str">
        <f>VLOOKUP(A1021,EMPRESAS!$A$1:$B$342,2,0)</f>
        <v xml:space="preserve">MMICROEMPRESA DE TRANSPORTE FLUVIAL DE PROPIETARIOS DE CANOAS DE CARGA Y PASAJEROS S.A.S. "ASOCANOAS"  </v>
      </c>
      <c r="C1021" s="88" t="str">
        <f>VLOOKUP(A1021,EMPRESAS!$A$1:$C$342,3,0)</f>
        <v>Mixto</v>
      </c>
      <c r="D1021" s="96" t="s">
        <v>2130</v>
      </c>
      <c r="E1021" s="122">
        <v>40420490</v>
      </c>
      <c r="F1021" s="130" t="s">
        <v>1158</v>
      </c>
      <c r="G1021" s="131">
        <v>50</v>
      </c>
      <c r="H1021" s="122" t="s">
        <v>1105</v>
      </c>
      <c r="I1021" s="220" t="str">
        <f>VLOOKUP(A1021,EMPRESAS!$A$1:$I$342,9,0)</f>
        <v>CAGUAN</v>
      </c>
      <c r="J1021" s="175">
        <v>1</v>
      </c>
      <c r="K1021" s="176" t="str">
        <f>VLOOKUP(J1021,AUXILIAR_TIPO_ASEGURADORA!$C$2:$D$19,2,0)</f>
        <v>PREVISORA</v>
      </c>
      <c r="L1021" s="106">
        <v>1005401</v>
      </c>
      <c r="M1021" s="107">
        <v>44404</v>
      </c>
      <c r="N1021" s="177">
        <v>3000030</v>
      </c>
      <c r="O1021" s="107">
        <v>44404</v>
      </c>
      <c r="P1021" s="28">
        <v>3000186</v>
      </c>
      <c r="Q1021" s="107">
        <v>44404</v>
      </c>
      <c r="R1021" s="157" t="str">
        <f t="shared" ca="1" si="56"/>
        <v>Vencida</v>
      </c>
      <c r="S1021" s="157">
        <f t="shared" ca="1" si="57"/>
        <v>246</v>
      </c>
      <c r="T1021" s="157" t="str">
        <f t="shared" ca="1" si="58"/>
        <v xml:space="preserve"> </v>
      </c>
    </row>
    <row r="1022" spans="1:20" ht="15.6" thickTop="1" thickBot="1">
      <c r="A1022" s="88">
        <v>9001189590</v>
      </c>
      <c r="B1022" s="88" t="str">
        <f>VLOOKUP(A1022,EMPRESAS!$A$1:$B$342,2,0)</f>
        <v xml:space="preserve">MMICROEMPRESA DE TRANSPORTE FLUVIAL DE PROPIETARIOS DE CANOAS DE CARGA Y PASAJEROS S.A.S. "ASOCANOAS"  </v>
      </c>
      <c r="C1022" s="88" t="str">
        <f>VLOOKUP(A1022,EMPRESAS!$A$1:$C$342,3,0)</f>
        <v>Mixto</v>
      </c>
      <c r="D1022" s="96" t="s">
        <v>2131</v>
      </c>
      <c r="E1022" s="122">
        <v>40420625</v>
      </c>
      <c r="F1022" s="130" t="s">
        <v>1158</v>
      </c>
      <c r="G1022" s="131">
        <v>30</v>
      </c>
      <c r="H1022" s="122" t="s">
        <v>1105</v>
      </c>
      <c r="I1022" s="220" t="str">
        <f>VLOOKUP(A1022,EMPRESAS!$A$1:$I$342,9,0)</f>
        <v>CAGUAN</v>
      </c>
      <c r="J1022" s="175">
        <v>1</v>
      </c>
      <c r="K1022" s="176" t="str">
        <f>VLOOKUP(J1022,AUXILIAR_TIPO_ASEGURADORA!$C$2:$D$19,2,0)</f>
        <v>PREVISORA</v>
      </c>
      <c r="L1022" s="106">
        <v>1005401</v>
      </c>
      <c r="M1022" s="107">
        <v>44404</v>
      </c>
      <c r="N1022" s="177">
        <v>3000030</v>
      </c>
      <c r="O1022" s="107">
        <v>44404</v>
      </c>
      <c r="P1022" s="28">
        <v>3000186</v>
      </c>
      <c r="Q1022" s="107">
        <v>44404</v>
      </c>
      <c r="R1022" s="157" t="str">
        <f t="shared" ca="1" si="56"/>
        <v>Vencida</v>
      </c>
      <c r="S1022" s="157">
        <f t="shared" ca="1" si="57"/>
        <v>246</v>
      </c>
      <c r="T1022" s="157" t="str">
        <f t="shared" ca="1" si="58"/>
        <v xml:space="preserve"> </v>
      </c>
    </row>
    <row r="1023" spans="1:20" ht="15.6" thickTop="1" thickBot="1">
      <c r="A1023" s="88">
        <v>9001189590</v>
      </c>
      <c r="B1023" s="88" t="str">
        <f>VLOOKUP(A1023,EMPRESAS!$A$1:$B$342,2,0)</f>
        <v xml:space="preserve">MMICROEMPRESA DE TRANSPORTE FLUVIAL DE PROPIETARIOS DE CANOAS DE CARGA Y PASAJEROS S.A.S. "ASOCANOAS"  </v>
      </c>
      <c r="C1023" s="88" t="str">
        <f>VLOOKUP(A1023,EMPRESAS!$A$1:$C$342,3,0)</f>
        <v>Mixto</v>
      </c>
      <c r="D1023" s="96" t="s">
        <v>2132</v>
      </c>
      <c r="E1023" s="122">
        <v>40420752</v>
      </c>
      <c r="F1023" s="130" t="s">
        <v>1158</v>
      </c>
      <c r="G1023" s="131">
        <v>20</v>
      </c>
      <c r="H1023" s="122" t="s">
        <v>1105</v>
      </c>
      <c r="I1023" s="220" t="str">
        <f>VLOOKUP(A1023,EMPRESAS!$A$1:$I$342,9,0)</f>
        <v>CAGUAN</v>
      </c>
      <c r="J1023" s="175">
        <v>1</v>
      </c>
      <c r="K1023" s="176" t="str">
        <f>VLOOKUP(J1023,AUXILIAR_TIPO_ASEGURADORA!$C$2:$D$19,2,0)</f>
        <v>PREVISORA</v>
      </c>
      <c r="L1023" s="106">
        <v>1005401</v>
      </c>
      <c r="M1023" s="107">
        <v>44404</v>
      </c>
      <c r="N1023" s="177">
        <v>3000030</v>
      </c>
      <c r="O1023" s="107">
        <v>44404</v>
      </c>
      <c r="P1023" s="28">
        <v>3000186</v>
      </c>
      <c r="Q1023" s="107">
        <v>44404</v>
      </c>
      <c r="R1023" s="157" t="str">
        <f t="shared" ca="1" si="56"/>
        <v>Vencida</v>
      </c>
      <c r="S1023" s="157">
        <f t="shared" ca="1" si="57"/>
        <v>246</v>
      </c>
      <c r="T1023" s="157" t="str">
        <f t="shared" ca="1" si="58"/>
        <v xml:space="preserve"> </v>
      </c>
    </row>
    <row r="1024" spans="1:20" ht="15.6" thickTop="1" thickBot="1">
      <c r="A1024" s="88">
        <v>9001189590</v>
      </c>
      <c r="B1024" s="88" t="str">
        <f>VLOOKUP(A1024,EMPRESAS!$A$1:$B$342,2,0)</f>
        <v xml:space="preserve">MMICROEMPRESA DE TRANSPORTE FLUVIAL DE PROPIETARIOS DE CANOAS DE CARGA Y PASAJEROS S.A.S. "ASOCANOAS"  </v>
      </c>
      <c r="C1024" s="88" t="str">
        <f>VLOOKUP(A1024,EMPRESAS!$A$1:$C$342,3,0)</f>
        <v>Mixto</v>
      </c>
      <c r="D1024" s="96" t="s">
        <v>2133</v>
      </c>
      <c r="E1024" s="122">
        <v>40420402</v>
      </c>
      <c r="F1024" s="130" t="s">
        <v>1158</v>
      </c>
      <c r="G1024" s="131">
        <v>30</v>
      </c>
      <c r="H1024" s="122" t="s">
        <v>1105</v>
      </c>
      <c r="I1024" s="220" t="str">
        <f>VLOOKUP(A1024,EMPRESAS!$A$1:$I$342,9,0)</f>
        <v>CAGUAN</v>
      </c>
      <c r="J1024" s="175">
        <v>1</v>
      </c>
      <c r="K1024" s="176" t="str">
        <f>VLOOKUP(J1024,AUXILIAR_TIPO_ASEGURADORA!$C$2:$D$19,2,0)</f>
        <v>PREVISORA</v>
      </c>
      <c r="L1024" s="106">
        <v>1005401</v>
      </c>
      <c r="M1024" s="107">
        <v>44404</v>
      </c>
      <c r="N1024" s="177">
        <v>3000030</v>
      </c>
      <c r="O1024" s="107">
        <v>44404</v>
      </c>
      <c r="P1024" s="28">
        <v>3000186</v>
      </c>
      <c r="Q1024" s="107">
        <v>44404</v>
      </c>
      <c r="R1024" s="157" t="str">
        <f t="shared" ca="1" si="56"/>
        <v>Vencida</v>
      </c>
      <c r="S1024" s="157">
        <f t="shared" ca="1" si="57"/>
        <v>246</v>
      </c>
      <c r="T1024" s="157" t="str">
        <f t="shared" ca="1" si="58"/>
        <v xml:space="preserve"> </v>
      </c>
    </row>
    <row r="1025" spans="1:20" ht="15.6" thickTop="1" thickBot="1">
      <c r="A1025" s="88">
        <v>9001189590</v>
      </c>
      <c r="B1025" s="88" t="str">
        <f>VLOOKUP(A1025,EMPRESAS!$A$1:$B$342,2,0)</f>
        <v xml:space="preserve">MMICROEMPRESA DE TRANSPORTE FLUVIAL DE PROPIETARIOS DE CANOAS DE CARGA Y PASAJEROS S.A.S. "ASOCANOAS"  </v>
      </c>
      <c r="C1025" s="88" t="str">
        <f>VLOOKUP(A1025,EMPRESAS!$A$1:$C$342,3,0)</f>
        <v>Mixto</v>
      </c>
      <c r="D1025" s="96" t="s">
        <v>2134</v>
      </c>
      <c r="E1025" s="122">
        <v>40420557</v>
      </c>
      <c r="F1025" s="130" t="s">
        <v>1158</v>
      </c>
      <c r="G1025" s="131">
        <v>20</v>
      </c>
      <c r="H1025" s="122" t="s">
        <v>1105</v>
      </c>
      <c r="I1025" s="220" t="str">
        <f>VLOOKUP(A1025,EMPRESAS!$A$1:$I$342,9,0)</f>
        <v>CAGUAN</v>
      </c>
      <c r="J1025" s="175">
        <v>1</v>
      </c>
      <c r="K1025" s="176" t="str">
        <f>VLOOKUP(J1025,AUXILIAR_TIPO_ASEGURADORA!$C$2:$D$19,2,0)</f>
        <v>PREVISORA</v>
      </c>
      <c r="L1025" s="106">
        <v>1005401</v>
      </c>
      <c r="M1025" s="107">
        <v>44404</v>
      </c>
      <c r="N1025" s="177">
        <v>3000030</v>
      </c>
      <c r="O1025" s="107">
        <v>44404</v>
      </c>
      <c r="P1025" s="28">
        <v>3000186</v>
      </c>
      <c r="Q1025" s="107">
        <v>44404</v>
      </c>
      <c r="R1025" s="157" t="str">
        <f t="shared" ca="1" si="56"/>
        <v>Vencida</v>
      </c>
      <c r="S1025" s="157">
        <f t="shared" ca="1" si="57"/>
        <v>246</v>
      </c>
      <c r="T1025" s="157" t="str">
        <f t="shared" ca="1" si="58"/>
        <v xml:space="preserve"> </v>
      </c>
    </row>
    <row r="1026" spans="1:20" ht="15.6" thickTop="1" thickBot="1">
      <c r="A1026" s="88">
        <v>9001189590</v>
      </c>
      <c r="B1026" s="88" t="str">
        <f>VLOOKUP(A1026,EMPRESAS!$A$1:$B$342,2,0)</f>
        <v xml:space="preserve">MMICROEMPRESA DE TRANSPORTE FLUVIAL DE PROPIETARIOS DE CANOAS DE CARGA Y PASAJEROS S.A.S. "ASOCANOAS"  </v>
      </c>
      <c r="C1026" s="88" t="str">
        <f>VLOOKUP(A1026,EMPRESAS!$A$1:$C$342,3,0)</f>
        <v>Mixto</v>
      </c>
      <c r="D1026" s="492" t="s">
        <v>2135</v>
      </c>
      <c r="E1026" s="123">
        <v>40420779</v>
      </c>
      <c r="F1026" s="204" t="s">
        <v>993</v>
      </c>
      <c r="G1026" s="205">
        <v>10</v>
      </c>
      <c r="H1026" s="206" t="s">
        <v>1105</v>
      </c>
      <c r="I1026" s="220" t="str">
        <f>VLOOKUP(A1026,EMPRESAS!$A$1:$I$342,9,0)</f>
        <v>CAGUAN</v>
      </c>
      <c r="J1026" s="175">
        <v>1</v>
      </c>
      <c r="K1026" s="176" t="str">
        <f>VLOOKUP(J1026,AUXILIAR_TIPO_ASEGURADORA!$C$2:$D$19,2,0)</f>
        <v>PREVISORA</v>
      </c>
      <c r="L1026" s="106">
        <v>1005401</v>
      </c>
      <c r="M1026" s="107">
        <v>44404</v>
      </c>
      <c r="N1026" s="177">
        <v>3000030</v>
      </c>
      <c r="O1026" s="107">
        <v>44404</v>
      </c>
      <c r="P1026" s="28">
        <v>3000186</v>
      </c>
      <c r="Q1026" s="107">
        <v>44404</v>
      </c>
      <c r="R1026" s="157" t="str">
        <f t="shared" ca="1" si="56"/>
        <v>Vencida</v>
      </c>
      <c r="S1026" s="157">
        <f t="shared" ca="1" si="57"/>
        <v>246</v>
      </c>
      <c r="T1026" s="157" t="str">
        <f t="shared" ca="1" si="58"/>
        <v xml:space="preserve"> </v>
      </c>
    </row>
    <row r="1027" spans="1:20" ht="15.6" thickTop="1" thickBot="1">
      <c r="A1027" s="88">
        <v>9001189590</v>
      </c>
      <c r="B1027" s="88" t="str">
        <f>VLOOKUP(A1027,EMPRESAS!$A$1:$B$342,2,0)</f>
        <v xml:space="preserve">MMICROEMPRESA DE TRANSPORTE FLUVIAL DE PROPIETARIOS DE CANOAS DE CARGA Y PASAJEROS S.A.S. "ASOCANOAS"  </v>
      </c>
      <c r="C1027" s="88" t="str">
        <f>VLOOKUP(A1027,EMPRESAS!$A$1:$C$342,3,0)</f>
        <v>Mixto</v>
      </c>
      <c r="D1027" s="96" t="s">
        <v>2136</v>
      </c>
      <c r="E1027" s="122">
        <v>40420760</v>
      </c>
      <c r="F1027" s="130" t="s">
        <v>1158</v>
      </c>
      <c r="G1027" s="131">
        <v>50</v>
      </c>
      <c r="H1027" s="122" t="s">
        <v>1105</v>
      </c>
      <c r="I1027" s="220" t="str">
        <f>VLOOKUP(A1027,EMPRESAS!$A$1:$I$342,9,0)</f>
        <v>CAGUAN</v>
      </c>
      <c r="J1027" s="175">
        <v>1</v>
      </c>
      <c r="K1027" s="176" t="str">
        <f>VLOOKUP(J1027,AUXILIAR_TIPO_ASEGURADORA!$C$2:$D$19,2,0)</f>
        <v>PREVISORA</v>
      </c>
      <c r="L1027" s="106">
        <v>1005401</v>
      </c>
      <c r="M1027" s="107">
        <v>44404</v>
      </c>
      <c r="N1027" s="177">
        <v>3000030</v>
      </c>
      <c r="O1027" s="107">
        <v>44404</v>
      </c>
      <c r="P1027" s="28">
        <v>3000186</v>
      </c>
      <c r="Q1027" s="107">
        <v>44404</v>
      </c>
      <c r="R1027" s="157" t="str">
        <f t="shared" ca="1" si="56"/>
        <v>Vencida</v>
      </c>
      <c r="S1027" s="157">
        <f t="shared" ca="1" si="57"/>
        <v>246</v>
      </c>
      <c r="T1027" s="157" t="str">
        <f t="shared" ca="1" si="58"/>
        <v xml:space="preserve"> </v>
      </c>
    </row>
    <row r="1028" spans="1:20" ht="15.6" thickTop="1" thickBot="1">
      <c r="A1028" s="88">
        <v>9001189590</v>
      </c>
      <c r="B1028" s="88" t="str">
        <f>VLOOKUP(A1028,EMPRESAS!$A$1:$B$342,2,0)</f>
        <v xml:space="preserve">MMICROEMPRESA DE TRANSPORTE FLUVIAL DE PROPIETARIOS DE CANOAS DE CARGA Y PASAJEROS S.A.S. "ASOCANOAS"  </v>
      </c>
      <c r="C1028" s="88" t="str">
        <f>VLOOKUP(A1028,EMPRESAS!$A$1:$C$342,3,0)</f>
        <v>Mixto</v>
      </c>
      <c r="D1028" s="96" t="s">
        <v>2137</v>
      </c>
      <c r="E1028" s="122">
        <v>40420553</v>
      </c>
      <c r="F1028" s="130" t="s">
        <v>1158</v>
      </c>
      <c r="G1028" s="131">
        <v>10</v>
      </c>
      <c r="H1028" s="122" t="s">
        <v>1105</v>
      </c>
      <c r="I1028" s="220" t="str">
        <f>VLOOKUP(A1028,EMPRESAS!$A$1:$I$342,9,0)</f>
        <v>CAGUAN</v>
      </c>
      <c r="J1028" s="175">
        <v>1</v>
      </c>
      <c r="K1028" s="176" t="str">
        <f>VLOOKUP(J1028,AUXILIAR_TIPO_ASEGURADORA!$C$2:$D$19,2,0)</f>
        <v>PREVISORA</v>
      </c>
      <c r="L1028" s="106">
        <v>1005401</v>
      </c>
      <c r="M1028" s="107">
        <v>44404</v>
      </c>
      <c r="N1028" s="177">
        <v>3000030</v>
      </c>
      <c r="O1028" s="107">
        <v>44404</v>
      </c>
      <c r="P1028" s="28">
        <v>3000186</v>
      </c>
      <c r="Q1028" s="107">
        <v>44404</v>
      </c>
      <c r="R1028" s="157" t="str">
        <f t="shared" ca="1" si="56"/>
        <v>Vencida</v>
      </c>
      <c r="S1028" s="157">
        <f t="shared" ca="1" si="57"/>
        <v>246</v>
      </c>
      <c r="T1028" s="157" t="str">
        <f t="shared" ca="1" si="58"/>
        <v xml:space="preserve"> </v>
      </c>
    </row>
    <row r="1029" spans="1:20" ht="15.6" thickTop="1" thickBot="1">
      <c r="A1029" s="88">
        <v>9001189590</v>
      </c>
      <c r="B1029" s="88" t="str">
        <f>VLOOKUP(A1029,EMPRESAS!$A$1:$B$342,2,0)</f>
        <v xml:space="preserve">MMICROEMPRESA DE TRANSPORTE FLUVIAL DE PROPIETARIOS DE CANOAS DE CARGA Y PASAJEROS S.A.S. "ASOCANOAS"  </v>
      </c>
      <c r="C1029" s="88" t="str">
        <f>VLOOKUP(A1029,EMPRESAS!$A$1:$C$342,3,0)</f>
        <v>Mixto</v>
      </c>
      <c r="D1029" s="96" t="s">
        <v>2138</v>
      </c>
      <c r="E1029" s="122">
        <v>40420694</v>
      </c>
      <c r="F1029" s="130" t="s">
        <v>1158</v>
      </c>
      <c r="G1029" s="131">
        <v>10</v>
      </c>
      <c r="H1029" s="122" t="s">
        <v>1105</v>
      </c>
      <c r="I1029" s="220" t="str">
        <f>VLOOKUP(A1029,EMPRESAS!$A$1:$I$342,9,0)</f>
        <v>CAGUAN</v>
      </c>
      <c r="J1029" s="175">
        <v>1</v>
      </c>
      <c r="K1029" s="176" t="str">
        <f>VLOOKUP(J1029,AUXILIAR_TIPO_ASEGURADORA!$C$2:$D$19,2,0)</f>
        <v>PREVISORA</v>
      </c>
      <c r="L1029" s="106">
        <v>1005401</v>
      </c>
      <c r="M1029" s="107">
        <v>44404</v>
      </c>
      <c r="N1029" s="177">
        <v>3000030</v>
      </c>
      <c r="O1029" s="107">
        <v>44404</v>
      </c>
      <c r="P1029" s="28">
        <v>3000186</v>
      </c>
      <c r="Q1029" s="107">
        <v>44404</v>
      </c>
      <c r="R1029" s="157" t="str">
        <f t="shared" ca="1" si="56"/>
        <v>Vencida</v>
      </c>
      <c r="S1029" s="157">
        <f t="shared" ca="1" si="57"/>
        <v>246</v>
      </c>
      <c r="T1029" s="157" t="str">
        <f t="shared" ca="1" si="58"/>
        <v xml:space="preserve"> </v>
      </c>
    </row>
    <row r="1030" spans="1:20" ht="15.6" thickTop="1" thickBot="1">
      <c r="A1030" s="88">
        <v>9001189590</v>
      </c>
      <c r="B1030" s="88" t="str">
        <f>VLOOKUP(A1030,EMPRESAS!$A$1:$B$342,2,0)</f>
        <v xml:space="preserve">MMICROEMPRESA DE TRANSPORTE FLUVIAL DE PROPIETARIOS DE CANOAS DE CARGA Y PASAJEROS S.A.S. "ASOCANOAS"  </v>
      </c>
      <c r="C1030" s="88" t="str">
        <f>VLOOKUP(A1030,EMPRESAS!$A$1:$C$342,3,0)</f>
        <v>Mixto</v>
      </c>
      <c r="D1030" s="96" t="s">
        <v>2139</v>
      </c>
      <c r="E1030" s="122">
        <v>40420763</v>
      </c>
      <c r="F1030" s="130" t="s">
        <v>1158</v>
      </c>
      <c r="G1030" s="131">
        <v>10</v>
      </c>
      <c r="H1030" s="122" t="s">
        <v>1105</v>
      </c>
      <c r="I1030" s="220" t="str">
        <f>VLOOKUP(A1030,EMPRESAS!$A$1:$I$342,9,0)</f>
        <v>CAGUAN</v>
      </c>
      <c r="J1030" s="175">
        <v>1</v>
      </c>
      <c r="K1030" s="176" t="str">
        <f>VLOOKUP(J1030,AUXILIAR_TIPO_ASEGURADORA!$C$2:$D$19,2,0)</f>
        <v>PREVISORA</v>
      </c>
      <c r="L1030" s="106">
        <v>1005401</v>
      </c>
      <c r="M1030" s="107">
        <v>44404</v>
      </c>
      <c r="N1030" s="177">
        <v>3000030</v>
      </c>
      <c r="O1030" s="107">
        <v>44404</v>
      </c>
      <c r="P1030" s="28">
        <v>3000186</v>
      </c>
      <c r="Q1030" s="107">
        <v>44404</v>
      </c>
      <c r="R1030" s="157" t="str">
        <f t="shared" ca="1" si="56"/>
        <v>Vencida</v>
      </c>
      <c r="S1030" s="157">
        <f t="shared" ca="1" si="57"/>
        <v>246</v>
      </c>
      <c r="T1030" s="157" t="str">
        <f t="shared" ca="1" si="58"/>
        <v xml:space="preserve"> </v>
      </c>
    </row>
    <row r="1031" spans="1:20" ht="15.6" thickTop="1" thickBot="1">
      <c r="A1031" s="88">
        <v>9001189590</v>
      </c>
      <c r="B1031" s="88" t="str">
        <f>VLOOKUP(A1031,EMPRESAS!$A$1:$B$342,2,0)</f>
        <v xml:space="preserve">MMICROEMPRESA DE TRANSPORTE FLUVIAL DE PROPIETARIOS DE CANOAS DE CARGA Y PASAJEROS S.A.S. "ASOCANOAS"  </v>
      </c>
      <c r="C1031" s="88" t="str">
        <f>VLOOKUP(A1031,EMPRESAS!$A$1:$C$342,3,0)</f>
        <v>Mixto</v>
      </c>
      <c r="D1031" s="96" t="s">
        <v>2140</v>
      </c>
      <c r="E1031" s="122">
        <v>40420781</v>
      </c>
      <c r="F1031" s="130" t="s">
        <v>1158</v>
      </c>
      <c r="G1031" s="131">
        <v>25</v>
      </c>
      <c r="H1031" s="122" t="s">
        <v>1105</v>
      </c>
      <c r="I1031" s="220" t="str">
        <f>VLOOKUP(A1031,EMPRESAS!$A$1:$I$342,9,0)</f>
        <v>CAGUAN</v>
      </c>
      <c r="J1031" s="175">
        <v>1</v>
      </c>
      <c r="K1031" s="176" t="str">
        <f>VLOOKUP(J1031,AUXILIAR_TIPO_ASEGURADORA!$C$2:$D$19,2,0)</f>
        <v>PREVISORA</v>
      </c>
      <c r="L1031" s="106">
        <v>1005401</v>
      </c>
      <c r="M1031" s="107">
        <v>44404</v>
      </c>
      <c r="N1031" s="177">
        <v>3000030</v>
      </c>
      <c r="O1031" s="107">
        <v>44404</v>
      </c>
      <c r="P1031" s="28">
        <v>3000186</v>
      </c>
      <c r="Q1031" s="107">
        <v>44404</v>
      </c>
      <c r="R1031" s="157" t="str">
        <f t="shared" ca="1" si="56"/>
        <v>Vencida</v>
      </c>
      <c r="S1031" s="157">
        <f t="shared" ca="1" si="57"/>
        <v>246</v>
      </c>
      <c r="T1031" s="157" t="str">
        <f t="shared" ca="1" si="58"/>
        <v xml:space="preserve"> </v>
      </c>
    </row>
    <row r="1032" spans="1:20" ht="15.6" thickTop="1" thickBot="1">
      <c r="A1032" s="88">
        <v>9001189590</v>
      </c>
      <c r="B1032" s="88" t="str">
        <f>VLOOKUP(A1032,EMPRESAS!$A$1:$B$342,2,0)</f>
        <v xml:space="preserve">MMICROEMPRESA DE TRANSPORTE FLUVIAL DE PROPIETARIOS DE CANOAS DE CARGA Y PASAJEROS S.A.S. "ASOCANOAS"  </v>
      </c>
      <c r="C1032" s="88" t="str">
        <f>VLOOKUP(A1032,EMPRESAS!$A$1:$C$342,3,0)</f>
        <v>Mixto</v>
      </c>
      <c r="D1032" s="96" t="s">
        <v>2141</v>
      </c>
      <c r="E1032" s="122">
        <v>40420726</v>
      </c>
      <c r="F1032" s="130" t="s">
        <v>1158</v>
      </c>
      <c r="G1032" s="131">
        <v>20</v>
      </c>
      <c r="H1032" s="122" t="s">
        <v>1105</v>
      </c>
      <c r="I1032" s="220" t="str">
        <f>VLOOKUP(A1032,EMPRESAS!$A$1:$I$342,9,0)</f>
        <v>CAGUAN</v>
      </c>
      <c r="J1032" s="175">
        <v>1</v>
      </c>
      <c r="K1032" s="176" t="str">
        <f>VLOOKUP(J1032,AUXILIAR_TIPO_ASEGURADORA!$C$2:$D$19,2,0)</f>
        <v>PREVISORA</v>
      </c>
      <c r="L1032" s="106">
        <v>1005401</v>
      </c>
      <c r="M1032" s="107">
        <v>44404</v>
      </c>
      <c r="N1032" s="177">
        <v>3000030</v>
      </c>
      <c r="O1032" s="107">
        <v>44404</v>
      </c>
      <c r="P1032" s="28">
        <v>3000186</v>
      </c>
      <c r="Q1032" s="107">
        <v>44404</v>
      </c>
      <c r="R1032" s="157" t="str">
        <f t="shared" ca="1" si="56"/>
        <v>Vencida</v>
      </c>
      <c r="S1032" s="157">
        <f t="shared" ca="1" si="57"/>
        <v>246</v>
      </c>
      <c r="T1032" s="157" t="str">
        <f t="shared" ca="1" si="58"/>
        <v xml:space="preserve"> </v>
      </c>
    </row>
    <row r="1033" spans="1:20" ht="15.6" thickTop="1" thickBot="1">
      <c r="A1033" s="88">
        <v>9001189590</v>
      </c>
      <c r="B1033" s="88" t="str">
        <f>VLOOKUP(A1033,EMPRESAS!$A$1:$B$342,2,0)</f>
        <v xml:space="preserve">MMICROEMPRESA DE TRANSPORTE FLUVIAL DE PROPIETARIOS DE CANOAS DE CARGA Y PASAJEROS S.A.S. "ASOCANOAS"  </v>
      </c>
      <c r="C1033" s="88" t="str">
        <f>VLOOKUP(A1033,EMPRESAS!$A$1:$C$342,3,0)</f>
        <v>Mixto</v>
      </c>
      <c r="D1033" s="96" t="s">
        <v>2142</v>
      </c>
      <c r="E1033" s="122">
        <v>40420798</v>
      </c>
      <c r="F1033" s="130" t="s">
        <v>1158</v>
      </c>
      <c r="G1033" s="131">
        <v>30</v>
      </c>
      <c r="H1033" s="122" t="s">
        <v>1105</v>
      </c>
      <c r="I1033" s="220" t="str">
        <f>VLOOKUP(A1033,EMPRESAS!$A$1:$I$342,9,0)</f>
        <v>CAGUAN</v>
      </c>
      <c r="J1033" s="175">
        <v>1</v>
      </c>
      <c r="K1033" s="176" t="str">
        <f>VLOOKUP(J1033,AUXILIAR_TIPO_ASEGURADORA!$C$2:$D$19,2,0)</f>
        <v>PREVISORA</v>
      </c>
      <c r="L1033" s="106">
        <v>1005401</v>
      </c>
      <c r="M1033" s="107">
        <v>44404</v>
      </c>
      <c r="N1033" s="177">
        <v>3000030</v>
      </c>
      <c r="O1033" s="107">
        <v>44404</v>
      </c>
      <c r="P1033" s="28">
        <v>3000186</v>
      </c>
      <c r="Q1033" s="107">
        <v>44404</v>
      </c>
      <c r="R1033" s="157" t="str">
        <f t="shared" ca="1" si="56"/>
        <v>Vencida</v>
      </c>
      <c r="S1033" s="157">
        <f t="shared" ca="1" si="57"/>
        <v>246</v>
      </c>
      <c r="T1033" s="157" t="str">
        <f t="shared" ca="1" si="58"/>
        <v xml:space="preserve"> </v>
      </c>
    </row>
    <row r="1034" spans="1:20" ht="15.6" thickTop="1" thickBot="1">
      <c r="A1034" s="88"/>
      <c r="B1034" s="88" t="e">
        <f>VLOOKUP(A1034,EMPRESAS!$A$1:$B$342,2,0)</f>
        <v>#N/A</v>
      </c>
      <c r="C1034" s="88" t="e">
        <f>VLOOKUP(A1034,EMPRESAS!$A$1:$C$342,3,0)</f>
        <v>#N/A</v>
      </c>
      <c r="D1034" s="91" t="s">
        <v>2143</v>
      </c>
      <c r="E1034" s="122">
        <v>40420824</v>
      </c>
      <c r="F1034" s="130" t="s">
        <v>1158</v>
      </c>
      <c r="G1034" s="131">
        <v>9</v>
      </c>
      <c r="H1034" s="122" t="s">
        <v>1105</v>
      </c>
      <c r="I1034" s="220" t="e">
        <f>VLOOKUP(A1034,EMPRESAS!$A$1:$I$342,9,0)</f>
        <v>#N/A</v>
      </c>
      <c r="J1034" s="175">
        <v>1</v>
      </c>
      <c r="K1034" s="176" t="str">
        <f>VLOOKUP(J1034,AUXILIAR_TIPO_ASEGURADORA!$C$2:$D$19,2,0)</f>
        <v>PREVISORA</v>
      </c>
      <c r="L1034" s="106">
        <v>3000195</v>
      </c>
      <c r="M1034" s="107">
        <v>44533</v>
      </c>
      <c r="N1034" s="177">
        <v>3000033</v>
      </c>
      <c r="O1034" s="107">
        <v>44442</v>
      </c>
      <c r="P1034" s="28"/>
      <c r="Q1034" s="62"/>
      <c r="R1034" s="157" t="str">
        <f t="shared" ca="1" si="56"/>
        <v>Vencida</v>
      </c>
      <c r="S1034" s="157">
        <f t="shared" ca="1" si="57"/>
        <v>208</v>
      </c>
      <c r="T1034" s="157" t="str">
        <f t="shared" ca="1" si="58"/>
        <v xml:space="preserve"> </v>
      </c>
    </row>
    <row r="1035" spans="1:20" ht="15.6" thickTop="1" thickBot="1">
      <c r="A1035" s="72">
        <v>9001129214</v>
      </c>
      <c r="B1035" s="88" t="str">
        <f>VLOOKUP(A1035,EMPRESAS!$A$1:$B$342,2,0)</f>
        <v>EMTURPE S.A.S. ANTES EMTURPE LIMITDA</v>
      </c>
      <c r="C1035" s="88" t="str">
        <f>VLOOKUP(A1035,EMPRESAS!$A$1:$C$342,3,0)</f>
        <v>Turismo</v>
      </c>
      <c r="D1035" s="95" t="s">
        <v>2144</v>
      </c>
      <c r="E1035" s="122">
        <v>11021972</v>
      </c>
      <c r="F1035" s="131" t="s">
        <v>1195</v>
      </c>
      <c r="G1035" s="131">
        <v>180</v>
      </c>
      <c r="H1035" s="122" t="s">
        <v>1105</v>
      </c>
      <c r="I1035" s="220" t="str">
        <f>VLOOKUP(A1035,EMPRESAS!$A$1:$I$342,9,0)</f>
        <v>EMBALSE DEL PEÑOL</v>
      </c>
      <c r="J1035" s="175">
        <v>1</v>
      </c>
      <c r="K1035" s="176" t="str">
        <f>VLOOKUP(J1035,AUXILIAR_TIPO_ASEGURADORA!$C$2:$D$19,2,0)</f>
        <v>PREVISORA</v>
      </c>
      <c r="L1035" s="177">
        <v>1020374</v>
      </c>
      <c r="M1035" s="148">
        <v>43256</v>
      </c>
      <c r="N1035" s="177">
        <v>3000660</v>
      </c>
      <c r="O1035" s="148">
        <v>43257</v>
      </c>
      <c r="P1035" s="28"/>
      <c r="Q1035" s="60"/>
      <c r="R1035" s="157" t="str">
        <f t="shared" ca="1" si="56"/>
        <v>Vencida</v>
      </c>
      <c r="S1035" s="157">
        <f t="shared" ca="1" si="57"/>
        <v>1393</v>
      </c>
      <c r="T1035" s="157" t="str">
        <f t="shared" ca="1" si="58"/>
        <v xml:space="preserve"> </v>
      </c>
    </row>
    <row r="1036" spans="1:20" ht="15.6" thickTop="1" thickBot="1">
      <c r="A1036" s="87">
        <v>9001129214</v>
      </c>
      <c r="B1036" s="88" t="str">
        <f>VLOOKUP(A1036,EMPRESAS!$A$1:$B$342,2,0)</f>
        <v>EMTURPE S.A.S. ANTES EMTURPE LIMITDA</v>
      </c>
      <c r="C1036" s="88" t="str">
        <f>VLOOKUP(A1036,EMPRESAS!$A$1:$C$342,3,0)</f>
        <v>Turismo</v>
      </c>
      <c r="D1036" s="95" t="s">
        <v>2145</v>
      </c>
      <c r="E1036" s="122">
        <v>11021272</v>
      </c>
      <c r="F1036" s="131" t="s">
        <v>1195</v>
      </c>
      <c r="G1036" s="131">
        <v>22</v>
      </c>
      <c r="H1036" s="122" t="s">
        <v>1105</v>
      </c>
      <c r="I1036" s="220" t="str">
        <f>VLOOKUP(A1036,EMPRESAS!$A$1:$I$342,9,0)</f>
        <v>EMBALSE DEL PEÑOL</v>
      </c>
      <c r="J1036" s="175">
        <v>2</v>
      </c>
      <c r="K1036" s="176" t="str">
        <f>VLOOKUP(J1036,AUXILIAR_TIPO_ASEGURADORA!$C$2:$D$19,2,0)</f>
        <v>QBE SEGUROS</v>
      </c>
      <c r="L1036" s="177">
        <v>706537398</v>
      </c>
      <c r="M1036" s="148">
        <v>43245</v>
      </c>
      <c r="N1036" s="177">
        <v>706537398</v>
      </c>
      <c r="O1036" s="148">
        <v>43245</v>
      </c>
      <c r="P1036" s="28"/>
      <c r="Q1036" s="60"/>
      <c r="R1036" s="157" t="str">
        <f t="shared" ca="1" si="56"/>
        <v>Vencida</v>
      </c>
      <c r="S1036" s="157">
        <f t="shared" ca="1" si="57"/>
        <v>1405</v>
      </c>
      <c r="T1036" s="157" t="str">
        <f t="shared" ca="1" si="58"/>
        <v xml:space="preserve"> </v>
      </c>
    </row>
    <row r="1037" spans="1:20" ht="15.6" thickTop="1" thickBot="1">
      <c r="A1037" s="87">
        <v>9001129214</v>
      </c>
      <c r="B1037" s="88" t="str">
        <f>VLOOKUP(A1037,EMPRESAS!$A$1:$B$342,2,0)</f>
        <v>EMTURPE S.A.S. ANTES EMTURPE LIMITDA</v>
      </c>
      <c r="C1037" s="88" t="str">
        <f>VLOOKUP(A1037,EMPRESAS!$A$1:$C$342,3,0)</f>
        <v>Turismo</v>
      </c>
      <c r="D1037" s="144" t="s">
        <v>1129</v>
      </c>
      <c r="E1037" s="122">
        <v>11021809</v>
      </c>
      <c r="F1037" s="130" t="s">
        <v>1102</v>
      </c>
      <c r="G1037" s="131">
        <v>21</v>
      </c>
      <c r="H1037" s="122" t="s">
        <v>1105</v>
      </c>
      <c r="I1037" s="220" t="str">
        <f>VLOOKUP(A1037,EMPRESAS!$A$1:$I$342,9,0)</f>
        <v>EMBALSE DEL PEÑOL</v>
      </c>
      <c r="J1037" s="175">
        <v>2</v>
      </c>
      <c r="K1037" s="176" t="str">
        <f>VLOOKUP(J1037,AUXILIAR_TIPO_ASEGURADORA!$C$2:$D$19,2,0)</f>
        <v>QBE SEGUROS</v>
      </c>
      <c r="L1037" s="177">
        <v>706537398</v>
      </c>
      <c r="M1037" s="148">
        <v>43245</v>
      </c>
      <c r="N1037" s="177">
        <v>706537398</v>
      </c>
      <c r="O1037" s="148">
        <v>43245</v>
      </c>
      <c r="P1037" s="28"/>
      <c r="Q1037" s="60"/>
      <c r="R1037" s="157" t="str">
        <f t="shared" ca="1" si="56"/>
        <v>Vencida</v>
      </c>
      <c r="S1037" s="157">
        <f t="shared" ca="1" si="57"/>
        <v>1405</v>
      </c>
      <c r="T1037" s="157" t="str">
        <f t="shared" ca="1" si="58"/>
        <v xml:space="preserve"> </v>
      </c>
    </row>
    <row r="1038" spans="1:20" ht="15.6" thickTop="1" thickBot="1">
      <c r="A1038" s="87" t="s">
        <v>281</v>
      </c>
      <c r="B1038" s="88" t="str">
        <f>VLOOKUP(A1038,EMPRESAS!$A$1:$B$342,2,0)</f>
        <v>COOPERATIVA DE TRANSPORTE FLUVIAL DE CANTAGALLO LTDA  "COOTRANSFLUCAN"</v>
      </c>
      <c r="C1038" s="88" t="str">
        <f>VLOOKUP(A1038,EMPRESAS!$A$1:$C$342,3,0)</f>
        <v>Pasajeros</v>
      </c>
      <c r="D1038" s="181" t="s">
        <v>2146</v>
      </c>
      <c r="E1038" s="132">
        <v>10620496</v>
      </c>
      <c r="F1038" s="130" t="s">
        <v>1158</v>
      </c>
      <c r="G1038" s="131">
        <v>15</v>
      </c>
      <c r="H1038" s="122" t="s">
        <v>1105</v>
      </c>
      <c r="I1038" s="220" t="str">
        <f>VLOOKUP(A1038,EMPRESAS!$A$1:$I$342,9,0)</f>
        <v>MAGDALENA</v>
      </c>
      <c r="J1038" s="113">
        <v>1</v>
      </c>
      <c r="K1038" s="176" t="str">
        <f>VLOOKUP(J1038,AUXILIAR_TIPO_ASEGURADORA!$C$2:$D$19,2,0)</f>
        <v>PREVISORA</v>
      </c>
      <c r="L1038" s="177">
        <v>1003351</v>
      </c>
      <c r="M1038" s="148">
        <v>43986</v>
      </c>
      <c r="N1038" s="177">
        <v>3001176</v>
      </c>
      <c r="O1038" s="148">
        <v>43986</v>
      </c>
      <c r="P1038" s="28"/>
      <c r="Q1038" s="60"/>
      <c r="R1038" s="157" t="str">
        <f t="shared" ca="1" si="56"/>
        <v>Vencida</v>
      </c>
      <c r="S1038" s="157">
        <f t="shared" ca="1" si="57"/>
        <v>664</v>
      </c>
      <c r="T1038" s="157" t="str">
        <f t="shared" ca="1" si="58"/>
        <v xml:space="preserve"> </v>
      </c>
    </row>
    <row r="1039" spans="1:20" ht="15.6" thickTop="1" thickBot="1">
      <c r="A1039" s="87" t="s">
        <v>281</v>
      </c>
      <c r="B1039" s="88" t="str">
        <f>VLOOKUP(A1039,EMPRESAS!$A$1:$B$342,2,0)</f>
        <v>COOPERATIVA DE TRANSPORTE FLUVIAL DE CANTAGALLO LTDA  "COOTRANSFLUCAN"</v>
      </c>
      <c r="C1039" s="88" t="str">
        <f>VLOOKUP(A1039,EMPRESAS!$A$1:$C$342,3,0)</f>
        <v>Pasajeros</v>
      </c>
      <c r="D1039" s="181" t="s">
        <v>2147</v>
      </c>
      <c r="E1039" s="132">
        <v>10620453</v>
      </c>
      <c r="F1039" s="130" t="s">
        <v>1158</v>
      </c>
      <c r="G1039" s="131">
        <v>15</v>
      </c>
      <c r="H1039" s="122" t="s">
        <v>1105</v>
      </c>
      <c r="I1039" s="220" t="str">
        <f>VLOOKUP(A1039,EMPRESAS!$A$1:$I$342,9,0)</f>
        <v>MAGDALENA</v>
      </c>
      <c r="J1039" s="113">
        <v>1</v>
      </c>
      <c r="K1039" s="176" t="str">
        <f>VLOOKUP(J1039,AUXILIAR_TIPO_ASEGURADORA!$C$2:$D$19,2,0)</f>
        <v>PREVISORA</v>
      </c>
      <c r="L1039" s="177">
        <v>1003351</v>
      </c>
      <c r="M1039" s="148">
        <v>43986</v>
      </c>
      <c r="N1039" s="177">
        <v>3001176</v>
      </c>
      <c r="O1039" s="148">
        <v>43986</v>
      </c>
      <c r="P1039" s="28"/>
      <c r="Q1039" s="60"/>
      <c r="R1039" s="157" t="str">
        <f t="shared" ca="1" si="56"/>
        <v>Vencida</v>
      </c>
      <c r="S1039" s="157">
        <f t="shared" ca="1" si="57"/>
        <v>664</v>
      </c>
      <c r="T1039" s="157" t="str">
        <f t="shared" ca="1" si="58"/>
        <v xml:space="preserve"> </v>
      </c>
    </row>
    <row r="1040" spans="1:20" ht="15.6" thickTop="1" thickBot="1">
      <c r="A1040" s="87" t="s">
        <v>281</v>
      </c>
      <c r="B1040" s="88" t="str">
        <f>VLOOKUP(A1040,EMPRESAS!$A$1:$B$342,2,0)</f>
        <v>COOPERATIVA DE TRANSPORTE FLUVIAL DE CANTAGALLO LTDA  "COOTRANSFLUCAN"</v>
      </c>
      <c r="C1040" s="88" t="str">
        <f>VLOOKUP(A1040,EMPRESAS!$A$1:$C$342,3,0)</f>
        <v>Pasajeros</v>
      </c>
      <c r="D1040" s="181" t="s">
        <v>2148</v>
      </c>
      <c r="E1040" s="132">
        <v>10620452</v>
      </c>
      <c r="F1040" s="130" t="s">
        <v>1158</v>
      </c>
      <c r="G1040" s="131">
        <v>15</v>
      </c>
      <c r="H1040" s="122" t="s">
        <v>1105</v>
      </c>
      <c r="I1040" s="220" t="str">
        <f>VLOOKUP(A1040,EMPRESAS!$A$1:$I$342,9,0)</f>
        <v>MAGDALENA</v>
      </c>
      <c r="J1040" s="113">
        <v>1</v>
      </c>
      <c r="K1040" s="176" t="str">
        <f>VLOOKUP(J1040,AUXILIAR_TIPO_ASEGURADORA!$C$2:$D$19,2,0)</f>
        <v>PREVISORA</v>
      </c>
      <c r="L1040" s="177">
        <v>1003351</v>
      </c>
      <c r="M1040" s="148">
        <v>43986</v>
      </c>
      <c r="N1040" s="177">
        <v>3001176</v>
      </c>
      <c r="O1040" s="148">
        <v>43986</v>
      </c>
      <c r="P1040" s="28"/>
      <c r="Q1040" s="60"/>
      <c r="R1040" s="157" t="str">
        <f t="shared" ca="1" si="56"/>
        <v>Vencida</v>
      </c>
      <c r="S1040" s="157">
        <f t="shared" ca="1" si="57"/>
        <v>664</v>
      </c>
      <c r="T1040" s="157" t="str">
        <f t="shared" ca="1" si="58"/>
        <v xml:space="preserve"> </v>
      </c>
    </row>
    <row r="1041" spans="1:20" ht="15.6" thickTop="1" thickBot="1">
      <c r="A1041" s="87" t="s">
        <v>281</v>
      </c>
      <c r="B1041" s="88" t="str">
        <f>VLOOKUP(A1041,EMPRESAS!$A$1:$B$342,2,0)</f>
        <v>COOPERATIVA DE TRANSPORTE FLUVIAL DE CANTAGALLO LTDA  "COOTRANSFLUCAN"</v>
      </c>
      <c r="C1041" s="88" t="str">
        <f>VLOOKUP(A1041,EMPRESAS!$A$1:$C$342,3,0)</f>
        <v>Pasajeros</v>
      </c>
      <c r="D1041" s="181" t="s">
        <v>2149</v>
      </c>
      <c r="E1041" s="132">
        <v>10620457</v>
      </c>
      <c r="F1041" s="130" t="s">
        <v>1158</v>
      </c>
      <c r="G1041" s="131">
        <v>15</v>
      </c>
      <c r="H1041" s="122" t="s">
        <v>1105</v>
      </c>
      <c r="I1041" s="220" t="str">
        <f>VLOOKUP(A1041,EMPRESAS!$A$1:$I$342,9,0)</f>
        <v>MAGDALENA</v>
      </c>
      <c r="J1041" s="113">
        <v>1</v>
      </c>
      <c r="K1041" s="176" t="str">
        <f>VLOOKUP(J1041,AUXILIAR_TIPO_ASEGURADORA!$C$2:$D$19,2,0)</f>
        <v>PREVISORA</v>
      </c>
      <c r="L1041" s="177">
        <v>1003351</v>
      </c>
      <c r="M1041" s="148">
        <v>43986</v>
      </c>
      <c r="N1041" s="177">
        <v>3001176</v>
      </c>
      <c r="O1041" s="148">
        <v>43986</v>
      </c>
      <c r="P1041" s="28"/>
      <c r="Q1041" s="60"/>
      <c r="R1041" s="157" t="str">
        <f t="shared" ca="1" si="56"/>
        <v>Vencida</v>
      </c>
      <c r="S1041" s="157">
        <f t="shared" ca="1" si="57"/>
        <v>664</v>
      </c>
      <c r="T1041" s="157" t="str">
        <f t="shared" ca="1" si="58"/>
        <v xml:space="preserve"> </v>
      </c>
    </row>
    <row r="1042" spans="1:20" ht="15.6" thickTop="1" thickBot="1">
      <c r="A1042" s="87" t="s">
        <v>281</v>
      </c>
      <c r="B1042" s="88" t="str">
        <f>VLOOKUP(A1042,EMPRESAS!$A$1:$B$342,2,0)</f>
        <v>COOPERATIVA DE TRANSPORTE FLUVIAL DE CANTAGALLO LTDA  "COOTRANSFLUCAN"</v>
      </c>
      <c r="C1042" s="88" t="str">
        <f>VLOOKUP(A1042,EMPRESAS!$A$1:$C$342,3,0)</f>
        <v>Pasajeros</v>
      </c>
      <c r="D1042" s="181" t="s">
        <v>2150</v>
      </c>
      <c r="E1042" s="132">
        <v>10620247</v>
      </c>
      <c r="F1042" s="130" t="s">
        <v>1158</v>
      </c>
      <c r="G1042" s="131">
        <v>15</v>
      </c>
      <c r="H1042" s="122" t="s">
        <v>1105</v>
      </c>
      <c r="I1042" s="220" t="str">
        <f>VLOOKUP(A1042,EMPRESAS!$A$1:$I$342,9,0)</f>
        <v>MAGDALENA</v>
      </c>
      <c r="J1042" s="113">
        <v>1</v>
      </c>
      <c r="K1042" s="176" t="str">
        <f>VLOOKUP(J1042,AUXILIAR_TIPO_ASEGURADORA!$C$2:$D$19,2,0)</f>
        <v>PREVISORA</v>
      </c>
      <c r="L1042" s="177">
        <v>1003351</v>
      </c>
      <c r="M1042" s="148">
        <v>43986</v>
      </c>
      <c r="N1042" s="177">
        <v>3001176</v>
      </c>
      <c r="O1042" s="148">
        <v>43986</v>
      </c>
      <c r="P1042" s="28"/>
      <c r="Q1042" s="60"/>
      <c r="R1042" s="157" t="str">
        <f t="shared" ca="1" si="56"/>
        <v>Vencida</v>
      </c>
      <c r="S1042" s="157">
        <f t="shared" ca="1" si="57"/>
        <v>664</v>
      </c>
      <c r="T1042" s="157" t="str">
        <f t="shared" ca="1" si="58"/>
        <v xml:space="preserve"> </v>
      </c>
    </row>
    <row r="1043" spans="1:20" ht="15.6" thickTop="1" thickBot="1">
      <c r="A1043" s="87" t="s">
        <v>281</v>
      </c>
      <c r="B1043" s="88" t="str">
        <f>VLOOKUP(A1043,EMPRESAS!$A$1:$B$342,2,0)</f>
        <v>COOPERATIVA DE TRANSPORTE FLUVIAL DE CANTAGALLO LTDA  "COOTRANSFLUCAN"</v>
      </c>
      <c r="C1043" s="88" t="str">
        <f>VLOOKUP(A1043,EMPRESAS!$A$1:$C$342,3,0)</f>
        <v>Pasajeros</v>
      </c>
      <c r="D1043" s="181" t="s">
        <v>2151</v>
      </c>
      <c r="E1043" s="132">
        <v>10620459</v>
      </c>
      <c r="F1043" s="130" t="s">
        <v>1158</v>
      </c>
      <c r="G1043" s="131">
        <v>15</v>
      </c>
      <c r="H1043" s="122" t="s">
        <v>1105</v>
      </c>
      <c r="I1043" s="220" t="str">
        <f>VLOOKUP(A1043,EMPRESAS!$A$1:$I$342,9,0)</f>
        <v>MAGDALENA</v>
      </c>
      <c r="J1043" s="113">
        <v>1</v>
      </c>
      <c r="K1043" s="176" t="str">
        <f>VLOOKUP(J1043,AUXILIAR_TIPO_ASEGURADORA!$C$2:$D$19,2,0)</f>
        <v>PREVISORA</v>
      </c>
      <c r="L1043" s="177">
        <v>1003351</v>
      </c>
      <c r="M1043" s="148">
        <v>43986</v>
      </c>
      <c r="N1043" s="177">
        <v>3001176</v>
      </c>
      <c r="O1043" s="148">
        <v>43986</v>
      </c>
      <c r="P1043" s="28"/>
      <c r="Q1043" s="60"/>
      <c r="R1043" s="157" t="str">
        <f t="shared" ca="1" si="56"/>
        <v>Vencida</v>
      </c>
      <c r="S1043" s="157">
        <f t="shared" ca="1" si="57"/>
        <v>664</v>
      </c>
      <c r="T1043" s="157" t="str">
        <f t="shared" ca="1" si="58"/>
        <v xml:space="preserve"> </v>
      </c>
    </row>
    <row r="1044" spans="1:20" ht="15.6" thickTop="1" thickBot="1">
      <c r="A1044" s="87" t="s">
        <v>281</v>
      </c>
      <c r="B1044" s="88" t="str">
        <f>VLOOKUP(A1044,EMPRESAS!$A$1:$B$342,2,0)</f>
        <v>COOPERATIVA DE TRANSPORTE FLUVIAL DE CANTAGALLO LTDA  "COOTRANSFLUCAN"</v>
      </c>
      <c r="C1044" s="88" t="str">
        <f>VLOOKUP(A1044,EMPRESAS!$A$1:$C$342,3,0)</f>
        <v>Pasajeros</v>
      </c>
      <c r="D1044" s="181" t="s">
        <v>2152</v>
      </c>
      <c r="E1044" s="132">
        <v>10620603</v>
      </c>
      <c r="F1044" s="130" t="s">
        <v>1158</v>
      </c>
      <c r="G1044" s="131">
        <v>15</v>
      </c>
      <c r="H1044" s="122" t="s">
        <v>1105</v>
      </c>
      <c r="I1044" s="220" t="str">
        <f>VLOOKUP(A1044,EMPRESAS!$A$1:$I$342,9,0)</f>
        <v>MAGDALENA</v>
      </c>
      <c r="J1044" s="113">
        <v>1</v>
      </c>
      <c r="K1044" s="176" t="str">
        <f>VLOOKUP(J1044,AUXILIAR_TIPO_ASEGURADORA!$C$2:$D$19,2,0)</f>
        <v>PREVISORA</v>
      </c>
      <c r="L1044" s="177">
        <v>1003351</v>
      </c>
      <c r="M1044" s="148">
        <v>43986</v>
      </c>
      <c r="N1044" s="177">
        <v>3001176</v>
      </c>
      <c r="O1044" s="148">
        <v>43986</v>
      </c>
      <c r="P1044" s="28"/>
      <c r="Q1044" s="60"/>
      <c r="R1044" s="157" t="str">
        <f t="shared" ca="1" si="56"/>
        <v>Vencida</v>
      </c>
      <c r="S1044" s="157">
        <f t="shared" ca="1" si="57"/>
        <v>664</v>
      </c>
      <c r="T1044" s="157" t="str">
        <f t="shared" ca="1" si="58"/>
        <v xml:space="preserve"> </v>
      </c>
    </row>
    <row r="1045" spans="1:20" ht="15.6" thickTop="1" thickBot="1">
      <c r="A1045" s="87" t="s">
        <v>281</v>
      </c>
      <c r="B1045" s="88" t="str">
        <f>VLOOKUP(A1045,EMPRESAS!$A$1:$B$342,2,0)</f>
        <v>COOPERATIVA DE TRANSPORTE FLUVIAL DE CANTAGALLO LTDA  "COOTRANSFLUCAN"</v>
      </c>
      <c r="C1045" s="88" t="str">
        <f>VLOOKUP(A1045,EMPRESAS!$A$1:$C$342,3,0)</f>
        <v>Pasajeros</v>
      </c>
      <c r="D1045" s="181" t="s">
        <v>2153</v>
      </c>
      <c r="E1045" s="132">
        <v>10620451</v>
      </c>
      <c r="F1045" s="130" t="s">
        <v>1158</v>
      </c>
      <c r="G1045" s="131">
        <v>15</v>
      </c>
      <c r="H1045" s="122" t="s">
        <v>1105</v>
      </c>
      <c r="I1045" s="220" t="str">
        <f>VLOOKUP(A1045,EMPRESAS!$A$1:$I$342,9,0)</f>
        <v>MAGDALENA</v>
      </c>
      <c r="J1045" s="113">
        <v>1</v>
      </c>
      <c r="K1045" s="176" t="str">
        <f>VLOOKUP(J1045,AUXILIAR_TIPO_ASEGURADORA!$C$2:$D$19,2,0)</f>
        <v>PREVISORA</v>
      </c>
      <c r="L1045" s="177">
        <v>1003351</v>
      </c>
      <c r="M1045" s="148">
        <v>43986</v>
      </c>
      <c r="N1045" s="177">
        <v>3001176</v>
      </c>
      <c r="O1045" s="148">
        <v>43986</v>
      </c>
      <c r="P1045" s="28"/>
      <c r="Q1045" s="60"/>
      <c r="R1045" s="157" t="str">
        <f t="shared" ca="1" si="56"/>
        <v>Vencida</v>
      </c>
      <c r="S1045" s="157">
        <f t="shared" ca="1" si="57"/>
        <v>664</v>
      </c>
      <c r="T1045" s="157" t="str">
        <f t="shared" ca="1" si="58"/>
        <v xml:space="preserve"> </v>
      </c>
    </row>
    <row r="1046" spans="1:20" ht="15.6" thickTop="1" thickBot="1">
      <c r="A1046" s="87" t="s">
        <v>281</v>
      </c>
      <c r="B1046" s="88" t="str">
        <f>VLOOKUP(A1046,EMPRESAS!$A$1:$B$342,2,0)</f>
        <v>COOPERATIVA DE TRANSPORTE FLUVIAL DE CANTAGALLO LTDA  "COOTRANSFLUCAN"</v>
      </c>
      <c r="C1046" s="88" t="str">
        <f>VLOOKUP(A1046,EMPRESAS!$A$1:$C$342,3,0)</f>
        <v>Pasajeros</v>
      </c>
      <c r="D1046" s="181" t="s">
        <v>2154</v>
      </c>
      <c r="E1046" s="132">
        <v>10620252</v>
      </c>
      <c r="F1046" s="130" t="s">
        <v>1158</v>
      </c>
      <c r="G1046" s="131">
        <v>15</v>
      </c>
      <c r="H1046" s="122" t="s">
        <v>1105</v>
      </c>
      <c r="I1046" s="220" t="str">
        <f>VLOOKUP(A1046,EMPRESAS!$A$1:$I$342,9,0)</f>
        <v>MAGDALENA</v>
      </c>
      <c r="J1046" s="113">
        <v>1</v>
      </c>
      <c r="K1046" s="176" t="str">
        <f>VLOOKUP(J1046,AUXILIAR_TIPO_ASEGURADORA!$C$2:$D$19,2,0)</f>
        <v>PREVISORA</v>
      </c>
      <c r="L1046" s="177">
        <v>1003351</v>
      </c>
      <c r="M1046" s="148">
        <v>43986</v>
      </c>
      <c r="N1046" s="177">
        <v>3001176</v>
      </c>
      <c r="O1046" s="148">
        <v>43986</v>
      </c>
      <c r="P1046" s="28"/>
      <c r="Q1046" s="60"/>
      <c r="R1046" s="157" t="str">
        <f t="shared" ref="R1046:R1114" ca="1" si="59">IF(O1046&lt;$W$1,"Vencida","Vigente")</f>
        <v>Vencida</v>
      </c>
      <c r="S1046" s="157">
        <f t="shared" ref="S1046:S1114" ca="1" si="60">$W$1-O1046</f>
        <v>664</v>
      </c>
      <c r="T1046" s="157" t="str">
        <f t="shared" ref="T1046:T1114" ca="1" si="61">IF(S1046=-$Y$1,"Proximo a Vencer"," ")</f>
        <v xml:space="preserve"> </v>
      </c>
    </row>
    <row r="1047" spans="1:20" ht="15.6" thickTop="1" thickBot="1">
      <c r="A1047" s="87" t="s">
        <v>281</v>
      </c>
      <c r="B1047" s="88" t="str">
        <f>VLOOKUP(A1047,EMPRESAS!$A$1:$B$342,2,0)</f>
        <v>COOPERATIVA DE TRANSPORTE FLUVIAL DE CANTAGALLO LTDA  "COOTRANSFLUCAN"</v>
      </c>
      <c r="C1047" s="88" t="str">
        <f>VLOOKUP(A1047,EMPRESAS!$A$1:$C$342,3,0)</f>
        <v>Pasajeros</v>
      </c>
      <c r="D1047" s="181" t="s">
        <v>2155</v>
      </c>
      <c r="E1047" s="132">
        <v>10820454</v>
      </c>
      <c r="F1047" s="130" t="s">
        <v>1158</v>
      </c>
      <c r="G1047" s="131">
        <v>15</v>
      </c>
      <c r="H1047" s="122" t="s">
        <v>1105</v>
      </c>
      <c r="I1047" s="220" t="str">
        <f>VLOOKUP(A1047,EMPRESAS!$A$1:$I$342,9,0)</f>
        <v>MAGDALENA</v>
      </c>
      <c r="J1047" s="113">
        <v>1</v>
      </c>
      <c r="K1047" s="176" t="str">
        <f>VLOOKUP(J1047,AUXILIAR_TIPO_ASEGURADORA!$C$2:$D$19,2,0)</f>
        <v>PREVISORA</v>
      </c>
      <c r="L1047" s="177">
        <v>1003351</v>
      </c>
      <c r="M1047" s="148">
        <v>43986</v>
      </c>
      <c r="N1047" s="177">
        <v>3001176</v>
      </c>
      <c r="O1047" s="148">
        <v>43986</v>
      </c>
      <c r="P1047" s="28"/>
      <c r="Q1047" s="60"/>
      <c r="R1047" s="157" t="str">
        <f t="shared" ca="1" si="59"/>
        <v>Vencida</v>
      </c>
      <c r="S1047" s="157">
        <f t="shared" ca="1" si="60"/>
        <v>664</v>
      </c>
      <c r="T1047" s="157" t="str">
        <f t="shared" ca="1" si="61"/>
        <v xml:space="preserve"> </v>
      </c>
    </row>
    <row r="1048" spans="1:20" ht="15.6" thickTop="1" thickBot="1">
      <c r="A1048" s="87" t="s">
        <v>281</v>
      </c>
      <c r="B1048" s="88" t="str">
        <f>VLOOKUP(A1048,EMPRESAS!$A$1:$B$342,2,0)</f>
        <v>COOPERATIVA DE TRANSPORTE FLUVIAL DE CANTAGALLO LTDA  "COOTRANSFLUCAN"</v>
      </c>
      <c r="C1048" s="88" t="str">
        <f>VLOOKUP(A1048,EMPRESAS!$A$1:$C$342,3,0)</f>
        <v>Pasajeros</v>
      </c>
      <c r="D1048" s="181" t="s">
        <v>2156</v>
      </c>
      <c r="E1048" s="132">
        <v>10620456</v>
      </c>
      <c r="F1048" s="130" t="s">
        <v>1158</v>
      </c>
      <c r="G1048" s="131">
        <v>15</v>
      </c>
      <c r="H1048" s="122" t="s">
        <v>1105</v>
      </c>
      <c r="I1048" s="220" t="str">
        <f>VLOOKUP(A1048,EMPRESAS!$A$1:$I$342,9,0)</f>
        <v>MAGDALENA</v>
      </c>
      <c r="J1048" s="113">
        <v>1</v>
      </c>
      <c r="K1048" s="176" t="str">
        <f>VLOOKUP(J1048,AUXILIAR_TIPO_ASEGURADORA!$C$2:$D$19,2,0)</f>
        <v>PREVISORA</v>
      </c>
      <c r="L1048" s="177">
        <v>1003351</v>
      </c>
      <c r="M1048" s="148">
        <v>43986</v>
      </c>
      <c r="N1048" s="177">
        <v>3001176</v>
      </c>
      <c r="O1048" s="148">
        <v>43986</v>
      </c>
      <c r="P1048" s="28"/>
      <c r="Q1048" s="60"/>
      <c r="R1048" s="157" t="str">
        <f t="shared" ca="1" si="59"/>
        <v>Vencida</v>
      </c>
      <c r="S1048" s="157">
        <f t="shared" ca="1" si="60"/>
        <v>664</v>
      </c>
      <c r="T1048" s="157" t="str">
        <f t="shared" ca="1" si="61"/>
        <v xml:space="preserve"> </v>
      </c>
    </row>
    <row r="1049" spans="1:20" ht="15.6" thickTop="1" thickBot="1">
      <c r="A1049" s="87" t="s">
        <v>281</v>
      </c>
      <c r="B1049" s="88" t="str">
        <f>VLOOKUP(A1049,EMPRESAS!$A$1:$B$342,2,0)</f>
        <v>COOPERATIVA DE TRANSPORTE FLUVIAL DE CANTAGALLO LTDA  "COOTRANSFLUCAN"</v>
      </c>
      <c r="C1049" s="88" t="str">
        <f>VLOOKUP(A1049,EMPRESAS!$A$1:$C$342,3,0)</f>
        <v>Pasajeros</v>
      </c>
      <c r="D1049" s="181" t="s">
        <v>2157</v>
      </c>
      <c r="E1049" s="132">
        <v>10620497</v>
      </c>
      <c r="F1049" s="130" t="s">
        <v>1158</v>
      </c>
      <c r="G1049" s="131">
        <v>15</v>
      </c>
      <c r="H1049" s="122" t="s">
        <v>1105</v>
      </c>
      <c r="I1049" s="220" t="str">
        <f>VLOOKUP(A1049,EMPRESAS!$A$1:$I$342,9,0)</f>
        <v>MAGDALENA</v>
      </c>
      <c r="J1049" s="113">
        <v>1</v>
      </c>
      <c r="K1049" s="176" t="str">
        <f>VLOOKUP(J1049,AUXILIAR_TIPO_ASEGURADORA!$C$2:$D$19,2,0)</f>
        <v>PREVISORA</v>
      </c>
      <c r="L1049" s="177">
        <v>1003351</v>
      </c>
      <c r="M1049" s="148">
        <v>43986</v>
      </c>
      <c r="N1049" s="177">
        <v>3001176</v>
      </c>
      <c r="O1049" s="148">
        <v>43986</v>
      </c>
      <c r="P1049" s="28"/>
      <c r="Q1049" s="60"/>
      <c r="R1049" s="157" t="str">
        <f t="shared" ca="1" si="59"/>
        <v>Vencida</v>
      </c>
      <c r="S1049" s="157">
        <f t="shared" ca="1" si="60"/>
        <v>664</v>
      </c>
      <c r="T1049" s="157" t="str">
        <f t="shared" ca="1" si="61"/>
        <v xml:space="preserve"> </v>
      </c>
    </row>
    <row r="1050" spans="1:20" ht="15.6" thickTop="1" thickBot="1">
      <c r="A1050" s="87">
        <v>8290028027</v>
      </c>
      <c r="B1050" s="88" t="str">
        <f>VLOOKUP(A1050,EMPRESAS!$A$1:$B$342,2,0)</f>
        <v>COOPERATIVA DE TRANSPORTE FLUVIAL DE CANTAGALLO LTDA  "COOTRANSFLUCAN"</v>
      </c>
      <c r="C1050" s="88" t="str">
        <f>VLOOKUP(A1050,EMPRESAS!$A$1:$C$342,3,0)</f>
        <v>Especial</v>
      </c>
      <c r="D1050" s="180" t="s">
        <v>2158</v>
      </c>
      <c r="E1050" s="127">
        <v>10620197</v>
      </c>
      <c r="F1050" s="128" t="s">
        <v>2159</v>
      </c>
      <c r="G1050" s="129">
        <v>20</v>
      </c>
      <c r="H1050" s="127" t="s">
        <v>1035</v>
      </c>
      <c r="I1050" s="220" t="str">
        <f>VLOOKUP(A1050,EMPRESAS!$A$1:$I$342,9,0)</f>
        <v>MAGDALENA</v>
      </c>
      <c r="J1050" s="113">
        <v>1</v>
      </c>
      <c r="K1050" s="176" t="str">
        <f>VLOOKUP(J1050,AUXILIAR_TIPO_ASEGURADORA!$C$2:$D$19,2,0)</f>
        <v>PREVISORA</v>
      </c>
      <c r="L1050" s="177">
        <v>1003351</v>
      </c>
      <c r="M1050" s="148">
        <v>43986</v>
      </c>
      <c r="N1050" s="177">
        <v>3001176</v>
      </c>
      <c r="O1050" s="148">
        <v>43986</v>
      </c>
      <c r="P1050" s="28"/>
      <c r="Q1050" s="60"/>
      <c r="R1050" s="157" t="str">
        <f t="shared" ca="1" si="59"/>
        <v>Vencida</v>
      </c>
      <c r="S1050" s="157">
        <f t="shared" ca="1" si="60"/>
        <v>664</v>
      </c>
      <c r="T1050" s="157" t="str">
        <f t="shared" ca="1" si="61"/>
        <v xml:space="preserve"> </v>
      </c>
    </row>
    <row r="1051" spans="1:20" ht="15.6" thickTop="1" thickBot="1">
      <c r="A1051" s="87">
        <v>8290028027</v>
      </c>
      <c r="B1051" s="88" t="str">
        <f>VLOOKUP(A1051,EMPRESAS!$A$1:$B$342,2,0)</f>
        <v>COOPERATIVA DE TRANSPORTE FLUVIAL DE CANTAGALLO LTDA  "COOTRANSFLUCAN"</v>
      </c>
      <c r="C1051" s="88" t="str">
        <f>VLOOKUP(A1051,EMPRESAS!$A$1:$C$342,3,0)</f>
        <v>Especial</v>
      </c>
      <c r="D1051" s="96" t="s">
        <v>2160</v>
      </c>
      <c r="E1051" s="127">
        <v>10620198</v>
      </c>
      <c r="F1051" s="128" t="s">
        <v>1102</v>
      </c>
      <c r="G1051" s="129">
        <v>7</v>
      </c>
      <c r="H1051" s="127" t="s">
        <v>1035</v>
      </c>
      <c r="I1051" s="220" t="str">
        <f>VLOOKUP(A1051,EMPRESAS!$A$1:$I$342,9,0)</f>
        <v>MAGDALENA</v>
      </c>
      <c r="J1051" s="113"/>
      <c r="K1051" s="176" t="e">
        <f>VLOOKUP(J1051,AUXILIAR_TIPO_ASEGURADORA!$C$2:$D$19,2,0)</f>
        <v>#N/A</v>
      </c>
      <c r="L1051" s="177"/>
      <c r="M1051" s="148"/>
      <c r="N1051" s="177"/>
      <c r="O1051" s="148"/>
      <c r="P1051" s="28"/>
      <c r="Q1051" s="60"/>
      <c r="R1051" s="157" t="str">
        <f t="shared" ca="1" si="59"/>
        <v>Vencida</v>
      </c>
      <c r="S1051" s="157">
        <f t="shared" ca="1" si="60"/>
        <v>44650</v>
      </c>
      <c r="T1051" s="157" t="str">
        <f t="shared" ca="1" si="61"/>
        <v xml:space="preserve"> </v>
      </c>
    </row>
    <row r="1052" spans="1:20" ht="15.6" thickTop="1" thickBot="1">
      <c r="A1052" s="87">
        <v>8290028027</v>
      </c>
      <c r="B1052" s="88" t="str">
        <f>VLOOKUP(A1052,EMPRESAS!$A$1:$B$342,2,0)</f>
        <v>COOPERATIVA DE TRANSPORTE FLUVIAL DE CANTAGALLO LTDA  "COOTRANSFLUCAN"</v>
      </c>
      <c r="C1052" s="88" t="str">
        <f>VLOOKUP(A1052,EMPRESAS!$A$1:$C$342,3,0)</f>
        <v>Especial</v>
      </c>
      <c r="D1052" s="182" t="s">
        <v>2161</v>
      </c>
      <c r="E1052" s="127">
        <v>10620455</v>
      </c>
      <c r="F1052" s="128" t="s">
        <v>1158</v>
      </c>
      <c r="G1052" s="129">
        <v>15</v>
      </c>
      <c r="H1052" s="127" t="s">
        <v>1105</v>
      </c>
      <c r="I1052" s="220" t="str">
        <f>VLOOKUP(A1052,EMPRESAS!$A$1:$I$342,9,0)</f>
        <v>MAGDALENA</v>
      </c>
      <c r="J1052" s="113">
        <v>1</v>
      </c>
      <c r="K1052" s="176" t="str">
        <f>VLOOKUP(J1052,AUXILIAR_TIPO_ASEGURADORA!$C$2:$D$19,2,0)</f>
        <v>PREVISORA</v>
      </c>
      <c r="L1052" s="177">
        <v>1003351</v>
      </c>
      <c r="M1052" s="148">
        <v>43986</v>
      </c>
      <c r="N1052" s="177">
        <v>3001176</v>
      </c>
      <c r="O1052" s="148">
        <v>43986</v>
      </c>
      <c r="P1052" s="28"/>
      <c r="Q1052" s="60"/>
      <c r="R1052" s="157" t="str">
        <f t="shared" ca="1" si="59"/>
        <v>Vencida</v>
      </c>
      <c r="S1052" s="157">
        <f t="shared" ca="1" si="60"/>
        <v>664</v>
      </c>
      <c r="T1052" s="157" t="str">
        <f t="shared" ca="1" si="61"/>
        <v xml:space="preserve"> </v>
      </c>
    </row>
    <row r="1053" spans="1:20" ht="15.6" thickTop="1" thickBot="1">
      <c r="A1053" s="87">
        <v>8290028027</v>
      </c>
      <c r="B1053" s="88" t="str">
        <f>VLOOKUP(A1053,EMPRESAS!$A$1:$B$342,2,0)</f>
        <v>COOPERATIVA DE TRANSPORTE FLUVIAL DE CANTAGALLO LTDA  "COOTRANSFLUCAN"</v>
      </c>
      <c r="C1053" s="88" t="str">
        <f>VLOOKUP(A1053,EMPRESAS!$A$1:$C$342,3,0)</f>
        <v>Especial</v>
      </c>
      <c r="D1053" s="182" t="s">
        <v>2162</v>
      </c>
      <c r="E1053" s="127">
        <v>10620386</v>
      </c>
      <c r="F1053" s="128" t="s">
        <v>1102</v>
      </c>
      <c r="G1053" s="129">
        <v>20</v>
      </c>
      <c r="H1053" s="127" t="s">
        <v>1105</v>
      </c>
      <c r="I1053" s="220" t="str">
        <f>VLOOKUP(A1053,EMPRESAS!$A$1:$I$342,9,0)</f>
        <v>MAGDALENA</v>
      </c>
      <c r="J1053" s="113">
        <v>1</v>
      </c>
      <c r="K1053" s="176" t="str">
        <f>VLOOKUP(J1053,AUXILIAR_TIPO_ASEGURADORA!$C$2:$D$19,2,0)</f>
        <v>PREVISORA</v>
      </c>
      <c r="L1053" s="177">
        <v>1003351</v>
      </c>
      <c r="M1053" s="148">
        <v>43986</v>
      </c>
      <c r="N1053" s="177">
        <v>3001176</v>
      </c>
      <c r="O1053" s="148">
        <v>43986</v>
      </c>
      <c r="P1053" s="28"/>
      <c r="Q1053" s="60"/>
      <c r="R1053" s="157" t="str">
        <f t="shared" ca="1" si="59"/>
        <v>Vencida</v>
      </c>
      <c r="S1053" s="157">
        <f t="shared" ca="1" si="60"/>
        <v>664</v>
      </c>
      <c r="T1053" s="157" t="str">
        <f t="shared" ca="1" si="61"/>
        <v xml:space="preserve"> </v>
      </c>
    </row>
    <row r="1054" spans="1:20" ht="15.6" thickTop="1" thickBot="1">
      <c r="A1054" s="87">
        <v>8290028027</v>
      </c>
      <c r="B1054" s="88" t="str">
        <f>VLOOKUP(A1054,EMPRESAS!$A$1:$B$342,2,0)</f>
        <v>COOPERATIVA DE TRANSPORTE FLUVIAL DE CANTAGALLO LTDA  "COOTRANSFLUCAN"</v>
      </c>
      <c r="C1054" s="88" t="str">
        <f>VLOOKUP(A1054,EMPRESAS!$A$1:$C$342,3,0)</f>
        <v>Especial</v>
      </c>
      <c r="D1054" s="96" t="s">
        <v>2163</v>
      </c>
      <c r="E1054" s="127">
        <v>10820439</v>
      </c>
      <c r="F1054" s="128" t="s">
        <v>1102</v>
      </c>
      <c r="G1054" s="129">
        <v>14</v>
      </c>
      <c r="H1054" s="127" t="s">
        <v>1105</v>
      </c>
      <c r="I1054" s="220" t="str">
        <f>VLOOKUP(A1054,EMPRESAS!$A$1:$I$342,9,0)</f>
        <v>MAGDALENA</v>
      </c>
      <c r="J1054" s="113"/>
      <c r="K1054" s="176" t="e">
        <f>VLOOKUP(J1054,AUXILIAR_TIPO_ASEGURADORA!$C$2:$D$19,2,0)</f>
        <v>#N/A</v>
      </c>
      <c r="L1054" s="177"/>
      <c r="M1054" s="148"/>
      <c r="N1054" s="177"/>
      <c r="O1054" s="148"/>
      <c r="P1054" s="28"/>
      <c r="Q1054" s="60"/>
      <c r="R1054" s="157" t="str">
        <f t="shared" ca="1" si="59"/>
        <v>Vencida</v>
      </c>
      <c r="S1054" s="157">
        <f t="shared" ca="1" si="60"/>
        <v>44650</v>
      </c>
      <c r="T1054" s="157" t="str">
        <f t="shared" ca="1" si="61"/>
        <v xml:space="preserve"> </v>
      </c>
    </row>
    <row r="1055" spans="1:20" ht="15.6" thickTop="1" thickBot="1">
      <c r="A1055" s="87">
        <v>8290028027</v>
      </c>
      <c r="B1055" s="88" t="str">
        <f>VLOOKUP(A1055,EMPRESAS!$A$1:$B$342,2,0)</f>
        <v>COOPERATIVA DE TRANSPORTE FLUVIAL DE CANTAGALLO LTDA  "COOTRANSFLUCAN"</v>
      </c>
      <c r="C1055" s="88" t="str">
        <f>VLOOKUP(A1055,EMPRESAS!$A$1:$C$342,3,0)</f>
        <v>Especial</v>
      </c>
      <c r="D1055" s="182" t="s">
        <v>2164</v>
      </c>
      <c r="E1055" s="127">
        <v>10820012</v>
      </c>
      <c r="F1055" s="128" t="s">
        <v>1102</v>
      </c>
      <c r="G1055" s="129">
        <v>18</v>
      </c>
      <c r="H1055" s="127" t="s">
        <v>1035</v>
      </c>
      <c r="I1055" s="220" t="str">
        <f>VLOOKUP(A1055,EMPRESAS!$A$1:$I$342,9,0)</f>
        <v>MAGDALENA</v>
      </c>
      <c r="J1055" s="113">
        <v>1</v>
      </c>
      <c r="K1055" s="176" t="str">
        <f>VLOOKUP(J1055,AUXILIAR_TIPO_ASEGURADORA!$C$2:$D$19,2,0)</f>
        <v>PREVISORA</v>
      </c>
      <c r="L1055" s="177">
        <v>1003351</v>
      </c>
      <c r="M1055" s="148">
        <v>43986</v>
      </c>
      <c r="N1055" s="177">
        <v>3001176</v>
      </c>
      <c r="O1055" s="148">
        <v>43986</v>
      </c>
      <c r="P1055" s="28"/>
      <c r="Q1055" s="60"/>
      <c r="R1055" s="157" t="str">
        <f t="shared" ca="1" si="59"/>
        <v>Vencida</v>
      </c>
      <c r="S1055" s="157">
        <f t="shared" ca="1" si="60"/>
        <v>664</v>
      </c>
      <c r="T1055" s="157" t="str">
        <f t="shared" ca="1" si="61"/>
        <v xml:space="preserve"> </v>
      </c>
    </row>
    <row r="1056" spans="1:20" ht="15.6" thickTop="1" thickBot="1">
      <c r="A1056" s="87">
        <v>8290028027</v>
      </c>
      <c r="B1056" s="88" t="str">
        <f>VLOOKUP(A1056,EMPRESAS!$A$1:$B$342,2,0)</f>
        <v>COOPERATIVA DE TRANSPORTE FLUVIAL DE CANTAGALLO LTDA  "COOTRANSFLUCAN"</v>
      </c>
      <c r="C1056" s="88" t="str">
        <f>VLOOKUP(A1056,EMPRESAS!$A$1:$C$342,3,0)</f>
        <v>Especial</v>
      </c>
      <c r="D1056" s="182" t="s">
        <v>2165</v>
      </c>
      <c r="E1056" s="127">
        <v>10820333</v>
      </c>
      <c r="F1056" s="128" t="s">
        <v>1102</v>
      </c>
      <c r="G1056" s="129">
        <v>18</v>
      </c>
      <c r="H1056" s="127" t="s">
        <v>1035</v>
      </c>
      <c r="I1056" s="220" t="str">
        <f>VLOOKUP(A1056,EMPRESAS!$A$1:$I$342,9,0)</f>
        <v>MAGDALENA</v>
      </c>
      <c r="J1056" s="113">
        <v>1</v>
      </c>
      <c r="K1056" s="176" t="str">
        <f>VLOOKUP(J1056,AUXILIAR_TIPO_ASEGURADORA!$C$2:$D$19,2,0)</f>
        <v>PREVISORA</v>
      </c>
      <c r="L1056" s="177">
        <v>1003351</v>
      </c>
      <c r="M1056" s="148">
        <v>43986</v>
      </c>
      <c r="N1056" s="177">
        <v>3001176</v>
      </c>
      <c r="O1056" s="148">
        <v>43986</v>
      </c>
      <c r="P1056" s="28"/>
      <c r="Q1056" s="60"/>
      <c r="R1056" s="157" t="str">
        <f t="shared" ca="1" si="59"/>
        <v>Vencida</v>
      </c>
      <c r="S1056" s="157">
        <f t="shared" ca="1" si="60"/>
        <v>664</v>
      </c>
      <c r="T1056" s="157" t="str">
        <f t="shared" ca="1" si="61"/>
        <v xml:space="preserve"> </v>
      </c>
    </row>
    <row r="1057" spans="1:20" ht="15.6" thickTop="1" thickBot="1">
      <c r="A1057" s="79">
        <v>8110181737</v>
      </c>
      <c r="B1057" s="88" t="str">
        <f>VLOOKUP(A1057,EMPRESAS!$A$1:$B$342,2,0)</f>
        <v>ASOCIACION DE TRANSPORTADORES DE LA VIA DEL RIO CAUCA Y AFLUENTES DEL NECHI "VIASOTRAN"</v>
      </c>
      <c r="C1057" s="88" t="str">
        <f>VLOOKUP(A1057,EMPRESAS!$A$1:$C$342,3,0)</f>
        <v>Pasajeros</v>
      </c>
      <c r="D1057" s="95" t="s">
        <v>2166</v>
      </c>
      <c r="E1057" s="122">
        <v>11620425</v>
      </c>
      <c r="F1057" s="130" t="s">
        <v>1102</v>
      </c>
      <c r="G1057" s="131">
        <v>10</v>
      </c>
      <c r="H1057" s="122" t="s">
        <v>1105</v>
      </c>
      <c r="I1057" s="220" t="str">
        <f>VLOOKUP(A1057,EMPRESAS!$A$1:$I$342,9,0)</f>
        <v>CAUCA</v>
      </c>
      <c r="J1057" s="175">
        <v>2</v>
      </c>
      <c r="K1057" s="176" t="str">
        <f>VLOOKUP(J1057,AUXILIAR_TIPO_ASEGURADORA!$C$2:$D$19,2,0)</f>
        <v>QBE SEGUROS</v>
      </c>
      <c r="L1057" s="177">
        <v>180100000103</v>
      </c>
      <c r="M1057" s="148">
        <v>40877</v>
      </c>
      <c r="N1057" s="177">
        <v>120100001257</v>
      </c>
      <c r="O1057" s="148">
        <v>40877</v>
      </c>
      <c r="P1057" s="28"/>
      <c r="Q1057" s="60"/>
      <c r="R1057" s="157" t="str">
        <f t="shared" ca="1" si="59"/>
        <v>Vencida</v>
      </c>
      <c r="S1057" s="157">
        <f t="shared" ca="1" si="60"/>
        <v>3773</v>
      </c>
      <c r="T1057" s="157" t="str">
        <f t="shared" ca="1" si="61"/>
        <v xml:space="preserve"> </v>
      </c>
    </row>
    <row r="1058" spans="1:20" ht="15.6" thickTop="1" thickBot="1">
      <c r="A1058" s="79">
        <v>8110181737</v>
      </c>
      <c r="B1058" s="88" t="str">
        <f>VLOOKUP(A1058,EMPRESAS!$A$1:$B$342,2,0)</f>
        <v>ASOCIACION DE TRANSPORTADORES DE LA VIA DEL RIO CAUCA Y AFLUENTES DEL NECHI "VIASOTRAN"</v>
      </c>
      <c r="C1058" s="88" t="str">
        <f>VLOOKUP(A1058,EMPRESAS!$A$1:$C$342,3,0)</f>
        <v>Pasajeros</v>
      </c>
      <c r="D1058" s="95" t="s">
        <v>2167</v>
      </c>
      <c r="E1058" s="122">
        <v>19000498</v>
      </c>
      <c r="F1058" s="130" t="s">
        <v>1102</v>
      </c>
      <c r="G1058" s="131">
        <v>8</v>
      </c>
      <c r="H1058" s="122" t="s">
        <v>1105</v>
      </c>
      <c r="I1058" s="220" t="str">
        <f>VLOOKUP(A1058,EMPRESAS!$A$1:$I$342,9,0)</f>
        <v>CAUCA</v>
      </c>
      <c r="J1058" s="175">
        <v>2</v>
      </c>
      <c r="K1058" s="176" t="str">
        <f>VLOOKUP(J1058,AUXILIAR_TIPO_ASEGURADORA!$C$2:$D$19,2,0)</f>
        <v>QBE SEGUROS</v>
      </c>
      <c r="L1058" s="177">
        <v>180100000103</v>
      </c>
      <c r="M1058" s="148">
        <v>40877</v>
      </c>
      <c r="N1058" s="177">
        <v>120100001257</v>
      </c>
      <c r="O1058" s="148">
        <v>40877</v>
      </c>
      <c r="P1058" s="28"/>
      <c r="Q1058" s="60"/>
      <c r="R1058" s="157" t="str">
        <f t="shared" ca="1" si="59"/>
        <v>Vencida</v>
      </c>
      <c r="S1058" s="157">
        <f t="shared" ca="1" si="60"/>
        <v>3773</v>
      </c>
      <c r="T1058" s="157" t="str">
        <f t="shared" ca="1" si="61"/>
        <v xml:space="preserve"> </v>
      </c>
    </row>
    <row r="1059" spans="1:20" ht="15.6" thickTop="1" thickBot="1">
      <c r="A1059" s="79">
        <v>8110181737</v>
      </c>
      <c r="B1059" s="88" t="str">
        <f>VLOOKUP(A1059,EMPRESAS!$A$1:$B$342,2,0)</f>
        <v>ASOCIACION DE TRANSPORTADORES DE LA VIA DEL RIO CAUCA Y AFLUENTES DEL NECHI "VIASOTRAN"</v>
      </c>
      <c r="C1059" s="88" t="str">
        <f>VLOOKUP(A1059,EMPRESAS!$A$1:$C$342,3,0)</f>
        <v>Pasajeros</v>
      </c>
      <c r="D1059" s="95" t="s">
        <v>2168</v>
      </c>
      <c r="E1059" s="122">
        <v>19000435</v>
      </c>
      <c r="F1059" s="130" t="s">
        <v>1102</v>
      </c>
      <c r="G1059" s="131">
        <v>18</v>
      </c>
      <c r="H1059" s="122" t="s">
        <v>1105</v>
      </c>
      <c r="I1059" s="220" t="str">
        <f>VLOOKUP(A1059,EMPRESAS!$A$1:$I$342,9,0)</f>
        <v>CAUCA</v>
      </c>
      <c r="J1059" s="175">
        <v>2</v>
      </c>
      <c r="K1059" s="176" t="str">
        <f>VLOOKUP(J1059,AUXILIAR_TIPO_ASEGURADORA!$C$2:$D$19,2,0)</f>
        <v>QBE SEGUROS</v>
      </c>
      <c r="L1059" s="177">
        <v>180100000103</v>
      </c>
      <c r="M1059" s="148">
        <v>40877</v>
      </c>
      <c r="N1059" s="177">
        <v>120100001257</v>
      </c>
      <c r="O1059" s="148">
        <v>40877</v>
      </c>
      <c r="P1059" s="28"/>
      <c r="Q1059" s="60"/>
      <c r="R1059" s="157" t="str">
        <f t="shared" ca="1" si="59"/>
        <v>Vencida</v>
      </c>
      <c r="S1059" s="157">
        <f t="shared" ca="1" si="60"/>
        <v>3773</v>
      </c>
      <c r="T1059" s="157" t="str">
        <f t="shared" ca="1" si="61"/>
        <v xml:space="preserve"> </v>
      </c>
    </row>
    <row r="1060" spans="1:20" ht="15.6" thickTop="1" thickBot="1">
      <c r="A1060" s="79">
        <v>8110181737</v>
      </c>
      <c r="B1060" s="88" t="str">
        <f>VLOOKUP(A1060,EMPRESAS!$A$1:$B$342,2,0)</f>
        <v>ASOCIACION DE TRANSPORTADORES DE LA VIA DEL RIO CAUCA Y AFLUENTES DEL NECHI "VIASOTRAN"</v>
      </c>
      <c r="C1060" s="88" t="str">
        <f>VLOOKUP(A1060,EMPRESAS!$A$1:$C$342,3,0)</f>
        <v>Pasajeros</v>
      </c>
      <c r="D1060" s="95" t="s">
        <v>2169</v>
      </c>
      <c r="E1060" s="122">
        <v>19000436</v>
      </c>
      <c r="F1060" s="130" t="s">
        <v>1102</v>
      </c>
      <c r="G1060" s="131">
        <v>10</v>
      </c>
      <c r="H1060" s="122" t="s">
        <v>1105</v>
      </c>
      <c r="I1060" s="220" t="str">
        <f>VLOOKUP(A1060,EMPRESAS!$A$1:$I$342,9,0)</f>
        <v>CAUCA</v>
      </c>
      <c r="J1060" s="175">
        <v>2</v>
      </c>
      <c r="K1060" s="176" t="str">
        <f>VLOOKUP(J1060,AUXILIAR_TIPO_ASEGURADORA!$C$2:$D$19,2,0)</f>
        <v>QBE SEGUROS</v>
      </c>
      <c r="L1060" s="177">
        <v>180100000103</v>
      </c>
      <c r="M1060" s="148">
        <v>40877</v>
      </c>
      <c r="N1060" s="177">
        <v>120100001257</v>
      </c>
      <c r="O1060" s="148">
        <v>40877</v>
      </c>
      <c r="P1060" s="28"/>
      <c r="Q1060" s="60"/>
      <c r="R1060" s="157" t="str">
        <f t="shared" ca="1" si="59"/>
        <v>Vencida</v>
      </c>
      <c r="S1060" s="157">
        <f t="shared" ca="1" si="60"/>
        <v>3773</v>
      </c>
      <c r="T1060" s="157" t="str">
        <f t="shared" ca="1" si="61"/>
        <v xml:space="preserve"> </v>
      </c>
    </row>
    <row r="1061" spans="1:20" ht="15.6" thickTop="1" thickBot="1">
      <c r="A1061" s="79">
        <v>8110181737</v>
      </c>
      <c r="B1061" s="88" t="str">
        <f>VLOOKUP(A1061,EMPRESAS!$A$1:$B$342,2,0)</f>
        <v>ASOCIACION DE TRANSPORTADORES DE LA VIA DEL RIO CAUCA Y AFLUENTES DEL NECHI "VIASOTRAN"</v>
      </c>
      <c r="C1061" s="88" t="str">
        <f>VLOOKUP(A1061,EMPRESAS!$A$1:$C$342,3,0)</f>
        <v>Pasajeros</v>
      </c>
      <c r="D1061" s="95" t="s">
        <v>2170</v>
      </c>
      <c r="E1061" s="122">
        <v>11620202</v>
      </c>
      <c r="F1061" s="130" t="s">
        <v>1102</v>
      </c>
      <c r="G1061" s="131">
        <v>12</v>
      </c>
      <c r="H1061" s="122" t="s">
        <v>1105</v>
      </c>
      <c r="I1061" s="220" t="str">
        <f>VLOOKUP(A1061,EMPRESAS!$A$1:$I$342,9,0)</f>
        <v>CAUCA</v>
      </c>
      <c r="J1061" s="175">
        <v>2</v>
      </c>
      <c r="K1061" s="176" t="str">
        <f>VLOOKUP(J1061,AUXILIAR_TIPO_ASEGURADORA!$C$2:$D$19,2,0)</f>
        <v>QBE SEGUROS</v>
      </c>
      <c r="L1061" s="177">
        <v>180100000103</v>
      </c>
      <c r="M1061" s="148">
        <v>40877</v>
      </c>
      <c r="N1061" s="177">
        <v>120100001257</v>
      </c>
      <c r="O1061" s="148">
        <v>40877</v>
      </c>
      <c r="P1061" s="28"/>
      <c r="Q1061" s="60"/>
      <c r="R1061" s="157" t="str">
        <f t="shared" ca="1" si="59"/>
        <v>Vencida</v>
      </c>
      <c r="S1061" s="157">
        <f t="shared" ca="1" si="60"/>
        <v>3773</v>
      </c>
      <c r="T1061" s="157" t="str">
        <f t="shared" ca="1" si="61"/>
        <v xml:space="preserve"> </v>
      </c>
    </row>
    <row r="1062" spans="1:20" ht="15.6" thickTop="1" thickBot="1">
      <c r="A1062" s="79">
        <v>8110181737</v>
      </c>
      <c r="B1062" s="88" t="str">
        <f>VLOOKUP(A1062,EMPRESAS!$A$1:$B$342,2,0)</f>
        <v>ASOCIACION DE TRANSPORTADORES DE LA VIA DEL RIO CAUCA Y AFLUENTES DEL NECHI "VIASOTRAN"</v>
      </c>
      <c r="C1062" s="88" t="str">
        <f>VLOOKUP(A1062,EMPRESAS!$A$1:$C$342,3,0)</f>
        <v>Pasajeros</v>
      </c>
      <c r="D1062" s="95" t="s">
        <v>2171</v>
      </c>
      <c r="E1062" s="122">
        <v>19000051</v>
      </c>
      <c r="F1062" s="130" t="s">
        <v>1102</v>
      </c>
      <c r="G1062" s="131">
        <v>8</v>
      </c>
      <c r="H1062" s="122" t="s">
        <v>1105</v>
      </c>
      <c r="I1062" s="220" t="str">
        <f>VLOOKUP(A1062,EMPRESAS!$A$1:$I$342,9,0)</f>
        <v>CAUCA</v>
      </c>
      <c r="J1062" s="175">
        <v>2</v>
      </c>
      <c r="K1062" s="176" t="str">
        <f>VLOOKUP(J1062,AUXILIAR_TIPO_ASEGURADORA!$C$2:$D$19,2,0)</f>
        <v>QBE SEGUROS</v>
      </c>
      <c r="L1062" s="177">
        <v>180100000103</v>
      </c>
      <c r="M1062" s="148">
        <v>40877</v>
      </c>
      <c r="N1062" s="177">
        <v>120100001257</v>
      </c>
      <c r="O1062" s="148">
        <v>40877</v>
      </c>
      <c r="P1062" s="28"/>
      <c r="Q1062" s="60"/>
      <c r="R1062" s="157" t="str">
        <f t="shared" ca="1" si="59"/>
        <v>Vencida</v>
      </c>
      <c r="S1062" s="157">
        <f t="shared" ca="1" si="60"/>
        <v>3773</v>
      </c>
      <c r="T1062" s="157" t="str">
        <f t="shared" ca="1" si="61"/>
        <v xml:space="preserve"> </v>
      </c>
    </row>
    <row r="1063" spans="1:20" ht="15.6" thickTop="1" thickBot="1">
      <c r="A1063" s="79">
        <v>8110181737</v>
      </c>
      <c r="B1063" s="88" t="str">
        <f>VLOOKUP(A1063,EMPRESAS!$A$1:$B$342,2,0)</f>
        <v>ASOCIACION DE TRANSPORTADORES DE LA VIA DEL RIO CAUCA Y AFLUENTES DEL NECHI "VIASOTRAN"</v>
      </c>
      <c r="C1063" s="88" t="str">
        <f>VLOOKUP(A1063,EMPRESAS!$A$1:$C$342,3,0)</f>
        <v>Pasajeros</v>
      </c>
      <c r="D1063" s="95" t="s">
        <v>2172</v>
      </c>
      <c r="E1063" s="122">
        <v>19000279</v>
      </c>
      <c r="F1063" s="130" t="s">
        <v>1102</v>
      </c>
      <c r="G1063" s="131">
        <v>8</v>
      </c>
      <c r="H1063" s="122" t="s">
        <v>1105</v>
      </c>
      <c r="I1063" s="220" t="str">
        <f>VLOOKUP(A1063,EMPRESAS!$A$1:$I$342,9,0)</f>
        <v>CAUCA</v>
      </c>
      <c r="J1063" s="175">
        <v>2</v>
      </c>
      <c r="K1063" s="176" t="str">
        <f>VLOOKUP(J1063,AUXILIAR_TIPO_ASEGURADORA!$C$2:$D$19,2,0)</f>
        <v>QBE SEGUROS</v>
      </c>
      <c r="L1063" s="177">
        <v>180100000103</v>
      </c>
      <c r="M1063" s="148">
        <v>40877</v>
      </c>
      <c r="N1063" s="177">
        <v>120100001257</v>
      </c>
      <c r="O1063" s="148">
        <v>40877</v>
      </c>
      <c r="P1063" s="28"/>
      <c r="Q1063" s="60"/>
      <c r="R1063" s="157" t="str">
        <f t="shared" ca="1" si="59"/>
        <v>Vencida</v>
      </c>
      <c r="S1063" s="157">
        <f t="shared" ca="1" si="60"/>
        <v>3773</v>
      </c>
      <c r="T1063" s="157" t="str">
        <f t="shared" ca="1" si="61"/>
        <v xml:space="preserve"> </v>
      </c>
    </row>
    <row r="1064" spans="1:20" ht="15.6" thickTop="1" thickBot="1">
      <c r="A1064" s="79">
        <v>8110181737</v>
      </c>
      <c r="B1064" s="88" t="str">
        <f>VLOOKUP(A1064,EMPRESAS!$A$1:$B$342,2,0)</f>
        <v>ASOCIACION DE TRANSPORTADORES DE LA VIA DEL RIO CAUCA Y AFLUENTES DEL NECHI "VIASOTRAN"</v>
      </c>
      <c r="C1064" s="88" t="str">
        <f>VLOOKUP(A1064,EMPRESAS!$A$1:$C$342,3,0)</f>
        <v>Pasajeros</v>
      </c>
      <c r="D1064" s="95" t="s">
        <v>2173</v>
      </c>
      <c r="E1064" s="122">
        <v>19000439</v>
      </c>
      <c r="F1064" s="130" t="s">
        <v>1102</v>
      </c>
      <c r="G1064" s="131">
        <v>18</v>
      </c>
      <c r="H1064" s="122" t="s">
        <v>1105</v>
      </c>
      <c r="I1064" s="220" t="str">
        <f>VLOOKUP(A1064,EMPRESAS!$A$1:$I$342,9,0)</f>
        <v>CAUCA</v>
      </c>
      <c r="J1064" s="175">
        <v>2</v>
      </c>
      <c r="K1064" s="176" t="str">
        <f>VLOOKUP(J1064,AUXILIAR_TIPO_ASEGURADORA!$C$2:$D$19,2,0)</f>
        <v>QBE SEGUROS</v>
      </c>
      <c r="L1064" s="177">
        <v>180100000103</v>
      </c>
      <c r="M1064" s="148">
        <v>40877</v>
      </c>
      <c r="N1064" s="177">
        <v>120100001257</v>
      </c>
      <c r="O1064" s="148">
        <v>40877</v>
      </c>
      <c r="P1064" s="28"/>
      <c r="Q1064" s="60"/>
      <c r="R1064" s="157" t="str">
        <f t="shared" ca="1" si="59"/>
        <v>Vencida</v>
      </c>
      <c r="S1064" s="157">
        <f t="shared" ca="1" si="60"/>
        <v>3773</v>
      </c>
      <c r="T1064" s="157" t="str">
        <f t="shared" ca="1" si="61"/>
        <v xml:space="preserve"> </v>
      </c>
    </row>
    <row r="1065" spans="1:20" ht="15.6" thickTop="1" thickBot="1">
      <c r="A1065" s="79">
        <v>8110181737</v>
      </c>
      <c r="B1065" s="88" t="str">
        <f>VLOOKUP(A1065,EMPRESAS!$A$1:$B$342,2,0)</f>
        <v>ASOCIACION DE TRANSPORTADORES DE LA VIA DEL RIO CAUCA Y AFLUENTES DEL NECHI "VIASOTRAN"</v>
      </c>
      <c r="C1065" s="88" t="str">
        <f>VLOOKUP(A1065,EMPRESAS!$A$1:$C$342,3,0)</f>
        <v>Pasajeros</v>
      </c>
      <c r="D1065" s="95" t="s">
        <v>2174</v>
      </c>
      <c r="E1065" s="122">
        <v>19000276</v>
      </c>
      <c r="F1065" s="130" t="s">
        <v>1102</v>
      </c>
      <c r="G1065" s="131">
        <v>10</v>
      </c>
      <c r="H1065" s="122" t="s">
        <v>1105</v>
      </c>
      <c r="I1065" s="220" t="str">
        <f>VLOOKUP(A1065,EMPRESAS!$A$1:$I$342,9,0)</f>
        <v>CAUCA</v>
      </c>
      <c r="J1065" s="175">
        <v>2</v>
      </c>
      <c r="K1065" s="176" t="str">
        <f>VLOOKUP(J1065,AUXILIAR_TIPO_ASEGURADORA!$C$2:$D$19,2,0)</f>
        <v>QBE SEGUROS</v>
      </c>
      <c r="L1065" s="177">
        <v>180100000103</v>
      </c>
      <c r="M1065" s="148">
        <v>40877</v>
      </c>
      <c r="N1065" s="177">
        <v>120100001257</v>
      </c>
      <c r="O1065" s="148">
        <v>40877</v>
      </c>
      <c r="P1065" s="28"/>
      <c r="Q1065" s="60"/>
      <c r="R1065" s="157" t="str">
        <f t="shared" ca="1" si="59"/>
        <v>Vencida</v>
      </c>
      <c r="S1065" s="157">
        <f t="shared" ca="1" si="60"/>
        <v>3773</v>
      </c>
      <c r="T1065" s="157" t="str">
        <f t="shared" ca="1" si="61"/>
        <v xml:space="preserve"> </v>
      </c>
    </row>
    <row r="1066" spans="1:20" ht="15.6" thickTop="1" thickBot="1">
      <c r="A1066" s="79">
        <v>8110181737</v>
      </c>
      <c r="B1066" s="88" t="str">
        <f>VLOOKUP(A1066,EMPRESAS!$A$1:$B$342,2,0)</f>
        <v>ASOCIACION DE TRANSPORTADORES DE LA VIA DEL RIO CAUCA Y AFLUENTES DEL NECHI "VIASOTRAN"</v>
      </c>
      <c r="C1066" s="88" t="str">
        <f>VLOOKUP(A1066,EMPRESAS!$A$1:$C$342,3,0)</f>
        <v>Pasajeros</v>
      </c>
      <c r="D1066" s="232" t="s">
        <v>2175</v>
      </c>
      <c r="E1066" s="122">
        <v>19000504</v>
      </c>
      <c r="F1066" s="130" t="s">
        <v>1102</v>
      </c>
      <c r="G1066" s="131">
        <v>8</v>
      </c>
      <c r="H1066" s="122" t="s">
        <v>1105</v>
      </c>
      <c r="I1066" s="220" t="str">
        <f>VLOOKUP(A1066,EMPRESAS!$A$1:$I$342,9,0)</f>
        <v>CAUCA</v>
      </c>
      <c r="J1066" s="175">
        <v>2</v>
      </c>
      <c r="K1066" s="176" t="str">
        <f>VLOOKUP(J1066,AUXILIAR_TIPO_ASEGURADORA!$C$2:$D$19,2,0)</f>
        <v>QBE SEGUROS</v>
      </c>
      <c r="L1066" s="177">
        <v>180100000103</v>
      </c>
      <c r="M1066" s="148">
        <v>40877</v>
      </c>
      <c r="N1066" s="177">
        <v>120100001257</v>
      </c>
      <c r="O1066" s="148">
        <v>40877</v>
      </c>
      <c r="P1066" s="28"/>
      <c r="Q1066" s="60"/>
      <c r="R1066" s="157" t="str">
        <f t="shared" ca="1" si="59"/>
        <v>Vencida</v>
      </c>
      <c r="S1066" s="157">
        <f t="shared" ca="1" si="60"/>
        <v>3773</v>
      </c>
      <c r="T1066" s="157" t="str">
        <f t="shared" ca="1" si="61"/>
        <v xml:space="preserve"> </v>
      </c>
    </row>
    <row r="1067" spans="1:20" ht="15.6" thickTop="1" thickBot="1">
      <c r="A1067" s="79">
        <v>8110181737</v>
      </c>
      <c r="B1067" s="88" t="str">
        <f>VLOOKUP(A1067,EMPRESAS!$A$1:$B$342,2,0)</f>
        <v>ASOCIACION DE TRANSPORTADORES DE LA VIA DEL RIO CAUCA Y AFLUENTES DEL NECHI "VIASOTRAN"</v>
      </c>
      <c r="C1067" s="88" t="str">
        <f>VLOOKUP(A1067,EMPRESAS!$A$1:$C$342,3,0)</f>
        <v>Pasajeros</v>
      </c>
      <c r="D1067" s="95" t="s">
        <v>2176</v>
      </c>
      <c r="E1067" s="122">
        <v>19000438</v>
      </c>
      <c r="F1067" s="130" t="s">
        <v>1102</v>
      </c>
      <c r="G1067" s="131">
        <v>10</v>
      </c>
      <c r="H1067" s="122" t="s">
        <v>1105</v>
      </c>
      <c r="I1067" s="220" t="str">
        <f>VLOOKUP(A1067,EMPRESAS!$A$1:$I$342,9,0)</f>
        <v>CAUCA</v>
      </c>
      <c r="J1067" s="175">
        <v>2</v>
      </c>
      <c r="K1067" s="176" t="str">
        <f>VLOOKUP(J1067,AUXILIAR_TIPO_ASEGURADORA!$C$2:$D$19,2,0)</f>
        <v>QBE SEGUROS</v>
      </c>
      <c r="L1067" s="177">
        <v>180100000103</v>
      </c>
      <c r="M1067" s="148">
        <v>40877</v>
      </c>
      <c r="N1067" s="177">
        <v>120100001257</v>
      </c>
      <c r="O1067" s="148">
        <v>40877</v>
      </c>
      <c r="P1067" s="28"/>
      <c r="Q1067" s="60"/>
      <c r="R1067" s="157" t="str">
        <f t="shared" ca="1" si="59"/>
        <v>Vencida</v>
      </c>
      <c r="S1067" s="157">
        <f t="shared" ca="1" si="60"/>
        <v>3773</v>
      </c>
      <c r="T1067" s="157" t="str">
        <f t="shared" ca="1" si="61"/>
        <v xml:space="preserve"> </v>
      </c>
    </row>
    <row r="1068" spans="1:20" ht="15.6" thickTop="1" thickBot="1">
      <c r="A1068" s="79">
        <v>8110181737</v>
      </c>
      <c r="B1068" s="88" t="str">
        <f>VLOOKUP(A1068,EMPRESAS!$A$1:$B$342,2,0)</f>
        <v>ASOCIACION DE TRANSPORTADORES DE LA VIA DEL RIO CAUCA Y AFLUENTES DEL NECHI "VIASOTRAN"</v>
      </c>
      <c r="C1068" s="88" t="str">
        <f>VLOOKUP(A1068,EMPRESAS!$A$1:$C$342,3,0)</f>
        <v>Pasajeros</v>
      </c>
      <c r="D1068" s="95" t="s">
        <v>2177</v>
      </c>
      <c r="E1068" s="122">
        <v>19000277</v>
      </c>
      <c r="F1068" s="130" t="s">
        <v>1102</v>
      </c>
      <c r="G1068" s="131">
        <v>18</v>
      </c>
      <c r="H1068" s="122" t="s">
        <v>1105</v>
      </c>
      <c r="I1068" s="220" t="str">
        <f>VLOOKUP(A1068,EMPRESAS!$A$1:$I$342,9,0)</f>
        <v>CAUCA</v>
      </c>
      <c r="J1068" s="175">
        <v>2</v>
      </c>
      <c r="K1068" s="176" t="str">
        <f>VLOOKUP(J1068,AUXILIAR_TIPO_ASEGURADORA!$C$2:$D$19,2,0)</f>
        <v>QBE SEGUROS</v>
      </c>
      <c r="L1068" s="177">
        <v>180100000103</v>
      </c>
      <c r="M1068" s="148">
        <v>40877</v>
      </c>
      <c r="N1068" s="177">
        <v>120100001257</v>
      </c>
      <c r="O1068" s="148">
        <v>40877</v>
      </c>
      <c r="P1068" s="28"/>
      <c r="Q1068" s="60"/>
      <c r="R1068" s="157" t="str">
        <f t="shared" ca="1" si="59"/>
        <v>Vencida</v>
      </c>
      <c r="S1068" s="157">
        <f t="shared" ca="1" si="60"/>
        <v>3773</v>
      </c>
      <c r="T1068" s="157" t="str">
        <f t="shared" ca="1" si="61"/>
        <v xml:space="preserve"> </v>
      </c>
    </row>
    <row r="1069" spans="1:20" ht="15.6" thickTop="1" thickBot="1">
      <c r="A1069" s="79">
        <v>8110181737</v>
      </c>
      <c r="B1069" s="88" t="str">
        <f>VLOOKUP(A1069,EMPRESAS!$A$1:$B$342,2,0)</f>
        <v>ASOCIACION DE TRANSPORTADORES DE LA VIA DEL RIO CAUCA Y AFLUENTES DEL NECHI "VIASOTRAN"</v>
      </c>
      <c r="C1069" s="88" t="str">
        <f>VLOOKUP(A1069,EMPRESAS!$A$1:$C$342,3,0)</f>
        <v>Pasajeros</v>
      </c>
      <c r="D1069" s="95" t="s">
        <v>2178</v>
      </c>
      <c r="E1069" s="122">
        <v>11620678</v>
      </c>
      <c r="F1069" s="130" t="s">
        <v>1158</v>
      </c>
      <c r="G1069" s="131">
        <v>10</v>
      </c>
      <c r="H1069" s="122" t="s">
        <v>1105</v>
      </c>
      <c r="I1069" s="220" t="str">
        <f>VLOOKUP(A1069,EMPRESAS!$A$1:$I$342,9,0)</f>
        <v>CAUCA</v>
      </c>
      <c r="J1069" s="175">
        <v>2</v>
      </c>
      <c r="K1069" s="176" t="str">
        <f>VLOOKUP(J1069,AUXILIAR_TIPO_ASEGURADORA!$C$2:$D$19,2,0)</f>
        <v>QBE SEGUROS</v>
      </c>
      <c r="L1069" s="177">
        <v>180100000103</v>
      </c>
      <c r="M1069" s="148">
        <v>40877</v>
      </c>
      <c r="N1069" s="177">
        <v>120100001257</v>
      </c>
      <c r="O1069" s="148">
        <v>40877</v>
      </c>
      <c r="P1069" s="28"/>
      <c r="Q1069" s="60"/>
      <c r="R1069" s="157" t="str">
        <f t="shared" ca="1" si="59"/>
        <v>Vencida</v>
      </c>
      <c r="S1069" s="157">
        <f t="shared" ca="1" si="60"/>
        <v>3773</v>
      </c>
      <c r="T1069" s="157" t="str">
        <f t="shared" ca="1" si="61"/>
        <v xml:space="preserve"> </v>
      </c>
    </row>
    <row r="1070" spans="1:20" ht="15.6" thickTop="1" thickBot="1">
      <c r="A1070" s="79">
        <v>8110181737</v>
      </c>
      <c r="B1070" s="88" t="str">
        <f>VLOOKUP(A1070,EMPRESAS!$A$1:$B$342,2,0)</f>
        <v>ASOCIACION DE TRANSPORTADORES DE LA VIA DEL RIO CAUCA Y AFLUENTES DEL NECHI "VIASOTRAN"</v>
      </c>
      <c r="C1070" s="88" t="str">
        <f>VLOOKUP(A1070,EMPRESAS!$A$1:$C$342,3,0)</f>
        <v>Pasajeros</v>
      </c>
      <c r="D1070" s="95" t="s">
        <v>2179</v>
      </c>
      <c r="E1070" s="122">
        <v>11620599</v>
      </c>
      <c r="F1070" s="130" t="s">
        <v>1158</v>
      </c>
      <c r="G1070" s="131">
        <v>20</v>
      </c>
      <c r="H1070" s="122" t="s">
        <v>1105</v>
      </c>
      <c r="I1070" s="220" t="str">
        <f>VLOOKUP(A1070,EMPRESAS!$A$1:$I$342,9,0)</f>
        <v>CAUCA</v>
      </c>
      <c r="J1070" s="175">
        <v>2</v>
      </c>
      <c r="K1070" s="176" t="str">
        <f>VLOOKUP(J1070,AUXILIAR_TIPO_ASEGURADORA!$C$2:$D$19,2,0)</f>
        <v>QBE SEGUROS</v>
      </c>
      <c r="L1070" s="177">
        <v>180100000103</v>
      </c>
      <c r="M1070" s="148">
        <v>40877</v>
      </c>
      <c r="N1070" s="177">
        <v>120100001257</v>
      </c>
      <c r="O1070" s="148">
        <v>40877</v>
      </c>
      <c r="P1070" s="28"/>
      <c r="Q1070" s="60"/>
      <c r="R1070" s="157" t="str">
        <f t="shared" ca="1" si="59"/>
        <v>Vencida</v>
      </c>
      <c r="S1070" s="157">
        <f t="shared" ca="1" si="60"/>
        <v>3773</v>
      </c>
      <c r="T1070" s="157" t="str">
        <f t="shared" ca="1" si="61"/>
        <v xml:space="preserve"> </v>
      </c>
    </row>
    <row r="1071" spans="1:20" ht="15.6" thickTop="1" thickBot="1">
      <c r="A1071" s="79">
        <v>8110181737</v>
      </c>
      <c r="B1071" s="88" t="str">
        <f>VLOOKUP(A1071,EMPRESAS!$A$1:$B$342,2,0)</f>
        <v>ASOCIACION DE TRANSPORTADORES DE LA VIA DEL RIO CAUCA Y AFLUENTES DEL NECHI "VIASOTRAN"</v>
      </c>
      <c r="C1071" s="88" t="str">
        <f>VLOOKUP(A1071,EMPRESAS!$A$1:$C$342,3,0)</f>
        <v>Pasajeros</v>
      </c>
      <c r="D1071" s="95" t="s">
        <v>2180</v>
      </c>
      <c r="E1071" s="122">
        <v>11620827</v>
      </c>
      <c r="F1071" s="130" t="s">
        <v>1102</v>
      </c>
      <c r="G1071" s="131">
        <v>8</v>
      </c>
      <c r="H1071" s="122" t="s">
        <v>1105</v>
      </c>
      <c r="I1071" s="220" t="str">
        <f>VLOOKUP(A1071,EMPRESAS!$A$1:$I$342,9,0)</f>
        <v>CAUCA</v>
      </c>
      <c r="J1071" s="175">
        <v>2</v>
      </c>
      <c r="K1071" s="176" t="str">
        <f>VLOOKUP(J1071,AUXILIAR_TIPO_ASEGURADORA!$C$2:$D$19,2,0)</f>
        <v>QBE SEGUROS</v>
      </c>
      <c r="L1071" s="177">
        <v>180100000103</v>
      </c>
      <c r="M1071" s="148">
        <v>40877</v>
      </c>
      <c r="N1071" s="177">
        <v>120100001257</v>
      </c>
      <c r="O1071" s="148">
        <v>40877</v>
      </c>
      <c r="P1071" s="28"/>
      <c r="Q1071" s="60"/>
      <c r="R1071" s="157" t="str">
        <f t="shared" ca="1" si="59"/>
        <v>Vencida</v>
      </c>
      <c r="S1071" s="157">
        <f t="shared" ca="1" si="60"/>
        <v>3773</v>
      </c>
      <c r="T1071" s="157" t="str">
        <f t="shared" ca="1" si="61"/>
        <v xml:space="preserve"> </v>
      </c>
    </row>
    <row r="1072" spans="1:20" ht="15.6" thickTop="1" thickBot="1">
      <c r="A1072" s="72">
        <v>9000869093</v>
      </c>
      <c r="B1072" s="88" t="str">
        <f>VLOOKUP(A1072,EMPRESAS!$A$1:$B$342,2,0)</f>
        <v>GAVIOTAS EMPRESA ASOCIATIVA DE TRABAJO DEL MUNICIPIO DE YAGUARA-HUILA</v>
      </c>
      <c r="C1072" s="88" t="str">
        <f>VLOOKUP(A1072,EMPRESAS!$A$1:$C$342,3,0)</f>
        <v>Pasajeros</v>
      </c>
      <c r="D1072" s="91" t="s">
        <v>2181</v>
      </c>
      <c r="E1072" s="122">
        <v>11220001</v>
      </c>
      <c r="F1072" s="130" t="s">
        <v>1102</v>
      </c>
      <c r="G1072" s="131">
        <v>15</v>
      </c>
      <c r="H1072" s="122" t="s">
        <v>1035</v>
      </c>
      <c r="I1072" s="220" t="str">
        <f>VLOOKUP(A1072,EMPRESAS!$A$1:$I$342,9,0)</f>
        <v>REPRESA DE BETANIA</v>
      </c>
      <c r="J1072" s="175">
        <v>10</v>
      </c>
      <c r="K1072" s="176" t="str">
        <f>VLOOKUP(J1072,AUXILIAR_TIPO_ASEGURADORA!$C$2:$D$19,2,0)</f>
        <v>CONDOR</v>
      </c>
      <c r="L1072" s="177">
        <v>300000285</v>
      </c>
      <c r="M1072" s="148">
        <v>41347</v>
      </c>
      <c r="N1072" s="177">
        <v>300000286</v>
      </c>
      <c r="O1072" s="148">
        <v>41347</v>
      </c>
      <c r="P1072" s="28"/>
      <c r="Q1072" s="60"/>
      <c r="R1072" s="157" t="str">
        <f t="shared" ca="1" si="59"/>
        <v>Vencida</v>
      </c>
      <c r="S1072" s="157">
        <f t="shared" ca="1" si="60"/>
        <v>3303</v>
      </c>
      <c r="T1072" s="157" t="str">
        <f t="shared" ca="1" si="61"/>
        <v xml:space="preserve"> </v>
      </c>
    </row>
    <row r="1073" spans="1:20" ht="15.6" thickTop="1" thickBot="1">
      <c r="A1073" s="87">
        <v>9000869093</v>
      </c>
      <c r="B1073" s="88" t="str">
        <f>VLOOKUP(A1073,EMPRESAS!$A$1:$B$342,2,0)</f>
        <v>GAVIOTAS EMPRESA ASOCIATIVA DE TRABAJO DEL MUNICIPIO DE YAGUARA-HUILA</v>
      </c>
      <c r="C1073" s="88" t="str">
        <f>VLOOKUP(A1073,EMPRESAS!$A$1:$C$342,3,0)</f>
        <v>Pasajeros</v>
      </c>
      <c r="D1073" s="91" t="s">
        <v>1366</v>
      </c>
      <c r="E1073" s="122">
        <v>11220007</v>
      </c>
      <c r="F1073" s="130" t="s">
        <v>1102</v>
      </c>
      <c r="G1073" s="131">
        <v>10</v>
      </c>
      <c r="H1073" s="122" t="s">
        <v>1035</v>
      </c>
      <c r="I1073" s="220" t="str">
        <f>VLOOKUP(A1073,EMPRESAS!$A$1:$I$342,9,0)</f>
        <v>REPRESA DE BETANIA</v>
      </c>
      <c r="J1073" s="175">
        <v>10</v>
      </c>
      <c r="K1073" s="176" t="str">
        <f>VLOOKUP(J1073,AUXILIAR_TIPO_ASEGURADORA!$C$2:$D$19,2,0)</f>
        <v>CONDOR</v>
      </c>
      <c r="L1073" s="177">
        <v>300000285</v>
      </c>
      <c r="M1073" s="148">
        <v>41347</v>
      </c>
      <c r="N1073" s="177">
        <v>300000286</v>
      </c>
      <c r="O1073" s="148">
        <v>41347</v>
      </c>
      <c r="P1073" s="28"/>
      <c r="Q1073" s="60"/>
      <c r="R1073" s="157" t="str">
        <f t="shared" ca="1" si="59"/>
        <v>Vencida</v>
      </c>
      <c r="S1073" s="157">
        <f t="shared" ca="1" si="60"/>
        <v>3303</v>
      </c>
      <c r="T1073" s="157" t="str">
        <f t="shared" ca="1" si="61"/>
        <v xml:space="preserve"> </v>
      </c>
    </row>
    <row r="1074" spans="1:20" ht="15.6" thickTop="1" thickBot="1">
      <c r="A1074" s="87">
        <v>9000869093</v>
      </c>
      <c r="B1074" s="88" t="str">
        <f>VLOOKUP(A1074,EMPRESAS!$A$1:$B$342,2,0)</f>
        <v>GAVIOTAS EMPRESA ASOCIATIVA DE TRABAJO DEL MUNICIPIO DE YAGUARA-HUILA</v>
      </c>
      <c r="C1074" s="88" t="str">
        <f>VLOOKUP(A1074,EMPRESAS!$A$1:$C$342,3,0)</f>
        <v>Pasajeros</v>
      </c>
      <c r="D1074" s="91" t="s">
        <v>1184</v>
      </c>
      <c r="E1074" s="122">
        <v>11220097</v>
      </c>
      <c r="F1074" s="130" t="s">
        <v>1102</v>
      </c>
      <c r="G1074" s="131">
        <v>15</v>
      </c>
      <c r="H1074" s="122" t="s">
        <v>1035</v>
      </c>
      <c r="I1074" s="220" t="str">
        <f>VLOOKUP(A1074,EMPRESAS!$A$1:$I$342,9,0)</f>
        <v>REPRESA DE BETANIA</v>
      </c>
      <c r="J1074" s="175">
        <v>10</v>
      </c>
      <c r="K1074" s="176" t="str">
        <f>VLOOKUP(J1074,AUXILIAR_TIPO_ASEGURADORA!$C$2:$D$19,2,0)</f>
        <v>CONDOR</v>
      </c>
      <c r="L1074" s="177">
        <v>300000285</v>
      </c>
      <c r="M1074" s="148">
        <v>41347</v>
      </c>
      <c r="N1074" s="177">
        <v>300000286</v>
      </c>
      <c r="O1074" s="148">
        <v>41347</v>
      </c>
      <c r="P1074" s="28"/>
      <c r="Q1074" s="60"/>
      <c r="R1074" s="157" t="str">
        <f t="shared" ca="1" si="59"/>
        <v>Vencida</v>
      </c>
      <c r="S1074" s="157">
        <f t="shared" ca="1" si="60"/>
        <v>3303</v>
      </c>
      <c r="T1074" s="157" t="str">
        <f t="shared" ca="1" si="61"/>
        <v xml:space="preserve"> </v>
      </c>
    </row>
    <row r="1075" spans="1:20" ht="15.6" thickTop="1" thickBot="1">
      <c r="A1075" s="87">
        <v>9000869093</v>
      </c>
      <c r="B1075" s="88" t="str">
        <f>VLOOKUP(A1075,EMPRESAS!$A$1:$B$342,2,0)</f>
        <v>GAVIOTAS EMPRESA ASOCIATIVA DE TRABAJO DEL MUNICIPIO DE YAGUARA-HUILA</v>
      </c>
      <c r="C1075" s="88" t="str">
        <f>VLOOKUP(A1075,EMPRESAS!$A$1:$C$342,3,0)</f>
        <v>Pasajeros</v>
      </c>
      <c r="D1075" s="91" t="s">
        <v>2182</v>
      </c>
      <c r="E1075" s="122">
        <v>11220327</v>
      </c>
      <c r="F1075" s="130" t="s">
        <v>1102</v>
      </c>
      <c r="G1075" s="131">
        <v>10</v>
      </c>
      <c r="H1075" s="122" t="s">
        <v>1035</v>
      </c>
      <c r="I1075" s="220" t="str">
        <f>VLOOKUP(A1075,EMPRESAS!$A$1:$I$342,9,0)</f>
        <v>REPRESA DE BETANIA</v>
      </c>
      <c r="J1075" s="175">
        <v>10</v>
      </c>
      <c r="K1075" s="176" t="str">
        <f>VLOOKUP(J1075,AUXILIAR_TIPO_ASEGURADORA!$C$2:$D$19,2,0)</f>
        <v>CONDOR</v>
      </c>
      <c r="L1075" s="177">
        <v>300000285</v>
      </c>
      <c r="M1075" s="148">
        <v>41347</v>
      </c>
      <c r="N1075" s="177">
        <v>300000286</v>
      </c>
      <c r="O1075" s="148">
        <v>41347</v>
      </c>
      <c r="P1075" s="28"/>
      <c r="Q1075" s="60"/>
      <c r="R1075" s="157" t="str">
        <f t="shared" ca="1" si="59"/>
        <v>Vencida</v>
      </c>
      <c r="S1075" s="157">
        <f t="shared" ca="1" si="60"/>
        <v>3303</v>
      </c>
      <c r="T1075" s="157" t="str">
        <f t="shared" ca="1" si="61"/>
        <v xml:space="preserve"> </v>
      </c>
    </row>
    <row r="1076" spans="1:20" ht="15.6" thickTop="1" thickBot="1">
      <c r="A1076" s="87">
        <v>9000869093</v>
      </c>
      <c r="B1076" s="88" t="str">
        <f>VLOOKUP(A1076,EMPRESAS!$A$1:$B$342,2,0)</f>
        <v>GAVIOTAS EMPRESA ASOCIATIVA DE TRABAJO DEL MUNICIPIO DE YAGUARA-HUILA</v>
      </c>
      <c r="C1076" s="88" t="str">
        <f>VLOOKUP(A1076,EMPRESAS!$A$1:$C$342,3,0)</f>
        <v>Pasajeros</v>
      </c>
      <c r="D1076" s="91" t="s">
        <v>2183</v>
      </c>
      <c r="E1076" s="122">
        <v>11220337</v>
      </c>
      <c r="F1076" s="130" t="s">
        <v>1102</v>
      </c>
      <c r="G1076" s="131">
        <v>30</v>
      </c>
      <c r="H1076" s="122" t="s">
        <v>1035</v>
      </c>
      <c r="I1076" s="220" t="str">
        <f>VLOOKUP(A1076,EMPRESAS!$A$1:$I$342,9,0)</f>
        <v>REPRESA DE BETANIA</v>
      </c>
      <c r="J1076" s="175">
        <v>10</v>
      </c>
      <c r="K1076" s="176" t="str">
        <f>VLOOKUP(J1076,AUXILIAR_TIPO_ASEGURADORA!$C$2:$D$19,2,0)</f>
        <v>CONDOR</v>
      </c>
      <c r="L1076" s="177">
        <v>300000285</v>
      </c>
      <c r="M1076" s="148">
        <v>41347</v>
      </c>
      <c r="N1076" s="177">
        <v>300000286</v>
      </c>
      <c r="O1076" s="148">
        <v>41347</v>
      </c>
      <c r="P1076" s="28"/>
      <c r="Q1076" s="60"/>
      <c r="R1076" s="157" t="str">
        <f t="shared" ca="1" si="59"/>
        <v>Vencida</v>
      </c>
      <c r="S1076" s="157">
        <f t="shared" ca="1" si="60"/>
        <v>3303</v>
      </c>
      <c r="T1076" s="157" t="str">
        <f t="shared" ca="1" si="61"/>
        <v xml:space="preserve"> </v>
      </c>
    </row>
    <row r="1077" spans="1:20" ht="15.6" thickTop="1" thickBot="1">
      <c r="A1077" s="72">
        <v>8000332444</v>
      </c>
      <c r="B1077" s="88" t="str">
        <f>VLOOKUP(A1077,EMPRESAS!$A$1:$B$342,2,0)</f>
        <v>EXPRESO LIBERTADOR LIMITADA</v>
      </c>
      <c r="C1077" s="88" t="str">
        <f>VLOOKUP(A1077,EMPRESAS!$A$1:$C$342,3,0)</f>
        <v>Pasajeros</v>
      </c>
      <c r="D1077" s="95" t="s">
        <v>2184</v>
      </c>
      <c r="E1077" s="122">
        <v>50452</v>
      </c>
      <c r="F1077" s="130" t="s">
        <v>1102</v>
      </c>
      <c r="G1077" s="131">
        <v>18</v>
      </c>
      <c r="H1077" s="122" t="s">
        <v>1105</v>
      </c>
      <c r="I1077" s="220" t="str">
        <f>VLOOKUP(A1077,EMPRESAS!$A$1:$I$342,9,0)</f>
        <v>CAQUETA</v>
      </c>
      <c r="J1077" s="175">
        <v>1</v>
      </c>
      <c r="K1077" s="176" t="str">
        <f>VLOOKUP(J1077,AUXILIAR_TIPO_ASEGURADORA!$C$2:$D$19,2,0)</f>
        <v>PREVISORA</v>
      </c>
      <c r="L1077" s="177">
        <v>1002584</v>
      </c>
      <c r="M1077" s="148">
        <v>43905</v>
      </c>
      <c r="N1077" s="177">
        <v>3001111</v>
      </c>
      <c r="O1077" s="148">
        <v>43905</v>
      </c>
      <c r="P1077" s="28"/>
      <c r="Q1077" s="60"/>
      <c r="R1077" s="157" t="str">
        <f t="shared" ca="1" si="59"/>
        <v>Vencida</v>
      </c>
      <c r="S1077" s="157">
        <f t="shared" ca="1" si="60"/>
        <v>745</v>
      </c>
      <c r="T1077" s="157" t="str">
        <f t="shared" ca="1" si="61"/>
        <v xml:space="preserve"> </v>
      </c>
    </row>
    <row r="1078" spans="1:20" ht="15.6" thickTop="1" thickBot="1">
      <c r="A1078" s="87">
        <v>8000332444</v>
      </c>
      <c r="B1078" s="88" t="str">
        <f>VLOOKUP(A1078,EMPRESAS!$A$1:$B$342,2,0)</f>
        <v>EXPRESO LIBERTADOR LIMITADA</v>
      </c>
      <c r="C1078" s="88" t="str">
        <f>VLOOKUP(A1078,EMPRESAS!$A$1:$C$342,3,0)</f>
        <v>Pasajeros</v>
      </c>
      <c r="D1078" s="95" t="s">
        <v>2185</v>
      </c>
      <c r="E1078" s="122">
        <v>50647</v>
      </c>
      <c r="F1078" s="130" t="s">
        <v>1102</v>
      </c>
      <c r="G1078" s="131">
        <v>18</v>
      </c>
      <c r="H1078" s="122" t="s">
        <v>1105</v>
      </c>
      <c r="I1078" s="220" t="str">
        <f>VLOOKUP(A1078,EMPRESAS!$A$1:$I$342,9,0)</f>
        <v>CAQUETA</v>
      </c>
      <c r="J1078" s="175">
        <v>1</v>
      </c>
      <c r="K1078" s="176" t="str">
        <f>VLOOKUP(J1078,AUXILIAR_TIPO_ASEGURADORA!$C$2:$D$19,2,0)</f>
        <v>PREVISORA</v>
      </c>
      <c r="L1078" s="177">
        <v>1002584</v>
      </c>
      <c r="M1078" s="148">
        <v>43905</v>
      </c>
      <c r="N1078" s="177">
        <v>3001111</v>
      </c>
      <c r="O1078" s="148">
        <v>43905</v>
      </c>
      <c r="P1078" s="28"/>
      <c r="Q1078" s="60"/>
      <c r="R1078" s="157" t="str">
        <f t="shared" ca="1" si="59"/>
        <v>Vencida</v>
      </c>
      <c r="S1078" s="157">
        <f t="shared" ca="1" si="60"/>
        <v>745</v>
      </c>
      <c r="T1078" s="157" t="str">
        <f t="shared" ca="1" si="61"/>
        <v xml:space="preserve"> </v>
      </c>
    </row>
    <row r="1079" spans="1:20" ht="15.6" thickTop="1" thickBot="1">
      <c r="A1079" s="87">
        <v>8000332444</v>
      </c>
      <c r="B1079" s="88" t="str">
        <f>VLOOKUP(A1079,EMPRESAS!$A$1:$B$342,2,0)</f>
        <v>EXPRESO LIBERTADOR LIMITADA</v>
      </c>
      <c r="C1079" s="88" t="str">
        <f>VLOOKUP(A1079,EMPRESAS!$A$1:$C$342,3,0)</f>
        <v>Pasajeros</v>
      </c>
      <c r="D1079" s="95" t="s">
        <v>2186</v>
      </c>
      <c r="E1079" s="122">
        <v>50456</v>
      </c>
      <c r="F1079" s="130" t="s">
        <v>1102</v>
      </c>
      <c r="G1079" s="131">
        <v>18</v>
      </c>
      <c r="H1079" s="122" t="s">
        <v>1105</v>
      </c>
      <c r="I1079" s="220" t="str">
        <f>VLOOKUP(A1079,EMPRESAS!$A$1:$I$342,9,0)</f>
        <v>CAQUETA</v>
      </c>
      <c r="J1079" s="175">
        <v>1</v>
      </c>
      <c r="K1079" s="176" t="str">
        <f>VLOOKUP(J1079,AUXILIAR_TIPO_ASEGURADORA!$C$2:$D$19,2,0)</f>
        <v>PREVISORA</v>
      </c>
      <c r="L1079" s="177">
        <v>1002584</v>
      </c>
      <c r="M1079" s="148">
        <v>43905</v>
      </c>
      <c r="N1079" s="177">
        <v>3001111</v>
      </c>
      <c r="O1079" s="148">
        <v>43905</v>
      </c>
      <c r="P1079" s="28"/>
      <c r="Q1079" s="60"/>
      <c r="R1079" s="157" t="str">
        <f t="shared" ca="1" si="59"/>
        <v>Vencida</v>
      </c>
      <c r="S1079" s="157">
        <f t="shared" ca="1" si="60"/>
        <v>745</v>
      </c>
      <c r="T1079" s="157" t="str">
        <f t="shared" ca="1" si="61"/>
        <v xml:space="preserve"> </v>
      </c>
    </row>
    <row r="1080" spans="1:20" ht="15.6" thickTop="1" thickBot="1">
      <c r="A1080" s="87">
        <v>8000332444</v>
      </c>
      <c r="B1080" s="88" t="str">
        <f>VLOOKUP(A1080,EMPRESAS!$A$1:$B$342,2,0)</f>
        <v>EXPRESO LIBERTADOR LIMITADA</v>
      </c>
      <c r="C1080" s="88" t="str">
        <f>VLOOKUP(A1080,EMPRESAS!$A$1:$C$342,3,0)</f>
        <v>Pasajeros</v>
      </c>
      <c r="D1080" s="95" t="s">
        <v>2187</v>
      </c>
      <c r="E1080" s="122">
        <v>40320047</v>
      </c>
      <c r="F1080" s="130" t="s">
        <v>1102</v>
      </c>
      <c r="G1080" s="131">
        <v>18</v>
      </c>
      <c r="H1080" s="122" t="s">
        <v>1105</v>
      </c>
      <c r="I1080" s="220" t="str">
        <f>VLOOKUP(A1080,EMPRESAS!$A$1:$I$342,9,0)</f>
        <v>CAQUETA</v>
      </c>
      <c r="J1080" s="175">
        <v>1</v>
      </c>
      <c r="K1080" s="176" t="str">
        <f>VLOOKUP(J1080,AUXILIAR_TIPO_ASEGURADORA!$C$2:$D$19,2,0)</f>
        <v>PREVISORA</v>
      </c>
      <c r="L1080" s="177">
        <v>1002584</v>
      </c>
      <c r="M1080" s="148">
        <v>43905</v>
      </c>
      <c r="N1080" s="177">
        <v>3001111</v>
      </c>
      <c r="O1080" s="148">
        <v>43905</v>
      </c>
      <c r="P1080" s="28"/>
      <c r="Q1080" s="60"/>
      <c r="R1080" s="157" t="str">
        <f t="shared" ca="1" si="59"/>
        <v>Vencida</v>
      </c>
      <c r="S1080" s="157">
        <f t="shared" ca="1" si="60"/>
        <v>745</v>
      </c>
      <c r="T1080" s="157" t="str">
        <f t="shared" ca="1" si="61"/>
        <v xml:space="preserve"> </v>
      </c>
    </row>
    <row r="1081" spans="1:20" ht="15.6" thickTop="1" thickBot="1">
      <c r="A1081" s="87">
        <v>8000332444</v>
      </c>
      <c r="B1081" s="88" t="str">
        <f>VLOOKUP(A1081,EMPRESAS!$A$1:$B$342,2,0)</f>
        <v>EXPRESO LIBERTADOR LIMITADA</v>
      </c>
      <c r="C1081" s="88" t="str">
        <f>VLOOKUP(A1081,EMPRESAS!$A$1:$C$342,3,0)</f>
        <v>Pasajeros</v>
      </c>
      <c r="D1081" s="95" t="s">
        <v>2188</v>
      </c>
      <c r="E1081" s="122">
        <v>40320840</v>
      </c>
      <c r="F1081" s="130" t="s">
        <v>1102</v>
      </c>
      <c r="G1081" s="131">
        <v>18</v>
      </c>
      <c r="H1081" s="122" t="s">
        <v>1105</v>
      </c>
      <c r="I1081" s="220" t="str">
        <f>VLOOKUP(A1081,EMPRESAS!$A$1:$I$342,9,0)</f>
        <v>CAQUETA</v>
      </c>
      <c r="J1081" s="175">
        <v>1</v>
      </c>
      <c r="K1081" s="176" t="str">
        <f>VLOOKUP(J1081,AUXILIAR_TIPO_ASEGURADORA!$C$2:$D$19,2,0)</f>
        <v>PREVISORA</v>
      </c>
      <c r="L1081" s="177">
        <v>1002584</v>
      </c>
      <c r="M1081" s="148">
        <v>43905</v>
      </c>
      <c r="N1081" s="177">
        <v>3001111</v>
      </c>
      <c r="O1081" s="148">
        <v>43905</v>
      </c>
      <c r="P1081" s="28"/>
      <c r="Q1081" s="60"/>
      <c r="R1081" s="157" t="str">
        <f t="shared" ca="1" si="59"/>
        <v>Vencida</v>
      </c>
      <c r="S1081" s="157">
        <f t="shared" ca="1" si="60"/>
        <v>745</v>
      </c>
      <c r="T1081" s="157" t="str">
        <f t="shared" ca="1" si="61"/>
        <v xml:space="preserve"> </v>
      </c>
    </row>
    <row r="1082" spans="1:20" ht="15.6" thickTop="1" thickBot="1">
      <c r="A1082" s="87">
        <v>8000332444</v>
      </c>
      <c r="B1082" s="88" t="str">
        <f>VLOOKUP(A1082,EMPRESAS!$A$1:$B$342,2,0)</f>
        <v>EXPRESO LIBERTADOR LIMITADA</v>
      </c>
      <c r="C1082" s="88" t="str">
        <f>VLOOKUP(A1082,EMPRESAS!$A$1:$C$342,3,0)</f>
        <v>Pasajeros</v>
      </c>
      <c r="D1082" s="95" t="s">
        <v>2189</v>
      </c>
      <c r="E1082" s="122">
        <v>40320655</v>
      </c>
      <c r="F1082" s="130" t="s">
        <v>1102</v>
      </c>
      <c r="G1082" s="131">
        <v>18</v>
      </c>
      <c r="H1082" s="122" t="s">
        <v>1105</v>
      </c>
      <c r="I1082" s="220" t="str">
        <f>VLOOKUP(A1082,EMPRESAS!$A$1:$I$342,9,0)</f>
        <v>CAQUETA</v>
      </c>
      <c r="J1082" s="175">
        <v>1</v>
      </c>
      <c r="K1082" s="176" t="str">
        <f>VLOOKUP(J1082,AUXILIAR_TIPO_ASEGURADORA!$C$2:$D$19,2,0)</f>
        <v>PREVISORA</v>
      </c>
      <c r="L1082" s="177">
        <v>1002584</v>
      </c>
      <c r="M1082" s="148">
        <v>43905</v>
      </c>
      <c r="N1082" s="177">
        <v>3001111</v>
      </c>
      <c r="O1082" s="148">
        <v>43905</v>
      </c>
      <c r="P1082" s="28"/>
      <c r="Q1082" s="60"/>
      <c r="R1082" s="157" t="str">
        <f t="shared" ca="1" si="59"/>
        <v>Vencida</v>
      </c>
      <c r="S1082" s="157">
        <f t="shared" ca="1" si="60"/>
        <v>745</v>
      </c>
      <c r="T1082" s="157" t="str">
        <f t="shared" ca="1" si="61"/>
        <v xml:space="preserve"> </v>
      </c>
    </row>
    <row r="1083" spans="1:20" ht="15.6" thickTop="1" thickBot="1">
      <c r="A1083" s="87">
        <v>8000332444</v>
      </c>
      <c r="B1083" s="88" t="str">
        <f>VLOOKUP(A1083,EMPRESAS!$A$1:$B$342,2,0)</f>
        <v>EXPRESO LIBERTADOR LIMITADA</v>
      </c>
      <c r="C1083" s="88" t="str">
        <f>VLOOKUP(A1083,EMPRESAS!$A$1:$C$342,3,0)</f>
        <v>Pasajeros</v>
      </c>
      <c r="D1083" s="95" t="s">
        <v>1114</v>
      </c>
      <c r="E1083" s="122">
        <v>40321207</v>
      </c>
      <c r="F1083" s="130" t="s">
        <v>1102</v>
      </c>
      <c r="G1083" s="131">
        <v>18</v>
      </c>
      <c r="H1083" s="122" t="s">
        <v>1105</v>
      </c>
      <c r="I1083" s="220" t="str">
        <f>VLOOKUP(A1083,EMPRESAS!$A$1:$I$342,9,0)</f>
        <v>CAQUETA</v>
      </c>
      <c r="J1083" s="175">
        <v>1</v>
      </c>
      <c r="K1083" s="176" t="str">
        <f>VLOOKUP(J1083,AUXILIAR_TIPO_ASEGURADORA!$C$2:$D$19,2,0)</f>
        <v>PREVISORA</v>
      </c>
      <c r="L1083" s="177">
        <v>1002584</v>
      </c>
      <c r="M1083" s="148">
        <v>43905</v>
      </c>
      <c r="N1083" s="177">
        <v>3001111</v>
      </c>
      <c r="O1083" s="148">
        <v>43905</v>
      </c>
      <c r="P1083" s="28"/>
      <c r="Q1083" s="60"/>
      <c r="R1083" s="157" t="str">
        <f t="shared" ca="1" si="59"/>
        <v>Vencida</v>
      </c>
      <c r="S1083" s="157">
        <f t="shared" ca="1" si="60"/>
        <v>745</v>
      </c>
      <c r="T1083" s="157" t="str">
        <f t="shared" ca="1" si="61"/>
        <v xml:space="preserve"> </v>
      </c>
    </row>
    <row r="1084" spans="1:20" ht="15.6" thickTop="1" thickBot="1">
      <c r="A1084" s="87">
        <v>8000332444</v>
      </c>
      <c r="B1084" s="88" t="str">
        <f>VLOOKUP(A1084,EMPRESAS!$A$1:$B$342,2,0)</f>
        <v>EXPRESO LIBERTADOR LIMITADA</v>
      </c>
      <c r="C1084" s="88" t="str">
        <f>VLOOKUP(A1084,EMPRESAS!$A$1:$C$342,3,0)</f>
        <v>Pasajeros</v>
      </c>
      <c r="D1084" s="95" t="s">
        <v>2190</v>
      </c>
      <c r="E1084" s="122">
        <v>40320654</v>
      </c>
      <c r="F1084" s="130" t="s">
        <v>1102</v>
      </c>
      <c r="G1084" s="131">
        <v>22</v>
      </c>
      <c r="H1084" s="122" t="s">
        <v>1105</v>
      </c>
      <c r="I1084" s="220" t="str">
        <f>VLOOKUP(A1084,EMPRESAS!$A$1:$I$342,9,0)</f>
        <v>CAQUETA</v>
      </c>
      <c r="J1084" s="175">
        <v>1</v>
      </c>
      <c r="K1084" s="176" t="str">
        <f>VLOOKUP(J1084,AUXILIAR_TIPO_ASEGURADORA!$C$2:$D$19,2,0)</f>
        <v>PREVISORA</v>
      </c>
      <c r="L1084" s="177">
        <v>1002584</v>
      </c>
      <c r="M1084" s="148">
        <v>43905</v>
      </c>
      <c r="N1084" s="177">
        <v>3001111</v>
      </c>
      <c r="O1084" s="148">
        <v>43905</v>
      </c>
      <c r="P1084" s="28"/>
      <c r="Q1084" s="60"/>
      <c r="R1084" s="157" t="str">
        <f t="shared" ca="1" si="59"/>
        <v>Vencida</v>
      </c>
      <c r="S1084" s="157">
        <f t="shared" ca="1" si="60"/>
        <v>745</v>
      </c>
      <c r="T1084" s="157" t="str">
        <f t="shared" ca="1" si="61"/>
        <v xml:space="preserve"> </v>
      </c>
    </row>
    <row r="1085" spans="1:20" ht="15.6" thickTop="1" thickBot="1">
      <c r="A1085" s="87">
        <v>8000332444</v>
      </c>
      <c r="B1085" s="88" t="str">
        <f>VLOOKUP(A1085,EMPRESAS!$A$1:$B$342,2,0)</f>
        <v>EXPRESO LIBERTADOR LIMITADA</v>
      </c>
      <c r="C1085" s="88" t="str">
        <f>VLOOKUP(A1085,EMPRESAS!$A$1:$C$342,3,0)</f>
        <v>Pasajeros</v>
      </c>
      <c r="D1085" s="95" t="s">
        <v>1392</v>
      </c>
      <c r="E1085" s="122">
        <v>40320781</v>
      </c>
      <c r="F1085" s="130" t="s">
        <v>1102</v>
      </c>
      <c r="G1085" s="131">
        <v>18</v>
      </c>
      <c r="H1085" s="122" t="s">
        <v>1105</v>
      </c>
      <c r="I1085" s="220" t="str">
        <f>VLOOKUP(A1085,EMPRESAS!$A$1:$I$342,9,0)</f>
        <v>CAQUETA</v>
      </c>
      <c r="J1085" s="175">
        <v>1</v>
      </c>
      <c r="K1085" s="176" t="str">
        <f>VLOOKUP(J1085,AUXILIAR_TIPO_ASEGURADORA!$C$2:$D$19,2,0)</f>
        <v>PREVISORA</v>
      </c>
      <c r="L1085" s="177">
        <v>1002584</v>
      </c>
      <c r="M1085" s="148">
        <v>43905</v>
      </c>
      <c r="N1085" s="177">
        <v>3001111</v>
      </c>
      <c r="O1085" s="148">
        <v>43905</v>
      </c>
      <c r="P1085" s="28"/>
      <c r="Q1085" s="60"/>
      <c r="R1085" s="157" t="str">
        <f t="shared" ca="1" si="59"/>
        <v>Vencida</v>
      </c>
      <c r="S1085" s="157">
        <f t="shared" ca="1" si="60"/>
        <v>745</v>
      </c>
      <c r="T1085" s="157" t="str">
        <f t="shared" ca="1" si="61"/>
        <v xml:space="preserve"> </v>
      </c>
    </row>
    <row r="1086" spans="1:20" ht="15.6" thickTop="1" thickBot="1">
      <c r="A1086" s="87">
        <v>8000332444</v>
      </c>
      <c r="B1086" s="88" t="str">
        <f>VLOOKUP(A1086,EMPRESAS!$A$1:$B$342,2,0)</f>
        <v>EXPRESO LIBERTADOR LIMITADA</v>
      </c>
      <c r="C1086" s="88" t="str">
        <f>VLOOKUP(A1086,EMPRESAS!$A$1:$C$342,3,0)</f>
        <v>Pasajeros</v>
      </c>
      <c r="D1086" s="95" t="s">
        <v>2191</v>
      </c>
      <c r="E1086" s="122">
        <v>40320444</v>
      </c>
      <c r="F1086" s="130" t="s">
        <v>1102</v>
      </c>
      <c r="G1086" s="131">
        <v>22</v>
      </c>
      <c r="H1086" s="122" t="s">
        <v>1105</v>
      </c>
      <c r="I1086" s="220" t="str">
        <f>VLOOKUP(A1086,EMPRESAS!$A$1:$I$342,9,0)</f>
        <v>CAQUETA</v>
      </c>
      <c r="J1086" s="175">
        <v>1</v>
      </c>
      <c r="K1086" s="176" t="str">
        <f>VLOOKUP(J1086,AUXILIAR_TIPO_ASEGURADORA!$C$2:$D$19,2,0)</f>
        <v>PREVISORA</v>
      </c>
      <c r="L1086" s="177">
        <v>1002584</v>
      </c>
      <c r="M1086" s="148">
        <v>43905</v>
      </c>
      <c r="N1086" s="177">
        <v>3001111</v>
      </c>
      <c r="O1086" s="148">
        <v>43905</v>
      </c>
      <c r="P1086" s="28"/>
      <c r="Q1086" s="60"/>
      <c r="R1086" s="157" t="str">
        <f t="shared" ca="1" si="59"/>
        <v>Vencida</v>
      </c>
      <c r="S1086" s="157">
        <f t="shared" ca="1" si="60"/>
        <v>745</v>
      </c>
      <c r="T1086" s="157" t="str">
        <f t="shared" ca="1" si="61"/>
        <v xml:space="preserve"> </v>
      </c>
    </row>
    <row r="1087" spans="1:20" ht="15.6" thickTop="1" thickBot="1">
      <c r="A1087" s="87" t="s">
        <v>293</v>
      </c>
      <c r="B1087" s="88" t="str">
        <f>VLOOKUP(A1087,EMPRESAS!$A$1:$B$342,2,0)</f>
        <v>EXPRESO LIBERTADOR LIMITADA</v>
      </c>
      <c r="C1087" s="88" t="str">
        <f>VLOOKUP(A1087,EMPRESAS!$A$1:$C$342,3,0)</f>
        <v>Especial</v>
      </c>
      <c r="D1087" s="95" t="s">
        <v>2192</v>
      </c>
      <c r="E1087" s="122">
        <v>40321547</v>
      </c>
      <c r="F1087" s="130" t="s">
        <v>1158</v>
      </c>
      <c r="G1087" s="131">
        <v>8</v>
      </c>
      <c r="H1087" s="122" t="s">
        <v>1105</v>
      </c>
      <c r="I1087" s="220" t="str">
        <f>VLOOKUP(A1087,EMPRESAS!$A$1:$I$342,9,0)</f>
        <v>CAQUETA</v>
      </c>
      <c r="J1087" s="175">
        <v>1</v>
      </c>
      <c r="K1087" s="176" t="str">
        <f>VLOOKUP(J1087,AUXILIAR_TIPO_ASEGURADORA!$C$2:$D$19,2,0)</f>
        <v>PREVISORA</v>
      </c>
      <c r="L1087" s="177">
        <v>1003383</v>
      </c>
      <c r="M1087" s="148">
        <v>44023</v>
      </c>
      <c r="N1087" s="177">
        <v>3001212</v>
      </c>
      <c r="O1087" s="148">
        <v>44023</v>
      </c>
      <c r="P1087" s="28"/>
      <c r="Q1087" s="60"/>
      <c r="R1087" s="157" t="str">
        <f t="shared" ca="1" si="59"/>
        <v>Vencida</v>
      </c>
      <c r="S1087" s="157">
        <f t="shared" ca="1" si="60"/>
        <v>627</v>
      </c>
      <c r="T1087" s="157"/>
    </row>
    <row r="1088" spans="1:20" ht="15.6" thickTop="1" thickBot="1">
      <c r="A1088" s="87" t="s">
        <v>293</v>
      </c>
      <c r="B1088" s="88" t="str">
        <f>VLOOKUP(A1088,EMPRESAS!$A$1:$B$342,2,0)</f>
        <v>EXPRESO LIBERTADOR LIMITADA</v>
      </c>
      <c r="C1088" s="88" t="str">
        <f>VLOOKUP(A1088,EMPRESAS!$A$1:$C$342,3,0)</f>
        <v>Especial</v>
      </c>
      <c r="D1088" s="95" t="s">
        <v>2193</v>
      </c>
      <c r="E1088" s="122">
        <v>40321549</v>
      </c>
      <c r="F1088" s="130" t="s">
        <v>1158</v>
      </c>
      <c r="G1088" s="131">
        <v>35</v>
      </c>
      <c r="H1088" s="122" t="s">
        <v>1105</v>
      </c>
      <c r="I1088" s="220" t="str">
        <f>VLOOKUP(A1088,EMPRESAS!$A$1:$I$342,9,0)</f>
        <v>CAQUETA</v>
      </c>
      <c r="J1088" s="175">
        <v>1</v>
      </c>
      <c r="K1088" s="176" t="str">
        <f>VLOOKUP(J1088,AUXILIAR_TIPO_ASEGURADORA!$C$2:$D$19,2,0)</f>
        <v>PREVISORA</v>
      </c>
      <c r="L1088" s="177">
        <v>1003383</v>
      </c>
      <c r="M1088" s="148">
        <v>44023</v>
      </c>
      <c r="N1088" s="177">
        <v>3001212</v>
      </c>
      <c r="O1088" s="148">
        <v>44023</v>
      </c>
      <c r="P1088" s="28"/>
      <c r="Q1088" s="60"/>
      <c r="R1088" s="157" t="str">
        <f t="shared" ca="1" si="59"/>
        <v>Vencida</v>
      </c>
      <c r="S1088" s="157">
        <f t="shared" ca="1" si="60"/>
        <v>627</v>
      </c>
      <c r="T1088" s="157"/>
    </row>
    <row r="1089" spans="1:20" ht="15.6" thickTop="1" thickBot="1">
      <c r="A1089" s="87" t="s">
        <v>293</v>
      </c>
      <c r="B1089" s="88" t="str">
        <f>VLOOKUP(A1089,EMPRESAS!$A$1:$B$342,2,0)</f>
        <v>EXPRESO LIBERTADOR LIMITADA</v>
      </c>
      <c r="C1089" s="88" t="str">
        <f>VLOOKUP(A1089,EMPRESAS!$A$1:$C$342,3,0)</f>
        <v>Especial</v>
      </c>
      <c r="D1089" s="95" t="s">
        <v>2194</v>
      </c>
      <c r="E1089" s="122">
        <v>40321690</v>
      </c>
      <c r="F1089" s="130" t="s">
        <v>1102</v>
      </c>
      <c r="G1089" s="131">
        <v>23</v>
      </c>
      <c r="H1089" s="122" t="s">
        <v>1105</v>
      </c>
      <c r="I1089" s="220" t="str">
        <f>VLOOKUP(A1089,EMPRESAS!$A$1:$I$342,9,0)</f>
        <v>CAQUETA</v>
      </c>
      <c r="J1089" s="175">
        <v>1</v>
      </c>
      <c r="K1089" s="176" t="str">
        <f>VLOOKUP(J1089,AUXILIAR_TIPO_ASEGURADORA!$C$2:$D$19,2,0)</f>
        <v>PREVISORA</v>
      </c>
      <c r="L1089" s="177">
        <v>1003383</v>
      </c>
      <c r="M1089" s="148">
        <v>44023</v>
      </c>
      <c r="N1089" s="177">
        <v>3001212</v>
      </c>
      <c r="O1089" s="148">
        <v>44023</v>
      </c>
      <c r="P1089" s="28"/>
      <c r="Q1089" s="60"/>
      <c r="R1089" s="157" t="str">
        <f t="shared" ca="1" si="59"/>
        <v>Vencida</v>
      </c>
      <c r="S1089" s="157">
        <f t="shared" ca="1" si="60"/>
        <v>627</v>
      </c>
      <c r="T1089" s="157"/>
    </row>
    <row r="1090" spans="1:20" ht="15.6" thickTop="1" thickBot="1">
      <c r="A1090" s="87" t="s">
        <v>293</v>
      </c>
      <c r="B1090" s="88" t="str">
        <f>VLOOKUP(A1090,EMPRESAS!$A$1:$B$342,2,0)</f>
        <v>EXPRESO LIBERTADOR LIMITADA</v>
      </c>
      <c r="C1090" s="88" t="str">
        <f>VLOOKUP(A1090,EMPRESAS!$A$1:$C$342,3,0)</f>
        <v>Especial</v>
      </c>
      <c r="D1090" s="95" t="s">
        <v>2195</v>
      </c>
      <c r="E1090" s="122">
        <v>40321486</v>
      </c>
      <c r="F1090" s="130" t="s">
        <v>1158</v>
      </c>
      <c r="G1090" s="131">
        <v>30</v>
      </c>
      <c r="H1090" s="122" t="s">
        <v>1105</v>
      </c>
      <c r="I1090" s="220" t="str">
        <f>VLOOKUP(A1090,EMPRESAS!$A$1:$I$342,9,0)</f>
        <v>CAQUETA</v>
      </c>
      <c r="J1090" s="175">
        <v>1</v>
      </c>
      <c r="K1090" s="176" t="str">
        <f>VLOOKUP(J1090,AUXILIAR_TIPO_ASEGURADORA!$C$2:$D$19,2,0)</f>
        <v>PREVISORA</v>
      </c>
      <c r="L1090" s="177">
        <v>1003383</v>
      </c>
      <c r="M1090" s="148">
        <v>44023</v>
      </c>
      <c r="N1090" s="177">
        <v>3001212</v>
      </c>
      <c r="O1090" s="148">
        <v>44023</v>
      </c>
      <c r="P1090" s="28"/>
      <c r="Q1090" s="60"/>
      <c r="R1090" s="157" t="str">
        <f t="shared" ca="1" si="59"/>
        <v>Vencida</v>
      </c>
      <c r="S1090" s="157">
        <f t="shared" ca="1" si="60"/>
        <v>627</v>
      </c>
      <c r="T1090" s="157"/>
    </row>
    <row r="1091" spans="1:20" ht="15.6" thickTop="1" thickBot="1">
      <c r="A1091" s="72">
        <v>8000414659</v>
      </c>
      <c r="B1091" s="88" t="str">
        <f>VLOOKUP(A1091,EMPRESAS!$A$1:$B$342,2,0)</f>
        <v>TRANSPORTE FLUVIAL Y TERRESTRE DEL NARE LIMITADA "TRANSFLUVIAL Y TERRESTRE NARE LTDA"</v>
      </c>
      <c r="C1091" s="88" t="str">
        <f>VLOOKUP(A1091,EMPRESAS!$A$1:$C$342,3,0)</f>
        <v>Pasajeros</v>
      </c>
      <c r="D1091" s="91" t="s">
        <v>2196</v>
      </c>
      <c r="E1091" s="122">
        <v>10920008</v>
      </c>
      <c r="F1091" s="130" t="s">
        <v>1102</v>
      </c>
      <c r="G1091" s="131">
        <v>22</v>
      </c>
      <c r="H1091" s="122" t="s">
        <v>1105</v>
      </c>
      <c r="I1091" s="220" t="str">
        <f>VLOOKUP(A1091,EMPRESAS!$A$1:$I$342,9,0)</f>
        <v>MAGDALENA</v>
      </c>
      <c r="J1091" s="175">
        <v>2</v>
      </c>
      <c r="K1091" s="176" t="str">
        <f>VLOOKUP(J1091,AUXILIAR_TIPO_ASEGURADORA!$C$2:$D$19,2,0)</f>
        <v>QBE SEGUROS</v>
      </c>
      <c r="L1091" s="115">
        <v>705885393</v>
      </c>
      <c r="M1091" s="148">
        <v>42532</v>
      </c>
      <c r="N1091" s="115">
        <v>705885393</v>
      </c>
      <c r="O1091" s="148">
        <v>42532</v>
      </c>
      <c r="P1091" s="28"/>
      <c r="Q1091" s="60"/>
      <c r="R1091" s="157" t="str">
        <f t="shared" ca="1" si="59"/>
        <v>Vencida</v>
      </c>
      <c r="S1091" s="157">
        <f t="shared" ca="1" si="60"/>
        <v>2118</v>
      </c>
      <c r="T1091" s="157" t="str">
        <f t="shared" ca="1" si="61"/>
        <v xml:space="preserve"> </v>
      </c>
    </row>
    <row r="1092" spans="1:20" ht="15.6" thickTop="1" thickBot="1">
      <c r="A1092" s="87">
        <v>8000414659</v>
      </c>
      <c r="B1092" s="88" t="str">
        <f>VLOOKUP(A1092,EMPRESAS!$A$1:$B$342,2,0)</f>
        <v>TRANSPORTE FLUVIAL Y TERRESTRE DEL NARE LIMITADA "TRANSFLUVIAL Y TERRESTRE NARE LTDA"</v>
      </c>
      <c r="C1092" s="88" t="str">
        <f>VLOOKUP(A1092,EMPRESAS!$A$1:$C$342,3,0)</f>
        <v>Pasajeros</v>
      </c>
      <c r="D1092" s="91" t="s">
        <v>2197</v>
      </c>
      <c r="E1092" s="122">
        <v>10920130</v>
      </c>
      <c r="F1092" s="130" t="s">
        <v>1102</v>
      </c>
      <c r="G1092" s="131">
        <v>22</v>
      </c>
      <c r="H1092" s="122" t="s">
        <v>1105</v>
      </c>
      <c r="I1092" s="220" t="str">
        <f>VLOOKUP(A1092,EMPRESAS!$A$1:$I$342,9,0)</f>
        <v>MAGDALENA</v>
      </c>
      <c r="J1092" s="175">
        <v>2</v>
      </c>
      <c r="K1092" s="176" t="str">
        <f>VLOOKUP(J1092,AUXILIAR_TIPO_ASEGURADORA!$C$2:$D$19,2,0)</f>
        <v>QBE SEGUROS</v>
      </c>
      <c r="L1092" s="115">
        <v>705885393</v>
      </c>
      <c r="M1092" s="148">
        <v>42532</v>
      </c>
      <c r="N1092" s="115">
        <v>705885393</v>
      </c>
      <c r="O1092" s="148">
        <v>42532</v>
      </c>
      <c r="P1092" s="28"/>
      <c r="Q1092" s="60"/>
      <c r="R1092" s="157" t="str">
        <f t="shared" ca="1" si="59"/>
        <v>Vencida</v>
      </c>
      <c r="S1092" s="157">
        <f t="shared" ca="1" si="60"/>
        <v>2118</v>
      </c>
      <c r="T1092" s="157" t="str">
        <f t="shared" ca="1" si="61"/>
        <v xml:space="preserve"> </v>
      </c>
    </row>
    <row r="1093" spans="1:20" ht="15.6" thickTop="1" thickBot="1">
      <c r="A1093" s="87">
        <v>8000414659</v>
      </c>
      <c r="B1093" s="88" t="str">
        <f>VLOOKUP(A1093,EMPRESAS!$A$1:$B$342,2,0)</f>
        <v>TRANSPORTE FLUVIAL Y TERRESTRE DEL NARE LIMITADA "TRANSFLUVIAL Y TERRESTRE NARE LTDA"</v>
      </c>
      <c r="C1093" s="88" t="str">
        <f>VLOOKUP(A1093,EMPRESAS!$A$1:$C$342,3,0)</f>
        <v>Pasajeros</v>
      </c>
      <c r="D1093" s="91" t="s">
        <v>2198</v>
      </c>
      <c r="E1093" s="122">
        <v>10920346</v>
      </c>
      <c r="F1093" s="130" t="s">
        <v>1102</v>
      </c>
      <c r="G1093" s="131">
        <v>22</v>
      </c>
      <c r="H1093" s="122" t="s">
        <v>1105</v>
      </c>
      <c r="I1093" s="220" t="str">
        <f>VLOOKUP(A1093,EMPRESAS!$A$1:$I$342,9,0)</f>
        <v>MAGDALENA</v>
      </c>
      <c r="J1093" s="175">
        <v>2</v>
      </c>
      <c r="K1093" s="176" t="str">
        <f>VLOOKUP(J1093,AUXILIAR_TIPO_ASEGURADORA!$C$2:$D$19,2,0)</f>
        <v>QBE SEGUROS</v>
      </c>
      <c r="L1093" s="115">
        <v>705885393</v>
      </c>
      <c r="M1093" s="148">
        <v>42532</v>
      </c>
      <c r="N1093" s="115">
        <v>705885393</v>
      </c>
      <c r="O1093" s="148">
        <v>42532</v>
      </c>
      <c r="P1093" s="28"/>
      <c r="Q1093" s="60"/>
      <c r="R1093" s="157" t="str">
        <f t="shared" ca="1" si="59"/>
        <v>Vencida</v>
      </c>
      <c r="S1093" s="157">
        <f t="shared" ca="1" si="60"/>
        <v>2118</v>
      </c>
      <c r="T1093" s="157" t="str">
        <f t="shared" ca="1" si="61"/>
        <v xml:space="preserve"> </v>
      </c>
    </row>
    <row r="1094" spans="1:20" ht="15.6" thickTop="1" thickBot="1">
      <c r="A1094" s="87">
        <v>8000414659</v>
      </c>
      <c r="B1094" s="88" t="str">
        <f>VLOOKUP(A1094,EMPRESAS!$A$1:$B$342,2,0)</f>
        <v>TRANSPORTE FLUVIAL Y TERRESTRE DEL NARE LIMITADA "TRANSFLUVIAL Y TERRESTRE NARE LTDA"</v>
      </c>
      <c r="C1094" s="88" t="str">
        <f>VLOOKUP(A1094,EMPRESAS!$A$1:$C$342,3,0)</f>
        <v>Pasajeros</v>
      </c>
      <c r="D1094" s="91" t="s">
        <v>2199</v>
      </c>
      <c r="E1094" s="122">
        <v>10920088</v>
      </c>
      <c r="F1094" s="130" t="s">
        <v>1102</v>
      </c>
      <c r="G1094" s="131">
        <v>19</v>
      </c>
      <c r="H1094" s="122" t="s">
        <v>1105</v>
      </c>
      <c r="I1094" s="220" t="str">
        <f>VLOOKUP(A1094,EMPRESAS!$A$1:$I$342,9,0)</f>
        <v>MAGDALENA</v>
      </c>
      <c r="J1094" s="175">
        <v>2</v>
      </c>
      <c r="K1094" s="176" t="str">
        <f>VLOOKUP(J1094,AUXILIAR_TIPO_ASEGURADORA!$C$2:$D$19,2,0)</f>
        <v>QBE SEGUROS</v>
      </c>
      <c r="L1094" s="115">
        <v>705885393</v>
      </c>
      <c r="M1094" s="148">
        <v>42532</v>
      </c>
      <c r="N1094" s="115">
        <v>705885393</v>
      </c>
      <c r="O1094" s="148">
        <v>42532</v>
      </c>
      <c r="P1094" s="28"/>
      <c r="Q1094" s="60"/>
      <c r="R1094" s="157" t="str">
        <f t="shared" ca="1" si="59"/>
        <v>Vencida</v>
      </c>
      <c r="S1094" s="157">
        <f t="shared" ca="1" si="60"/>
        <v>2118</v>
      </c>
      <c r="T1094" s="157" t="str">
        <f t="shared" ca="1" si="61"/>
        <v xml:space="preserve"> </v>
      </c>
    </row>
    <row r="1095" spans="1:20" ht="15.6" thickTop="1" thickBot="1">
      <c r="A1095" s="87">
        <v>8000414659</v>
      </c>
      <c r="B1095" s="88" t="str">
        <f>VLOOKUP(A1095,EMPRESAS!$A$1:$B$342,2,0)</f>
        <v>TRANSPORTE FLUVIAL Y TERRESTRE DEL NARE LIMITADA "TRANSFLUVIAL Y TERRESTRE NARE LTDA"</v>
      </c>
      <c r="C1095" s="88" t="str">
        <f>VLOOKUP(A1095,EMPRESAS!$A$1:$C$342,3,0)</f>
        <v>Pasajeros</v>
      </c>
      <c r="D1095" s="91" t="s">
        <v>2200</v>
      </c>
      <c r="E1095" s="122">
        <v>10920019</v>
      </c>
      <c r="F1095" s="130" t="s">
        <v>1102</v>
      </c>
      <c r="G1095" s="131">
        <v>19</v>
      </c>
      <c r="H1095" s="122" t="s">
        <v>1105</v>
      </c>
      <c r="I1095" s="220" t="str">
        <f>VLOOKUP(A1095,EMPRESAS!$A$1:$I$342,9,0)</f>
        <v>MAGDALENA</v>
      </c>
      <c r="J1095" s="175">
        <v>2</v>
      </c>
      <c r="K1095" s="176" t="str">
        <f>VLOOKUP(J1095,AUXILIAR_TIPO_ASEGURADORA!$C$2:$D$19,2,0)</f>
        <v>QBE SEGUROS</v>
      </c>
      <c r="L1095" s="115">
        <v>705885393</v>
      </c>
      <c r="M1095" s="148">
        <v>42532</v>
      </c>
      <c r="N1095" s="115">
        <v>705885393</v>
      </c>
      <c r="O1095" s="148">
        <v>42532</v>
      </c>
      <c r="P1095" s="28"/>
      <c r="Q1095" s="60"/>
      <c r="R1095" s="157" t="str">
        <f t="shared" ca="1" si="59"/>
        <v>Vencida</v>
      </c>
      <c r="S1095" s="157">
        <f t="shared" ca="1" si="60"/>
        <v>2118</v>
      </c>
      <c r="T1095" s="157" t="str">
        <f t="shared" ca="1" si="61"/>
        <v xml:space="preserve"> </v>
      </c>
    </row>
    <row r="1096" spans="1:20" ht="15.6" thickTop="1" thickBot="1">
      <c r="A1096" s="87">
        <v>8000414659</v>
      </c>
      <c r="B1096" s="88" t="str">
        <f>VLOOKUP(A1096,EMPRESAS!$A$1:$B$342,2,0)</f>
        <v>TRANSPORTE FLUVIAL Y TERRESTRE DEL NARE LIMITADA "TRANSFLUVIAL Y TERRESTRE NARE LTDA"</v>
      </c>
      <c r="C1096" s="88" t="str">
        <f>VLOOKUP(A1096,EMPRESAS!$A$1:$C$342,3,0)</f>
        <v>Pasajeros</v>
      </c>
      <c r="D1096" s="91" t="s">
        <v>2201</v>
      </c>
      <c r="E1096" s="122">
        <v>10920386</v>
      </c>
      <c r="F1096" s="130" t="s">
        <v>1102</v>
      </c>
      <c r="G1096" s="131">
        <v>22</v>
      </c>
      <c r="H1096" s="122" t="s">
        <v>1105</v>
      </c>
      <c r="I1096" s="220" t="str">
        <f>VLOOKUP(A1096,EMPRESAS!$A$1:$I$342,9,0)</f>
        <v>MAGDALENA</v>
      </c>
      <c r="J1096" s="175">
        <v>2</v>
      </c>
      <c r="K1096" s="176" t="str">
        <f>VLOOKUP(J1096,AUXILIAR_TIPO_ASEGURADORA!$C$2:$D$19,2,0)</f>
        <v>QBE SEGUROS</v>
      </c>
      <c r="L1096" s="115">
        <v>705885393</v>
      </c>
      <c r="M1096" s="148">
        <v>42532</v>
      </c>
      <c r="N1096" s="115">
        <v>705885393</v>
      </c>
      <c r="O1096" s="148">
        <v>42532</v>
      </c>
      <c r="P1096" s="28"/>
      <c r="Q1096" s="60"/>
      <c r="R1096" s="157" t="str">
        <f t="shared" ca="1" si="59"/>
        <v>Vencida</v>
      </c>
      <c r="S1096" s="157">
        <f t="shared" ca="1" si="60"/>
        <v>2118</v>
      </c>
      <c r="T1096" s="157" t="str">
        <f t="shared" ca="1" si="61"/>
        <v xml:space="preserve"> </v>
      </c>
    </row>
    <row r="1097" spans="1:20" ht="15.6" thickTop="1" thickBot="1">
      <c r="A1097" s="87">
        <v>8000414659</v>
      </c>
      <c r="B1097" s="88" t="str">
        <f>VLOOKUP(A1097,EMPRESAS!$A$1:$B$342,2,0)</f>
        <v>TRANSPORTE FLUVIAL Y TERRESTRE DEL NARE LIMITADA "TRANSFLUVIAL Y TERRESTRE NARE LTDA"</v>
      </c>
      <c r="C1097" s="88" t="str">
        <f>VLOOKUP(A1097,EMPRESAS!$A$1:$C$342,3,0)</f>
        <v>Pasajeros</v>
      </c>
      <c r="D1097" s="91" t="s">
        <v>2202</v>
      </c>
      <c r="E1097" s="122">
        <v>10920197</v>
      </c>
      <c r="F1097" s="130" t="s">
        <v>1102</v>
      </c>
      <c r="G1097" s="131">
        <v>20</v>
      </c>
      <c r="H1097" s="122" t="s">
        <v>1105</v>
      </c>
      <c r="I1097" s="220" t="str">
        <f>VLOOKUP(A1097,EMPRESAS!$A$1:$I$342,9,0)</f>
        <v>MAGDALENA</v>
      </c>
      <c r="J1097" s="175">
        <v>2</v>
      </c>
      <c r="K1097" s="176" t="str">
        <f>VLOOKUP(J1097,AUXILIAR_TIPO_ASEGURADORA!$C$2:$D$19,2,0)</f>
        <v>QBE SEGUROS</v>
      </c>
      <c r="L1097" s="115">
        <v>705885393</v>
      </c>
      <c r="M1097" s="148">
        <v>42532</v>
      </c>
      <c r="N1097" s="115">
        <v>705885393</v>
      </c>
      <c r="O1097" s="148">
        <v>42532</v>
      </c>
      <c r="P1097" s="28"/>
      <c r="Q1097" s="60"/>
      <c r="R1097" s="157" t="str">
        <f t="shared" ca="1" si="59"/>
        <v>Vencida</v>
      </c>
      <c r="S1097" s="157">
        <f t="shared" ca="1" si="60"/>
        <v>2118</v>
      </c>
      <c r="T1097" s="157" t="str">
        <f t="shared" ca="1" si="61"/>
        <v xml:space="preserve"> </v>
      </c>
    </row>
    <row r="1098" spans="1:20" ht="15.6" thickTop="1" thickBot="1">
      <c r="A1098" s="87">
        <v>8000414659</v>
      </c>
      <c r="B1098" s="88" t="str">
        <f>VLOOKUP(A1098,EMPRESAS!$A$1:$B$342,2,0)</f>
        <v>TRANSPORTE FLUVIAL Y TERRESTRE DEL NARE LIMITADA "TRANSFLUVIAL Y TERRESTRE NARE LTDA"</v>
      </c>
      <c r="C1098" s="88" t="str">
        <f>VLOOKUP(A1098,EMPRESAS!$A$1:$C$342,3,0)</f>
        <v>Pasajeros</v>
      </c>
      <c r="D1098" s="91" t="s">
        <v>2203</v>
      </c>
      <c r="E1098" s="122">
        <v>10920206</v>
      </c>
      <c r="F1098" s="130" t="s">
        <v>1102</v>
      </c>
      <c r="G1098" s="131">
        <v>21</v>
      </c>
      <c r="H1098" s="122" t="s">
        <v>1105</v>
      </c>
      <c r="I1098" s="220" t="str">
        <f>VLOOKUP(A1098,EMPRESAS!$A$1:$I$342,9,0)</f>
        <v>MAGDALENA</v>
      </c>
      <c r="J1098" s="175">
        <v>2</v>
      </c>
      <c r="K1098" s="176" t="str">
        <f>VLOOKUP(J1098,AUXILIAR_TIPO_ASEGURADORA!$C$2:$D$19,2,0)</f>
        <v>QBE SEGUROS</v>
      </c>
      <c r="L1098" s="115">
        <v>705885393</v>
      </c>
      <c r="M1098" s="148">
        <v>42532</v>
      </c>
      <c r="N1098" s="115">
        <v>705885393</v>
      </c>
      <c r="O1098" s="148">
        <v>42532</v>
      </c>
      <c r="P1098" s="28"/>
      <c r="Q1098" s="60"/>
      <c r="R1098" s="157" t="str">
        <f t="shared" ca="1" si="59"/>
        <v>Vencida</v>
      </c>
      <c r="S1098" s="157">
        <f t="shared" ca="1" si="60"/>
        <v>2118</v>
      </c>
      <c r="T1098" s="157" t="str">
        <f t="shared" ca="1" si="61"/>
        <v xml:space="preserve"> </v>
      </c>
    </row>
    <row r="1099" spans="1:20" ht="15.6" thickTop="1" thickBot="1">
      <c r="A1099" s="87">
        <v>8000414659</v>
      </c>
      <c r="B1099" s="88" t="str">
        <f>VLOOKUP(A1099,EMPRESAS!$A$1:$B$342,2,0)</f>
        <v>TRANSPORTE FLUVIAL Y TERRESTRE DEL NARE LIMITADA "TRANSFLUVIAL Y TERRESTRE NARE LTDA"</v>
      </c>
      <c r="C1099" s="88" t="str">
        <f>VLOOKUP(A1099,EMPRESAS!$A$1:$C$342,3,0)</f>
        <v>Pasajeros</v>
      </c>
      <c r="D1099" s="91" t="s">
        <v>2204</v>
      </c>
      <c r="E1099" s="122">
        <v>10920106</v>
      </c>
      <c r="F1099" s="130" t="s">
        <v>1102</v>
      </c>
      <c r="G1099" s="131">
        <v>22</v>
      </c>
      <c r="H1099" s="122" t="s">
        <v>1105</v>
      </c>
      <c r="I1099" s="220" t="str">
        <f>VLOOKUP(A1099,EMPRESAS!$A$1:$I$342,9,0)</f>
        <v>MAGDALENA</v>
      </c>
      <c r="J1099" s="175">
        <v>2</v>
      </c>
      <c r="K1099" s="176" t="str">
        <f>VLOOKUP(J1099,AUXILIAR_TIPO_ASEGURADORA!$C$2:$D$19,2,0)</f>
        <v>QBE SEGUROS</v>
      </c>
      <c r="L1099" s="115">
        <v>705885393</v>
      </c>
      <c r="M1099" s="148">
        <v>42532</v>
      </c>
      <c r="N1099" s="115">
        <v>705885393</v>
      </c>
      <c r="O1099" s="148">
        <v>42532</v>
      </c>
      <c r="P1099" s="28"/>
      <c r="Q1099" s="60"/>
      <c r="R1099" s="157" t="str">
        <f t="shared" ca="1" si="59"/>
        <v>Vencida</v>
      </c>
      <c r="S1099" s="157">
        <f t="shared" ca="1" si="60"/>
        <v>2118</v>
      </c>
      <c r="T1099" s="157" t="str">
        <f t="shared" ca="1" si="61"/>
        <v xml:space="preserve"> </v>
      </c>
    </row>
    <row r="1100" spans="1:20" ht="15.6" thickTop="1" thickBot="1">
      <c r="A1100" s="87">
        <v>8000414659</v>
      </c>
      <c r="B1100" s="88" t="str">
        <f>VLOOKUP(A1100,EMPRESAS!$A$1:$B$342,2,0)</f>
        <v>TRANSPORTE FLUVIAL Y TERRESTRE DEL NARE LIMITADA "TRANSFLUVIAL Y TERRESTRE NARE LTDA"</v>
      </c>
      <c r="C1100" s="88" t="str">
        <f>VLOOKUP(A1100,EMPRESAS!$A$1:$C$342,3,0)</f>
        <v>Pasajeros</v>
      </c>
      <c r="D1100" s="91" t="s">
        <v>2205</v>
      </c>
      <c r="E1100" s="122">
        <v>10920192</v>
      </c>
      <c r="F1100" s="130" t="s">
        <v>1102</v>
      </c>
      <c r="G1100" s="131">
        <v>22</v>
      </c>
      <c r="H1100" s="122" t="s">
        <v>1105</v>
      </c>
      <c r="I1100" s="220" t="str">
        <f>VLOOKUP(A1100,EMPRESAS!$A$1:$I$342,9,0)</f>
        <v>MAGDALENA</v>
      </c>
      <c r="J1100" s="175">
        <v>2</v>
      </c>
      <c r="K1100" s="176" t="str">
        <f>VLOOKUP(J1100,AUXILIAR_TIPO_ASEGURADORA!$C$2:$D$19,2,0)</f>
        <v>QBE SEGUROS</v>
      </c>
      <c r="L1100" s="115">
        <v>705885393</v>
      </c>
      <c r="M1100" s="148">
        <v>42532</v>
      </c>
      <c r="N1100" s="115">
        <v>705885393</v>
      </c>
      <c r="O1100" s="148">
        <v>42532</v>
      </c>
      <c r="P1100" s="28"/>
      <c r="Q1100" s="60"/>
      <c r="R1100" s="157" t="str">
        <f t="shared" ca="1" si="59"/>
        <v>Vencida</v>
      </c>
      <c r="S1100" s="157">
        <f t="shared" ca="1" si="60"/>
        <v>2118</v>
      </c>
      <c r="T1100" s="157" t="str">
        <f t="shared" ca="1" si="61"/>
        <v xml:space="preserve"> </v>
      </c>
    </row>
    <row r="1101" spans="1:20" ht="15.6" thickTop="1" thickBot="1">
      <c r="A1101" s="87">
        <v>8000414659</v>
      </c>
      <c r="B1101" s="88" t="str">
        <f>VLOOKUP(A1101,EMPRESAS!$A$1:$B$342,2,0)</f>
        <v>TRANSPORTE FLUVIAL Y TERRESTRE DEL NARE LIMITADA "TRANSFLUVIAL Y TERRESTRE NARE LTDA"</v>
      </c>
      <c r="C1101" s="88" t="str">
        <f>VLOOKUP(A1101,EMPRESAS!$A$1:$C$342,3,0)</f>
        <v>Pasajeros</v>
      </c>
      <c r="D1101" s="91" t="s">
        <v>2206</v>
      </c>
      <c r="E1101" s="122">
        <v>10920195</v>
      </c>
      <c r="F1101" s="130" t="s">
        <v>1102</v>
      </c>
      <c r="G1101" s="131">
        <v>22</v>
      </c>
      <c r="H1101" s="122" t="s">
        <v>1105</v>
      </c>
      <c r="I1101" s="220" t="str">
        <f>VLOOKUP(A1101,EMPRESAS!$A$1:$I$342,9,0)</f>
        <v>MAGDALENA</v>
      </c>
      <c r="J1101" s="175">
        <v>2</v>
      </c>
      <c r="K1101" s="176" t="str">
        <f>VLOOKUP(J1101,AUXILIAR_TIPO_ASEGURADORA!$C$2:$D$19,2,0)</f>
        <v>QBE SEGUROS</v>
      </c>
      <c r="L1101" s="115">
        <v>705885393</v>
      </c>
      <c r="M1101" s="148">
        <v>42532</v>
      </c>
      <c r="N1101" s="115">
        <v>705885393</v>
      </c>
      <c r="O1101" s="148">
        <v>42532</v>
      </c>
      <c r="P1101" s="28"/>
      <c r="Q1101" s="60"/>
      <c r="R1101" s="157" t="str">
        <f t="shared" ca="1" si="59"/>
        <v>Vencida</v>
      </c>
      <c r="S1101" s="157">
        <f t="shared" ca="1" si="60"/>
        <v>2118</v>
      </c>
      <c r="T1101" s="157" t="str">
        <f t="shared" ca="1" si="61"/>
        <v xml:space="preserve"> </v>
      </c>
    </row>
    <row r="1102" spans="1:20" ht="15.6" thickTop="1" thickBot="1">
      <c r="A1102" s="87">
        <v>8000414659</v>
      </c>
      <c r="B1102" s="88" t="str">
        <f>VLOOKUP(A1102,EMPRESAS!$A$1:$B$342,2,0)</f>
        <v>TRANSPORTE FLUVIAL Y TERRESTRE DEL NARE LIMITADA "TRANSFLUVIAL Y TERRESTRE NARE LTDA"</v>
      </c>
      <c r="C1102" s="88" t="str">
        <f>VLOOKUP(A1102,EMPRESAS!$A$1:$C$342,3,0)</f>
        <v>Pasajeros</v>
      </c>
      <c r="D1102" s="91" t="s">
        <v>2207</v>
      </c>
      <c r="E1102" s="122">
        <v>10920158</v>
      </c>
      <c r="F1102" s="130" t="s">
        <v>1102</v>
      </c>
      <c r="G1102" s="131">
        <v>22</v>
      </c>
      <c r="H1102" s="122" t="s">
        <v>1105</v>
      </c>
      <c r="I1102" s="220" t="str">
        <f>VLOOKUP(A1102,EMPRESAS!$A$1:$I$342,9,0)</f>
        <v>MAGDALENA</v>
      </c>
      <c r="J1102" s="175">
        <v>2</v>
      </c>
      <c r="K1102" s="176" t="str">
        <f>VLOOKUP(J1102,AUXILIAR_TIPO_ASEGURADORA!$C$2:$D$19,2,0)</f>
        <v>QBE SEGUROS</v>
      </c>
      <c r="L1102" s="115">
        <v>705885393</v>
      </c>
      <c r="M1102" s="148">
        <v>42532</v>
      </c>
      <c r="N1102" s="115">
        <v>705885393</v>
      </c>
      <c r="O1102" s="148">
        <v>42532</v>
      </c>
      <c r="P1102" s="28"/>
      <c r="Q1102" s="60"/>
      <c r="R1102" s="157" t="str">
        <f t="shared" ca="1" si="59"/>
        <v>Vencida</v>
      </c>
      <c r="S1102" s="157">
        <f t="shared" ca="1" si="60"/>
        <v>2118</v>
      </c>
      <c r="T1102" s="157" t="str">
        <f t="shared" ca="1" si="61"/>
        <v xml:space="preserve"> </v>
      </c>
    </row>
    <row r="1103" spans="1:20" ht="15.6" thickTop="1" thickBot="1">
      <c r="A1103" s="87">
        <v>8000414659</v>
      </c>
      <c r="B1103" s="88" t="str">
        <f>VLOOKUP(A1103,EMPRESAS!$A$1:$B$342,2,0)</f>
        <v>TRANSPORTE FLUVIAL Y TERRESTRE DEL NARE LIMITADA "TRANSFLUVIAL Y TERRESTRE NARE LTDA"</v>
      </c>
      <c r="C1103" s="88" t="str">
        <f>VLOOKUP(A1103,EMPRESAS!$A$1:$C$342,3,0)</f>
        <v>Pasajeros</v>
      </c>
      <c r="D1103" s="91" t="s">
        <v>2208</v>
      </c>
      <c r="E1103" s="122">
        <v>10920021</v>
      </c>
      <c r="F1103" s="130" t="s">
        <v>1102</v>
      </c>
      <c r="G1103" s="131">
        <v>20</v>
      </c>
      <c r="H1103" s="122" t="s">
        <v>1105</v>
      </c>
      <c r="I1103" s="220" t="str">
        <f>VLOOKUP(A1103,EMPRESAS!$A$1:$I$342,9,0)</f>
        <v>MAGDALENA</v>
      </c>
      <c r="J1103" s="175">
        <v>2</v>
      </c>
      <c r="K1103" s="176" t="str">
        <f>VLOOKUP(J1103,AUXILIAR_TIPO_ASEGURADORA!$C$2:$D$19,2,0)</f>
        <v>QBE SEGUROS</v>
      </c>
      <c r="L1103" s="115">
        <v>705885393</v>
      </c>
      <c r="M1103" s="148">
        <v>42532</v>
      </c>
      <c r="N1103" s="115">
        <v>705885393</v>
      </c>
      <c r="O1103" s="148">
        <v>42532</v>
      </c>
      <c r="P1103" s="28"/>
      <c r="Q1103" s="60"/>
      <c r="R1103" s="157" t="str">
        <f t="shared" ca="1" si="59"/>
        <v>Vencida</v>
      </c>
      <c r="S1103" s="157">
        <f t="shared" ca="1" si="60"/>
        <v>2118</v>
      </c>
      <c r="T1103" s="157" t="str">
        <f t="shared" ca="1" si="61"/>
        <v xml:space="preserve"> </v>
      </c>
    </row>
    <row r="1104" spans="1:20" ht="15.6" thickTop="1" thickBot="1">
      <c r="A1104" s="87">
        <v>8000414659</v>
      </c>
      <c r="B1104" s="88" t="str">
        <f>VLOOKUP(A1104,EMPRESAS!$A$1:$B$342,2,0)</f>
        <v>TRANSPORTE FLUVIAL Y TERRESTRE DEL NARE LIMITADA "TRANSFLUVIAL Y TERRESTRE NARE LTDA"</v>
      </c>
      <c r="C1104" s="88" t="str">
        <f>VLOOKUP(A1104,EMPRESAS!$A$1:$C$342,3,0)</f>
        <v>Pasajeros</v>
      </c>
      <c r="D1104" s="91" t="s">
        <v>2209</v>
      </c>
      <c r="E1104" s="122">
        <v>10920017</v>
      </c>
      <c r="F1104" s="130" t="s">
        <v>1102</v>
      </c>
      <c r="G1104" s="131">
        <v>22</v>
      </c>
      <c r="H1104" s="122" t="s">
        <v>1105</v>
      </c>
      <c r="I1104" s="220" t="str">
        <f>VLOOKUP(A1104,EMPRESAS!$A$1:$I$342,9,0)</f>
        <v>MAGDALENA</v>
      </c>
      <c r="J1104" s="175">
        <v>2</v>
      </c>
      <c r="K1104" s="176" t="str">
        <f>VLOOKUP(J1104,AUXILIAR_TIPO_ASEGURADORA!$C$2:$D$19,2,0)</f>
        <v>QBE SEGUROS</v>
      </c>
      <c r="L1104" s="115">
        <v>705885393</v>
      </c>
      <c r="M1104" s="148">
        <v>42532</v>
      </c>
      <c r="N1104" s="115">
        <v>705885393</v>
      </c>
      <c r="O1104" s="148">
        <v>42532</v>
      </c>
      <c r="P1104" s="28"/>
      <c r="Q1104" s="60"/>
      <c r="R1104" s="157" t="str">
        <f t="shared" ca="1" si="59"/>
        <v>Vencida</v>
      </c>
      <c r="S1104" s="157">
        <f t="shared" ca="1" si="60"/>
        <v>2118</v>
      </c>
      <c r="T1104" s="157" t="str">
        <f t="shared" ca="1" si="61"/>
        <v xml:space="preserve"> </v>
      </c>
    </row>
    <row r="1105" spans="1:20" ht="15.6" thickTop="1" thickBot="1">
      <c r="A1105" s="67">
        <v>8305021131</v>
      </c>
      <c r="B1105" s="88" t="str">
        <f>VLOOKUP(A1105,EMPRESAS!$A$1:$B$342,2,0)</f>
        <v>ECOTURISMO POR EL PEÑOL S.A.S.  "ECOTURPE S.A.S."</v>
      </c>
      <c r="C1105" s="88" t="str">
        <f>VLOOKUP(A1105,EMPRESAS!$A$1:$C$342,3,0)</f>
        <v>Turismo</v>
      </c>
      <c r="D1105" s="95" t="s">
        <v>2210</v>
      </c>
      <c r="E1105" s="122">
        <v>11020673</v>
      </c>
      <c r="F1105" s="131" t="s">
        <v>1195</v>
      </c>
      <c r="G1105" s="131">
        <v>25</v>
      </c>
      <c r="H1105" s="122" t="s">
        <v>1105</v>
      </c>
      <c r="I1105" s="220" t="str">
        <f>VLOOKUP(A1105,EMPRESAS!$A$1:$I$342,9,0)</f>
        <v>EMBALSE DEL PEÑOL</v>
      </c>
      <c r="J1105" s="175">
        <v>15</v>
      </c>
      <c r="K1105" s="176" t="str">
        <f>VLOOKUP(J1105,AUXILIAR_TIPO_ASEGURADORA!$C$2:$D$19,2,0)</f>
        <v>ZURICH</v>
      </c>
      <c r="L1105" s="115" t="s">
        <v>2211</v>
      </c>
      <c r="M1105" s="148">
        <v>44123</v>
      </c>
      <c r="N1105" s="115" t="s">
        <v>2211</v>
      </c>
      <c r="O1105" s="148">
        <v>44123</v>
      </c>
      <c r="P1105" s="28"/>
      <c r="Q1105" s="60"/>
      <c r="R1105" s="157" t="str">
        <f t="shared" ca="1" si="59"/>
        <v>Vencida</v>
      </c>
      <c r="S1105" s="157">
        <f t="shared" ca="1" si="60"/>
        <v>527</v>
      </c>
      <c r="T1105" s="157" t="str">
        <f t="shared" ca="1" si="61"/>
        <v xml:space="preserve"> </v>
      </c>
    </row>
    <row r="1106" spans="1:20" ht="15.6" thickTop="1" thickBot="1">
      <c r="A1106" s="88">
        <v>8305021131</v>
      </c>
      <c r="B1106" s="88" t="str">
        <f>VLOOKUP(A1106,EMPRESAS!$A$1:$B$342,2,0)</f>
        <v>ECOTURISMO POR EL PEÑOL S.A.S.  "ECOTURPE S.A.S."</v>
      </c>
      <c r="C1106" s="88" t="str">
        <f>VLOOKUP(A1106,EMPRESAS!$A$1:$C$342,3,0)</f>
        <v>Turismo</v>
      </c>
      <c r="D1106" s="95" t="s">
        <v>2212</v>
      </c>
      <c r="E1106" s="122">
        <v>11020906</v>
      </c>
      <c r="F1106" s="130" t="s">
        <v>1102</v>
      </c>
      <c r="G1106" s="131">
        <v>18</v>
      </c>
      <c r="H1106" s="122" t="s">
        <v>1105</v>
      </c>
      <c r="I1106" s="220" t="str">
        <f>VLOOKUP(A1106,EMPRESAS!$A$1:$I$342,9,0)</f>
        <v>EMBALSE DEL PEÑOL</v>
      </c>
      <c r="J1106" s="175">
        <v>15</v>
      </c>
      <c r="K1106" s="176" t="str">
        <f>VLOOKUP(J1106,AUXILIAR_TIPO_ASEGURADORA!$C$2:$D$19,2,0)</f>
        <v>ZURICH</v>
      </c>
      <c r="L1106" s="115" t="s">
        <v>2211</v>
      </c>
      <c r="M1106" s="148">
        <v>44123</v>
      </c>
      <c r="N1106" s="115" t="s">
        <v>2211</v>
      </c>
      <c r="O1106" s="148">
        <v>44123</v>
      </c>
      <c r="P1106" s="28"/>
      <c r="Q1106" s="60"/>
      <c r="R1106" s="157" t="str">
        <f t="shared" ca="1" si="59"/>
        <v>Vencida</v>
      </c>
      <c r="S1106" s="157">
        <f t="shared" ca="1" si="60"/>
        <v>527</v>
      </c>
      <c r="T1106" s="157" t="str">
        <f t="shared" ca="1" si="61"/>
        <v xml:space="preserve"> </v>
      </c>
    </row>
    <row r="1107" spans="1:20" ht="15.6" thickTop="1" thickBot="1">
      <c r="A1107" s="88">
        <v>8305021131</v>
      </c>
      <c r="B1107" s="88" t="str">
        <f>VLOOKUP(A1107,EMPRESAS!$A$1:$B$342,2,0)</f>
        <v>ECOTURISMO POR EL PEÑOL S.A.S.  "ECOTURPE S.A.S."</v>
      </c>
      <c r="C1107" s="88" t="str">
        <f>VLOOKUP(A1107,EMPRESAS!$A$1:$C$342,3,0)</f>
        <v>Turismo</v>
      </c>
      <c r="D1107" s="95" t="s">
        <v>2213</v>
      </c>
      <c r="E1107" s="122">
        <v>11021904</v>
      </c>
      <c r="F1107" s="130" t="s">
        <v>1102</v>
      </c>
      <c r="G1107" s="131">
        <v>18</v>
      </c>
      <c r="H1107" s="122" t="s">
        <v>1105</v>
      </c>
      <c r="I1107" s="220" t="str">
        <f>VLOOKUP(A1107,EMPRESAS!$A$1:$I$342,9,0)</f>
        <v>EMBALSE DEL PEÑOL</v>
      </c>
      <c r="J1107" s="175">
        <v>15</v>
      </c>
      <c r="K1107" s="176" t="str">
        <f>VLOOKUP(J1107,AUXILIAR_TIPO_ASEGURADORA!$C$2:$D$19,2,0)</f>
        <v>ZURICH</v>
      </c>
      <c r="L1107" s="115" t="s">
        <v>2211</v>
      </c>
      <c r="M1107" s="148">
        <v>44123</v>
      </c>
      <c r="N1107" s="115" t="s">
        <v>2211</v>
      </c>
      <c r="O1107" s="148">
        <v>44123</v>
      </c>
      <c r="P1107" s="28"/>
      <c r="Q1107" s="60"/>
      <c r="R1107" s="157" t="str">
        <f t="shared" ca="1" si="59"/>
        <v>Vencida</v>
      </c>
      <c r="S1107" s="157">
        <f t="shared" ca="1" si="60"/>
        <v>527</v>
      </c>
      <c r="T1107" s="157" t="str">
        <f t="shared" ca="1" si="61"/>
        <v xml:space="preserve"> </v>
      </c>
    </row>
    <row r="1108" spans="1:20" ht="15.6" thickTop="1" thickBot="1">
      <c r="A1108" s="88">
        <v>8305021131</v>
      </c>
      <c r="B1108" s="88" t="str">
        <f>VLOOKUP(A1108,EMPRESAS!$A$1:$B$342,2,0)</f>
        <v>ECOTURISMO POR EL PEÑOL S.A.S.  "ECOTURPE S.A.S."</v>
      </c>
      <c r="C1108" s="88" t="str">
        <f>VLOOKUP(A1108,EMPRESAS!$A$1:$C$342,3,0)</f>
        <v>Turismo</v>
      </c>
      <c r="D1108" s="95" t="s">
        <v>396</v>
      </c>
      <c r="E1108" s="122">
        <v>11021980</v>
      </c>
      <c r="F1108" s="130" t="s">
        <v>1102</v>
      </c>
      <c r="G1108" s="131">
        <v>18</v>
      </c>
      <c r="H1108" s="122" t="s">
        <v>1105</v>
      </c>
      <c r="I1108" s="220" t="str">
        <f>VLOOKUP(A1108,EMPRESAS!$A$1:$I$342,9,0)</f>
        <v>EMBALSE DEL PEÑOL</v>
      </c>
      <c r="J1108" s="175">
        <v>15</v>
      </c>
      <c r="K1108" s="176" t="str">
        <f>VLOOKUP(J1108,AUXILIAR_TIPO_ASEGURADORA!$C$2:$D$19,2,0)</f>
        <v>ZURICH</v>
      </c>
      <c r="L1108" s="115" t="s">
        <v>2211</v>
      </c>
      <c r="M1108" s="148">
        <v>44123</v>
      </c>
      <c r="N1108" s="115" t="s">
        <v>2211</v>
      </c>
      <c r="O1108" s="148">
        <v>44123</v>
      </c>
      <c r="P1108" s="28"/>
      <c r="Q1108" s="60"/>
      <c r="R1108" s="157" t="str">
        <f t="shared" ca="1" si="59"/>
        <v>Vencida</v>
      </c>
      <c r="S1108" s="157">
        <f t="shared" ca="1" si="60"/>
        <v>527</v>
      </c>
      <c r="T1108" s="157" t="str">
        <f t="shared" ca="1" si="61"/>
        <v xml:space="preserve"> </v>
      </c>
    </row>
    <row r="1109" spans="1:20" ht="15.6" thickTop="1" thickBot="1">
      <c r="A1109" s="88">
        <v>8305021131</v>
      </c>
      <c r="B1109" s="88" t="str">
        <f>VLOOKUP(A1109,EMPRESAS!$A$1:$B$342,2,0)</f>
        <v>ECOTURISMO POR EL PEÑOL S.A.S.  "ECOTURPE S.A.S."</v>
      </c>
      <c r="C1109" s="88" t="str">
        <f>VLOOKUP(A1109,EMPRESAS!$A$1:$C$342,3,0)</f>
        <v>Turismo</v>
      </c>
      <c r="D1109" s="95" t="s">
        <v>2214</v>
      </c>
      <c r="E1109" s="122">
        <v>11020445</v>
      </c>
      <c r="F1109" s="131" t="s">
        <v>1195</v>
      </c>
      <c r="G1109" s="131">
        <v>100</v>
      </c>
      <c r="H1109" s="122" t="s">
        <v>1035</v>
      </c>
      <c r="I1109" s="220" t="str">
        <f>VLOOKUP(A1109,EMPRESAS!$A$1:$I$342,9,0)</f>
        <v>EMBALSE DEL PEÑOL</v>
      </c>
      <c r="J1109" s="175">
        <v>15</v>
      </c>
      <c r="K1109" s="176" t="str">
        <f>VLOOKUP(J1109,AUXILIAR_TIPO_ASEGURADORA!$C$2:$D$19,2,0)</f>
        <v>ZURICH</v>
      </c>
      <c r="L1109" s="115" t="s">
        <v>2211</v>
      </c>
      <c r="M1109" s="148">
        <v>44123</v>
      </c>
      <c r="N1109" s="115" t="s">
        <v>2211</v>
      </c>
      <c r="O1109" s="148">
        <v>44123</v>
      </c>
      <c r="P1109" s="28"/>
      <c r="Q1109" s="60"/>
      <c r="R1109" s="157" t="str">
        <f t="shared" ca="1" si="59"/>
        <v>Vencida</v>
      </c>
      <c r="S1109" s="157">
        <f t="shared" ca="1" si="60"/>
        <v>527</v>
      </c>
      <c r="T1109" s="157"/>
    </row>
    <row r="1110" spans="1:20" ht="15.6" thickTop="1" thickBot="1">
      <c r="A1110" s="67">
        <v>709512943</v>
      </c>
      <c r="B1110" s="88" t="str">
        <f>VLOOKUP(A1110,EMPRESAS!$A$1:$B$342,2,0)</f>
        <v>ARISTIZABAL VILLEGAS OSCAR AUGUSTO</v>
      </c>
      <c r="C1110" s="88" t="str">
        <f>VLOOKUP(A1110,EMPRESAS!$A$1:$C$342,3,0)</f>
        <v>Turismo</v>
      </c>
      <c r="D1110" s="91" t="s">
        <v>2215</v>
      </c>
      <c r="E1110" s="122">
        <v>11021900</v>
      </c>
      <c r="F1110" s="131" t="s">
        <v>1195</v>
      </c>
      <c r="G1110" s="131">
        <v>10</v>
      </c>
      <c r="H1110" s="122" t="s">
        <v>1035</v>
      </c>
      <c r="I1110" s="220" t="str">
        <f>VLOOKUP(A1110,EMPRESAS!$A$1:$I$342,9,0)</f>
        <v>EMBALSE DEL PEÑOL</v>
      </c>
      <c r="J1110" s="175">
        <v>15</v>
      </c>
      <c r="K1110" s="176" t="str">
        <f>VLOOKUP(J1110,AUXILIAR_TIPO_ASEGURADORA!$C$2:$D$19,2,0)</f>
        <v>ZURICH</v>
      </c>
      <c r="L1110" s="115" t="s">
        <v>2216</v>
      </c>
      <c r="M1110" s="148">
        <v>44605</v>
      </c>
      <c r="N1110" s="115" t="s">
        <v>2216</v>
      </c>
      <c r="O1110" s="148">
        <v>44605</v>
      </c>
      <c r="P1110" s="28"/>
      <c r="Q1110" s="60"/>
      <c r="R1110" s="157" t="str">
        <f t="shared" ca="1" si="59"/>
        <v>Vencida</v>
      </c>
      <c r="S1110" s="157">
        <f t="shared" ca="1" si="60"/>
        <v>45</v>
      </c>
      <c r="T1110" s="157" t="str">
        <f t="shared" ca="1" si="61"/>
        <v xml:space="preserve"> </v>
      </c>
    </row>
    <row r="1111" spans="1:20" ht="15.6" thickTop="1" thickBot="1">
      <c r="A1111" s="66">
        <v>709512943</v>
      </c>
      <c r="B1111" s="88" t="str">
        <f>VLOOKUP(A1111,EMPRESAS!$A$1:$B$342,2,0)</f>
        <v>ARISTIZABAL VILLEGAS OSCAR AUGUSTO</v>
      </c>
      <c r="C1111" s="88" t="str">
        <f>VLOOKUP(A1111,EMPRESAS!$A$1:$C$342,3,0)</f>
        <v>Turismo</v>
      </c>
      <c r="D1111" s="91" t="s">
        <v>2217</v>
      </c>
      <c r="E1111" s="122">
        <v>11021901</v>
      </c>
      <c r="F1111" s="131" t="s">
        <v>1195</v>
      </c>
      <c r="G1111" s="131">
        <v>10</v>
      </c>
      <c r="H1111" s="122" t="s">
        <v>1035</v>
      </c>
      <c r="I1111" s="220" t="str">
        <f>VLOOKUP(A1111,EMPRESAS!$A$1:$I$342,9,0)</f>
        <v>EMBALSE DEL PEÑOL</v>
      </c>
      <c r="J1111" s="175">
        <v>15</v>
      </c>
      <c r="K1111" s="176" t="str">
        <f>VLOOKUP(J1111,AUXILIAR_TIPO_ASEGURADORA!$C$2:$D$19,2,0)</f>
        <v>ZURICH</v>
      </c>
      <c r="L1111" s="115" t="s">
        <v>2216</v>
      </c>
      <c r="M1111" s="148">
        <v>44605</v>
      </c>
      <c r="N1111" s="115" t="s">
        <v>2216</v>
      </c>
      <c r="O1111" s="148">
        <v>44605</v>
      </c>
      <c r="P1111" s="28"/>
      <c r="Q1111" s="60"/>
      <c r="R1111" s="157" t="str">
        <f t="shared" ca="1" si="59"/>
        <v>Vencida</v>
      </c>
      <c r="S1111" s="157">
        <f t="shared" ca="1" si="60"/>
        <v>45</v>
      </c>
      <c r="T1111" s="157" t="str">
        <f t="shared" ca="1" si="61"/>
        <v xml:space="preserve"> </v>
      </c>
    </row>
    <row r="1112" spans="1:20" ht="15.6" thickTop="1" thickBot="1">
      <c r="A1112" s="66">
        <v>709512943</v>
      </c>
      <c r="B1112" s="88" t="str">
        <f>VLOOKUP(A1112,EMPRESAS!$A$1:$B$342,2,0)</f>
        <v>ARISTIZABAL VILLEGAS OSCAR AUGUSTO</v>
      </c>
      <c r="C1112" s="88" t="str">
        <f>VLOOKUP(A1112,EMPRESAS!$A$1:$C$342,3,0)</f>
        <v>Turismo</v>
      </c>
      <c r="D1112" s="91" t="s">
        <v>2218</v>
      </c>
      <c r="E1112" s="122">
        <v>11021902</v>
      </c>
      <c r="F1112" s="131" t="s">
        <v>1195</v>
      </c>
      <c r="G1112" s="131">
        <v>10</v>
      </c>
      <c r="H1112" s="122" t="s">
        <v>1035</v>
      </c>
      <c r="I1112" s="220" t="str">
        <f>VLOOKUP(A1112,EMPRESAS!$A$1:$I$342,9,0)</f>
        <v>EMBALSE DEL PEÑOL</v>
      </c>
      <c r="J1112" s="175">
        <v>15</v>
      </c>
      <c r="K1112" s="176" t="str">
        <f>VLOOKUP(J1112,AUXILIAR_TIPO_ASEGURADORA!$C$2:$D$19,2,0)</f>
        <v>ZURICH</v>
      </c>
      <c r="L1112" s="115" t="s">
        <v>2216</v>
      </c>
      <c r="M1112" s="148">
        <v>44605</v>
      </c>
      <c r="N1112" s="115" t="s">
        <v>2216</v>
      </c>
      <c r="O1112" s="148">
        <v>44605</v>
      </c>
      <c r="P1112" s="28"/>
      <c r="Q1112" s="60"/>
      <c r="R1112" s="157" t="str">
        <f t="shared" ca="1" si="59"/>
        <v>Vencida</v>
      </c>
      <c r="S1112" s="157">
        <f t="shared" ca="1" si="60"/>
        <v>45</v>
      </c>
      <c r="T1112" s="157" t="str">
        <f t="shared" ca="1" si="61"/>
        <v xml:space="preserve"> </v>
      </c>
    </row>
    <row r="1113" spans="1:20" ht="15.6" thickTop="1" thickBot="1">
      <c r="A1113" s="66">
        <v>709512943</v>
      </c>
      <c r="B1113" s="88" t="str">
        <f>VLOOKUP(A1113,EMPRESAS!$A$1:$B$342,2,0)</f>
        <v>ARISTIZABAL VILLEGAS OSCAR AUGUSTO</v>
      </c>
      <c r="C1113" s="88" t="str">
        <f>VLOOKUP(A1113,EMPRESAS!$A$1:$C$342,3,0)</f>
        <v>Turismo</v>
      </c>
      <c r="D1113" s="91" t="s">
        <v>2219</v>
      </c>
      <c r="E1113" s="122">
        <v>11020903</v>
      </c>
      <c r="F1113" s="131" t="s">
        <v>1195</v>
      </c>
      <c r="G1113" s="131">
        <v>10</v>
      </c>
      <c r="H1113" s="122" t="s">
        <v>1035</v>
      </c>
      <c r="I1113" s="220" t="str">
        <f>VLOOKUP(A1113,EMPRESAS!$A$1:$I$342,9,0)</f>
        <v>EMBALSE DEL PEÑOL</v>
      </c>
      <c r="J1113" s="175">
        <v>15</v>
      </c>
      <c r="K1113" s="176" t="str">
        <f>VLOOKUP(J1113,AUXILIAR_TIPO_ASEGURADORA!$C$2:$D$19,2,0)</f>
        <v>ZURICH</v>
      </c>
      <c r="L1113" s="115" t="s">
        <v>2216</v>
      </c>
      <c r="M1113" s="148">
        <v>44605</v>
      </c>
      <c r="N1113" s="115" t="s">
        <v>2216</v>
      </c>
      <c r="O1113" s="148">
        <v>44605</v>
      </c>
      <c r="P1113" s="28"/>
      <c r="Q1113" s="60"/>
      <c r="R1113" s="157" t="str">
        <f t="shared" ca="1" si="59"/>
        <v>Vencida</v>
      </c>
      <c r="S1113" s="157">
        <f t="shared" ca="1" si="60"/>
        <v>45</v>
      </c>
      <c r="T1113" s="157" t="str">
        <f t="shared" ca="1" si="61"/>
        <v xml:space="preserve"> </v>
      </c>
    </row>
    <row r="1114" spans="1:20" ht="15.6" thickTop="1" thickBot="1">
      <c r="A1114" s="66">
        <v>709512943</v>
      </c>
      <c r="B1114" s="88" t="str">
        <f>VLOOKUP(A1114,EMPRESAS!$A$1:$B$342,2,0)</f>
        <v>ARISTIZABAL VILLEGAS OSCAR AUGUSTO</v>
      </c>
      <c r="C1114" s="88" t="str">
        <f>VLOOKUP(A1114,EMPRESAS!$A$1:$C$342,3,0)</f>
        <v>Turismo</v>
      </c>
      <c r="D1114" s="91" t="s">
        <v>2220</v>
      </c>
      <c r="E1114" s="122">
        <v>11020176</v>
      </c>
      <c r="F1114" s="130" t="s">
        <v>1102</v>
      </c>
      <c r="G1114" s="131">
        <v>12</v>
      </c>
      <c r="H1114" s="122" t="s">
        <v>1035</v>
      </c>
      <c r="I1114" s="220" t="str">
        <f>VLOOKUP(A1114,EMPRESAS!$A$1:$I$342,9,0)</f>
        <v>EMBALSE DEL PEÑOL</v>
      </c>
      <c r="J1114" s="175">
        <v>15</v>
      </c>
      <c r="K1114" s="176" t="str">
        <f>VLOOKUP(J1114,AUXILIAR_TIPO_ASEGURADORA!$C$2:$D$19,2,0)</f>
        <v>ZURICH</v>
      </c>
      <c r="L1114" s="115" t="s">
        <v>2216</v>
      </c>
      <c r="M1114" s="148">
        <v>44605</v>
      </c>
      <c r="N1114" s="115" t="s">
        <v>2216</v>
      </c>
      <c r="O1114" s="148">
        <v>44605</v>
      </c>
      <c r="P1114" s="28"/>
      <c r="Q1114" s="60"/>
      <c r="R1114" s="157" t="str">
        <f t="shared" ca="1" si="59"/>
        <v>Vencida</v>
      </c>
      <c r="S1114" s="157">
        <f t="shared" ca="1" si="60"/>
        <v>45</v>
      </c>
      <c r="T1114" s="157" t="str">
        <f t="shared" ca="1" si="61"/>
        <v xml:space="preserve"> </v>
      </c>
    </row>
    <row r="1115" spans="1:20" ht="15.6" thickTop="1" thickBot="1">
      <c r="A1115" s="66">
        <v>709512943</v>
      </c>
      <c r="B1115" s="88" t="str">
        <f>VLOOKUP(A1115,EMPRESAS!$A$1:$B$342,2,0)</f>
        <v>ARISTIZABAL VILLEGAS OSCAR AUGUSTO</v>
      </c>
      <c r="C1115" s="88" t="str">
        <f>VLOOKUP(A1115,EMPRESAS!$A$1:$C$342,3,0)</f>
        <v>Turismo</v>
      </c>
      <c r="D1115" s="91" t="s">
        <v>2221</v>
      </c>
      <c r="E1115" s="122">
        <v>11020177</v>
      </c>
      <c r="F1115" s="130" t="s">
        <v>1102</v>
      </c>
      <c r="G1115" s="131">
        <v>12</v>
      </c>
      <c r="H1115" s="122" t="s">
        <v>1035</v>
      </c>
      <c r="I1115" s="220" t="str">
        <f>VLOOKUP(A1115,EMPRESAS!$A$1:$I$342,9,0)</f>
        <v>EMBALSE DEL PEÑOL</v>
      </c>
      <c r="J1115" s="175">
        <v>15</v>
      </c>
      <c r="K1115" s="176" t="str">
        <f>VLOOKUP(J1115,AUXILIAR_TIPO_ASEGURADORA!$C$2:$D$19,2,0)</f>
        <v>ZURICH</v>
      </c>
      <c r="L1115" s="115" t="s">
        <v>2216</v>
      </c>
      <c r="M1115" s="148">
        <v>44605</v>
      </c>
      <c r="N1115" s="115" t="s">
        <v>2216</v>
      </c>
      <c r="O1115" s="148">
        <v>44605</v>
      </c>
      <c r="P1115" s="28"/>
      <c r="Q1115" s="60"/>
      <c r="R1115" s="157" t="str">
        <f t="shared" ref="R1115:R1178" ca="1" si="62">IF(O1115&lt;$W$1,"Vencida","Vigente")</f>
        <v>Vencida</v>
      </c>
      <c r="S1115" s="157">
        <f t="shared" ref="S1115:S1178" ca="1" si="63">$W$1-O1115</f>
        <v>45</v>
      </c>
      <c r="T1115" s="157" t="str">
        <f t="shared" ref="T1115:T1178" ca="1" si="64">IF(S1115=-$Y$1,"Proximo a Vencer"," ")</f>
        <v xml:space="preserve"> </v>
      </c>
    </row>
    <row r="1116" spans="1:20" ht="15.6" thickTop="1" thickBot="1">
      <c r="A1116" s="66">
        <v>709512943</v>
      </c>
      <c r="B1116" s="88" t="str">
        <f>VLOOKUP(A1116,EMPRESAS!$A$1:$B$342,2,0)</f>
        <v>ARISTIZABAL VILLEGAS OSCAR AUGUSTO</v>
      </c>
      <c r="C1116" s="88" t="str">
        <f>VLOOKUP(A1116,EMPRESAS!$A$1:$C$342,3,0)</f>
        <v>Turismo</v>
      </c>
      <c r="D1116" s="91" t="s">
        <v>2222</v>
      </c>
      <c r="E1116" s="122">
        <v>11021029</v>
      </c>
      <c r="F1116" s="130" t="s">
        <v>1102</v>
      </c>
      <c r="G1116" s="131">
        <v>15</v>
      </c>
      <c r="H1116" s="122" t="s">
        <v>1147</v>
      </c>
      <c r="I1116" s="220" t="str">
        <f>VLOOKUP(A1116,EMPRESAS!$A$1:$I$342,9,0)</f>
        <v>EMBALSE DEL PEÑOL</v>
      </c>
      <c r="J1116" s="175">
        <v>15</v>
      </c>
      <c r="K1116" s="176" t="str">
        <f>VLOOKUP(J1116,AUXILIAR_TIPO_ASEGURADORA!$C$2:$D$19,2,0)</f>
        <v>ZURICH</v>
      </c>
      <c r="L1116" s="115" t="s">
        <v>2216</v>
      </c>
      <c r="M1116" s="148">
        <v>44605</v>
      </c>
      <c r="N1116" s="115" t="s">
        <v>2216</v>
      </c>
      <c r="O1116" s="148">
        <v>44605</v>
      </c>
      <c r="P1116" s="8"/>
      <c r="Q1116" s="56"/>
      <c r="R1116" s="157" t="str">
        <f t="shared" ca="1" si="62"/>
        <v>Vencida</v>
      </c>
      <c r="S1116" s="157">
        <f t="shared" ca="1" si="63"/>
        <v>45</v>
      </c>
      <c r="T1116" s="157" t="str">
        <f t="shared" ca="1" si="64"/>
        <v xml:space="preserve"> </v>
      </c>
    </row>
    <row r="1117" spans="1:20" ht="15.6" thickTop="1" thickBot="1">
      <c r="A1117" s="66">
        <v>709512943</v>
      </c>
      <c r="B1117" s="88" t="str">
        <f>VLOOKUP(A1117,EMPRESAS!$A$1:$B$342,2,0)</f>
        <v>ARISTIZABAL VILLEGAS OSCAR AUGUSTO</v>
      </c>
      <c r="C1117" s="88" t="str">
        <f>VLOOKUP(A1117,EMPRESAS!$A$1:$C$342,3,0)</f>
        <v>Turismo</v>
      </c>
      <c r="D1117" s="91" t="s">
        <v>2223</v>
      </c>
      <c r="E1117" s="122">
        <v>11021253</v>
      </c>
      <c r="F1117" s="130" t="s">
        <v>1102</v>
      </c>
      <c r="G1117" s="131">
        <v>25</v>
      </c>
      <c r="H1117" s="122" t="s">
        <v>1035</v>
      </c>
      <c r="I1117" s="220" t="str">
        <f>VLOOKUP(A1117,EMPRESAS!$A$1:$I$342,9,0)</f>
        <v>EMBALSE DEL PEÑOL</v>
      </c>
      <c r="J1117" s="175">
        <v>15</v>
      </c>
      <c r="K1117" s="176" t="str">
        <f>VLOOKUP(J1117,AUXILIAR_TIPO_ASEGURADORA!$C$2:$D$19,2,0)</f>
        <v>ZURICH</v>
      </c>
      <c r="L1117" s="115" t="s">
        <v>2216</v>
      </c>
      <c r="M1117" s="148">
        <v>44605</v>
      </c>
      <c r="N1117" s="115" t="s">
        <v>2216</v>
      </c>
      <c r="O1117" s="148">
        <v>44605</v>
      </c>
      <c r="P1117" s="28"/>
      <c r="Q1117" s="60"/>
      <c r="R1117" s="157" t="str">
        <f t="shared" ca="1" si="62"/>
        <v>Vencida</v>
      </c>
      <c r="S1117" s="157">
        <f t="shared" ca="1" si="63"/>
        <v>45</v>
      </c>
      <c r="T1117" s="157" t="str">
        <f t="shared" ca="1" si="64"/>
        <v xml:space="preserve"> </v>
      </c>
    </row>
    <row r="1118" spans="1:20" ht="15.6" thickTop="1" thickBot="1">
      <c r="A1118" s="66">
        <v>709512943</v>
      </c>
      <c r="B1118" s="88" t="str">
        <f>VLOOKUP(A1118,EMPRESAS!$A$1:$B$342,2,0)</f>
        <v>ARISTIZABAL VILLEGAS OSCAR AUGUSTO</v>
      </c>
      <c r="C1118" s="88" t="str">
        <f>VLOOKUP(A1118,EMPRESAS!$A$1:$C$342,3,0)</f>
        <v>Turismo</v>
      </c>
      <c r="D1118" s="91" t="s">
        <v>2224</v>
      </c>
      <c r="E1118" s="122">
        <v>11020522</v>
      </c>
      <c r="F1118" s="130" t="s">
        <v>1102</v>
      </c>
      <c r="G1118" s="131">
        <v>26</v>
      </c>
      <c r="H1118" s="122" t="s">
        <v>1035</v>
      </c>
      <c r="I1118" s="220" t="str">
        <f>VLOOKUP(A1118,EMPRESAS!$A$1:$I$342,9,0)</f>
        <v>EMBALSE DEL PEÑOL</v>
      </c>
      <c r="J1118" s="175">
        <v>15</v>
      </c>
      <c r="K1118" s="176" t="str">
        <f>VLOOKUP(J1118,AUXILIAR_TIPO_ASEGURADORA!$C$2:$D$19,2,0)</f>
        <v>ZURICH</v>
      </c>
      <c r="L1118" s="115" t="s">
        <v>2216</v>
      </c>
      <c r="M1118" s="148">
        <v>44605</v>
      </c>
      <c r="N1118" s="115" t="s">
        <v>2216</v>
      </c>
      <c r="O1118" s="148">
        <v>44605</v>
      </c>
      <c r="P1118" s="28"/>
      <c r="Q1118" s="60"/>
      <c r="R1118" s="157" t="str">
        <f t="shared" ca="1" si="62"/>
        <v>Vencida</v>
      </c>
      <c r="S1118" s="157">
        <f t="shared" ca="1" si="63"/>
        <v>45</v>
      </c>
      <c r="T1118" s="157" t="str">
        <f t="shared" ca="1" si="64"/>
        <v xml:space="preserve"> </v>
      </c>
    </row>
    <row r="1119" spans="1:20" ht="15.6" thickTop="1" thickBot="1">
      <c r="A1119" s="66">
        <v>709512943</v>
      </c>
      <c r="B1119" s="88" t="str">
        <f>VLOOKUP(A1119,EMPRESAS!$A$1:$B$342,2,0)</f>
        <v>ARISTIZABAL VILLEGAS OSCAR AUGUSTO</v>
      </c>
      <c r="C1119" s="88" t="str">
        <f>VLOOKUP(A1119,EMPRESAS!$A$1:$C$342,3,0)</f>
        <v>Turismo</v>
      </c>
      <c r="D1119" s="91" t="s">
        <v>2225</v>
      </c>
      <c r="E1119" s="122">
        <v>11010001</v>
      </c>
      <c r="F1119" s="131" t="s">
        <v>1195</v>
      </c>
      <c r="G1119" s="131">
        <v>286</v>
      </c>
      <c r="H1119" s="122" t="s">
        <v>1035</v>
      </c>
      <c r="I1119" s="220" t="str">
        <f>VLOOKUP(A1119,EMPRESAS!$A$1:$I$342,9,0)</f>
        <v>EMBALSE DEL PEÑOL</v>
      </c>
      <c r="J1119" s="175">
        <v>1</v>
      </c>
      <c r="K1119" s="176" t="str">
        <f>VLOOKUP(J1119,AUXILIAR_TIPO_ASEGURADORA!$C$2:$D$19,2,0)</f>
        <v>PREVISORA</v>
      </c>
      <c r="L1119" s="115">
        <v>1023363</v>
      </c>
      <c r="M1119" s="148">
        <v>44556</v>
      </c>
      <c r="N1119" s="115"/>
      <c r="O1119" s="148"/>
      <c r="P1119" s="28"/>
      <c r="Q1119" s="60"/>
      <c r="R1119" s="157" t="str">
        <f t="shared" ca="1" si="62"/>
        <v>Vencida</v>
      </c>
      <c r="S1119" s="157">
        <f t="shared" ca="1" si="63"/>
        <v>44650</v>
      </c>
      <c r="T1119" s="157" t="str">
        <f t="shared" ca="1" si="64"/>
        <v xml:space="preserve"> </v>
      </c>
    </row>
    <row r="1120" spans="1:20" ht="15.6" thickTop="1" thickBot="1">
      <c r="A1120" s="67">
        <v>9000448681</v>
      </c>
      <c r="B1120" s="88" t="str">
        <f>VLOOKUP(A1120,EMPRESAS!$A$1:$B$342,2,0)</f>
        <v>ASOCIACION DE TRANSPORTADORES UNIDOS DE PUERTO WILCHES "ASTRAWIL"</v>
      </c>
      <c r="C1120" s="88" t="str">
        <f>VLOOKUP(A1120,EMPRESAS!$A$1:$C$342,3,0)</f>
        <v>Pasajeros</v>
      </c>
      <c r="D1120" s="95" t="s">
        <v>2226</v>
      </c>
      <c r="E1120" s="122">
        <v>10620567</v>
      </c>
      <c r="F1120" s="130" t="s">
        <v>1102</v>
      </c>
      <c r="G1120" s="131">
        <v>12</v>
      </c>
      <c r="H1120" s="122" t="s">
        <v>1105</v>
      </c>
      <c r="I1120" s="220" t="str">
        <f>VLOOKUP(A1120,EMPRESAS!$A$1:$I$342,9,0)</f>
        <v>MAGDALENA</v>
      </c>
      <c r="J1120" s="175">
        <v>12</v>
      </c>
      <c r="K1120" s="176" t="str">
        <f>VLOOKUP(J1120,AUXILIAR_TIPO_ASEGURADORA!$C$2:$D$19,2,0)</f>
        <v>LIBERTY SEGUROS</v>
      </c>
      <c r="L1120" s="115">
        <v>91248348</v>
      </c>
      <c r="M1120" s="148">
        <v>43260</v>
      </c>
      <c r="N1120" s="115">
        <v>541879</v>
      </c>
      <c r="O1120" s="148">
        <v>43260</v>
      </c>
      <c r="P1120" s="28"/>
      <c r="Q1120" s="60"/>
      <c r="R1120" s="157" t="str">
        <f t="shared" ca="1" si="62"/>
        <v>Vencida</v>
      </c>
      <c r="S1120" s="157">
        <f t="shared" ca="1" si="63"/>
        <v>1390</v>
      </c>
      <c r="T1120" s="157" t="str">
        <f t="shared" ca="1" si="64"/>
        <v xml:space="preserve"> </v>
      </c>
    </row>
    <row r="1121" spans="1:20" ht="15.6" thickTop="1" thickBot="1">
      <c r="A1121" s="88">
        <v>9000448681</v>
      </c>
      <c r="B1121" s="88" t="str">
        <f>VLOOKUP(A1121,EMPRESAS!$A$1:$B$342,2,0)</f>
        <v>ASOCIACION DE TRANSPORTADORES UNIDOS DE PUERTO WILCHES "ASTRAWIL"</v>
      </c>
      <c r="C1121" s="88" t="str">
        <f>VLOOKUP(A1121,EMPRESAS!$A$1:$C$342,3,0)</f>
        <v>Pasajeros</v>
      </c>
      <c r="D1121" s="95" t="s">
        <v>2227</v>
      </c>
      <c r="E1121" s="122">
        <v>10620624</v>
      </c>
      <c r="F1121" s="130" t="s">
        <v>1102</v>
      </c>
      <c r="G1121" s="131">
        <v>12</v>
      </c>
      <c r="H1121" s="122" t="s">
        <v>1105</v>
      </c>
      <c r="I1121" s="220" t="str">
        <f>VLOOKUP(A1121,EMPRESAS!$A$1:$I$342,9,0)</f>
        <v>MAGDALENA</v>
      </c>
      <c r="J1121" s="175">
        <v>12</v>
      </c>
      <c r="K1121" s="176" t="str">
        <f>VLOOKUP(J1121,AUXILIAR_TIPO_ASEGURADORA!$C$2:$D$19,2,0)</f>
        <v>LIBERTY SEGUROS</v>
      </c>
      <c r="L1121" s="115">
        <v>91248348</v>
      </c>
      <c r="M1121" s="148">
        <v>43260</v>
      </c>
      <c r="N1121" s="115">
        <v>541879</v>
      </c>
      <c r="O1121" s="148">
        <v>43260</v>
      </c>
      <c r="P1121" s="28"/>
      <c r="Q1121" s="60"/>
      <c r="R1121" s="157" t="str">
        <f t="shared" ca="1" si="62"/>
        <v>Vencida</v>
      </c>
      <c r="S1121" s="157">
        <f t="shared" ca="1" si="63"/>
        <v>1390</v>
      </c>
      <c r="T1121" s="157" t="str">
        <f t="shared" ca="1" si="64"/>
        <v xml:space="preserve"> </v>
      </c>
    </row>
    <row r="1122" spans="1:20" ht="15.6" thickTop="1" thickBot="1">
      <c r="A1122" s="88">
        <v>9000448681</v>
      </c>
      <c r="B1122" s="88" t="str">
        <f>VLOOKUP(A1122,EMPRESAS!$A$1:$B$342,2,0)</f>
        <v>ASOCIACION DE TRANSPORTADORES UNIDOS DE PUERTO WILCHES "ASTRAWIL"</v>
      </c>
      <c r="C1122" s="88" t="str">
        <f>VLOOKUP(A1122,EMPRESAS!$A$1:$C$342,3,0)</f>
        <v>Pasajeros</v>
      </c>
      <c r="D1122" s="95" t="s">
        <v>2228</v>
      </c>
      <c r="E1122" s="122">
        <v>10620622</v>
      </c>
      <c r="F1122" s="130" t="s">
        <v>1102</v>
      </c>
      <c r="G1122" s="131">
        <v>18</v>
      </c>
      <c r="H1122" s="122" t="s">
        <v>1105</v>
      </c>
      <c r="I1122" s="220" t="str">
        <f>VLOOKUP(A1122,EMPRESAS!$A$1:$I$342,9,0)</f>
        <v>MAGDALENA</v>
      </c>
      <c r="J1122" s="175">
        <v>12</v>
      </c>
      <c r="K1122" s="176" t="str">
        <f>VLOOKUP(J1122,AUXILIAR_TIPO_ASEGURADORA!$C$2:$D$19,2,0)</f>
        <v>LIBERTY SEGUROS</v>
      </c>
      <c r="L1122" s="115">
        <v>91248348</v>
      </c>
      <c r="M1122" s="148">
        <v>43260</v>
      </c>
      <c r="N1122" s="115">
        <v>541879</v>
      </c>
      <c r="O1122" s="148">
        <v>43260</v>
      </c>
      <c r="P1122" s="28"/>
      <c r="Q1122" s="60"/>
      <c r="R1122" s="157" t="str">
        <f t="shared" ca="1" si="62"/>
        <v>Vencida</v>
      </c>
      <c r="S1122" s="157">
        <f t="shared" ca="1" si="63"/>
        <v>1390</v>
      </c>
      <c r="T1122" s="157" t="str">
        <f t="shared" ca="1" si="64"/>
        <v xml:space="preserve"> </v>
      </c>
    </row>
    <row r="1123" spans="1:20" ht="15.6" thickTop="1" thickBot="1">
      <c r="A1123" s="88">
        <v>9000448681</v>
      </c>
      <c r="B1123" s="88" t="str">
        <f>VLOOKUP(A1123,EMPRESAS!$A$1:$B$342,2,0)</f>
        <v>ASOCIACION DE TRANSPORTADORES UNIDOS DE PUERTO WILCHES "ASTRAWIL"</v>
      </c>
      <c r="C1123" s="88" t="str">
        <f>VLOOKUP(A1123,EMPRESAS!$A$1:$C$342,3,0)</f>
        <v>Pasajeros</v>
      </c>
      <c r="D1123" s="95" t="s">
        <v>2229</v>
      </c>
      <c r="E1123" s="122">
        <v>10620529</v>
      </c>
      <c r="F1123" s="130" t="s">
        <v>1102</v>
      </c>
      <c r="G1123" s="131">
        <v>12</v>
      </c>
      <c r="H1123" s="122" t="s">
        <v>1105</v>
      </c>
      <c r="I1123" s="220" t="str">
        <f>VLOOKUP(A1123,EMPRESAS!$A$1:$I$342,9,0)</f>
        <v>MAGDALENA</v>
      </c>
      <c r="J1123" s="175">
        <v>12</v>
      </c>
      <c r="K1123" s="176" t="str">
        <f>VLOOKUP(J1123,AUXILIAR_TIPO_ASEGURADORA!$C$2:$D$19,2,0)</f>
        <v>LIBERTY SEGUROS</v>
      </c>
      <c r="L1123" s="115">
        <v>91248348</v>
      </c>
      <c r="M1123" s="148">
        <v>43260</v>
      </c>
      <c r="N1123" s="115">
        <v>541879</v>
      </c>
      <c r="O1123" s="148">
        <v>43260</v>
      </c>
      <c r="P1123" s="28"/>
      <c r="Q1123" s="60"/>
      <c r="R1123" s="157" t="str">
        <f t="shared" ca="1" si="62"/>
        <v>Vencida</v>
      </c>
      <c r="S1123" s="157">
        <f t="shared" ca="1" si="63"/>
        <v>1390</v>
      </c>
      <c r="T1123" s="157" t="str">
        <f t="shared" ca="1" si="64"/>
        <v xml:space="preserve"> </v>
      </c>
    </row>
    <row r="1124" spans="1:20" ht="15.6" thickTop="1" thickBot="1">
      <c r="A1124" s="88">
        <v>9000448681</v>
      </c>
      <c r="B1124" s="88" t="str">
        <f>VLOOKUP(A1124,EMPRESAS!$A$1:$B$342,2,0)</f>
        <v>ASOCIACION DE TRANSPORTADORES UNIDOS DE PUERTO WILCHES "ASTRAWIL"</v>
      </c>
      <c r="C1124" s="88" t="str">
        <f>VLOOKUP(A1124,EMPRESAS!$A$1:$C$342,3,0)</f>
        <v>Pasajeros</v>
      </c>
      <c r="D1124" s="95" t="s">
        <v>2230</v>
      </c>
      <c r="E1124" s="122">
        <v>10620638</v>
      </c>
      <c r="F1124" s="130" t="s">
        <v>1102</v>
      </c>
      <c r="G1124" s="131">
        <v>18</v>
      </c>
      <c r="H1124" s="122" t="s">
        <v>1105</v>
      </c>
      <c r="I1124" s="220" t="str">
        <f>VLOOKUP(A1124,EMPRESAS!$A$1:$I$342,9,0)</f>
        <v>MAGDALENA</v>
      </c>
      <c r="J1124" s="175">
        <v>12</v>
      </c>
      <c r="K1124" s="176" t="str">
        <f>VLOOKUP(J1124,AUXILIAR_TIPO_ASEGURADORA!$C$2:$D$19,2,0)</f>
        <v>LIBERTY SEGUROS</v>
      </c>
      <c r="L1124" s="115">
        <v>91248348</v>
      </c>
      <c r="M1124" s="148">
        <v>43260</v>
      </c>
      <c r="N1124" s="115">
        <v>541879</v>
      </c>
      <c r="O1124" s="148">
        <v>43260</v>
      </c>
      <c r="P1124" s="28"/>
      <c r="Q1124" s="60"/>
      <c r="R1124" s="157" t="str">
        <f t="shared" ca="1" si="62"/>
        <v>Vencida</v>
      </c>
      <c r="S1124" s="157">
        <f t="shared" ca="1" si="63"/>
        <v>1390</v>
      </c>
      <c r="T1124" s="157" t="str">
        <f t="shared" ca="1" si="64"/>
        <v xml:space="preserve"> </v>
      </c>
    </row>
    <row r="1125" spans="1:20" ht="15.6" thickTop="1" thickBot="1">
      <c r="A1125" s="88">
        <v>9000448681</v>
      </c>
      <c r="B1125" s="88" t="str">
        <f>VLOOKUP(A1125,EMPRESAS!$A$1:$B$342,2,0)</f>
        <v>ASOCIACION DE TRANSPORTADORES UNIDOS DE PUERTO WILCHES "ASTRAWIL"</v>
      </c>
      <c r="C1125" s="88" t="str">
        <f>VLOOKUP(A1125,EMPRESAS!$A$1:$C$342,3,0)</f>
        <v>Pasajeros</v>
      </c>
      <c r="D1125" s="95" t="s">
        <v>2231</v>
      </c>
      <c r="E1125" s="122">
        <v>10620627</v>
      </c>
      <c r="F1125" s="130" t="s">
        <v>1102</v>
      </c>
      <c r="G1125" s="131">
        <v>12</v>
      </c>
      <c r="H1125" s="122" t="s">
        <v>1105</v>
      </c>
      <c r="I1125" s="220" t="str">
        <f>VLOOKUP(A1125,EMPRESAS!$A$1:$I$342,9,0)</f>
        <v>MAGDALENA</v>
      </c>
      <c r="J1125" s="175">
        <v>12</v>
      </c>
      <c r="K1125" s="176" t="str">
        <f>VLOOKUP(J1125,AUXILIAR_TIPO_ASEGURADORA!$C$2:$D$19,2,0)</f>
        <v>LIBERTY SEGUROS</v>
      </c>
      <c r="L1125" s="115">
        <v>91248348</v>
      </c>
      <c r="M1125" s="148">
        <v>43260</v>
      </c>
      <c r="N1125" s="115">
        <v>541879</v>
      </c>
      <c r="O1125" s="148">
        <v>43260</v>
      </c>
      <c r="P1125" s="28"/>
      <c r="Q1125" s="60"/>
      <c r="R1125" s="157" t="str">
        <f t="shared" ca="1" si="62"/>
        <v>Vencida</v>
      </c>
      <c r="S1125" s="157">
        <f t="shared" ca="1" si="63"/>
        <v>1390</v>
      </c>
      <c r="T1125" s="157" t="str">
        <f t="shared" ca="1" si="64"/>
        <v xml:space="preserve"> </v>
      </c>
    </row>
    <row r="1126" spans="1:20" ht="15.6" thickTop="1" thickBot="1">
      <c r="A1126" s="88">
        <v>9000448681</v>
      </c>
      <c r="B1126" s="88" t="str">
        <f>VLOOKUP(A1126,EMPRESAS!$A$1:$B$342,2,0)</f>
        <v>ASOCIACION DE TRANSPORTADORES UNIDOS DE PUERTO WILCHES "ASTRAWIL"</v>
      </c>
      <c r="C1126" s="88" t="str">
        <f>VLOOKUP(A1126,EMPRESAS!$A$1:$C$342,3,0)</f>
        <v>Pasajeros</v>
      </c>
      <c r="D1126" s="95" t="s">
        <v>2232</v>
      </c>
      <c r="E1126" s="122">
        <v>10620078</v>
      </c>
      <c r="F1126" s="130" t="s">
        <v>1102</v>
      </c>
      <c r="G1126" s="131">
        <v>18</v>
      </c>
      <c r="H1126" s="122" t="s">
        <v>1105</v>
      </c>
      <c r="I1126" s="220" t="str">
        <f>VLOOKUP(A1126,EMPRESAS!$A$1:$I$342,9,0)</f>
        <v>MAGDALENA</v>
      </c>
      <c r="J1126" s="175">
        <v>12</v>
      </c>
      <c r="K1126" s="176" t="str">
        <f>VLOOKUP(J1126,AUXILIAR_TIPO_ASEGURADORA!$C$2:$D$19,2,0)</f>
        <v>LIBERTY SEGUROS</v>
      </c>
      <c r="L1126" s="115">
        <v>91248348</v>
      </c>
      <c r="M1126" s="148">
        <v>43260</v>
      </c>
      <c r="N1126" s="115">
        <v>541879</v>
      </c>
      <c r="O1126" s="148">
        <v>43260</v>
      </c>
      <c r="P1126" s="28"/>
      <c r="Q1126" s="60"/>
      <c r="R1126" s="157" t="str">
        <f t="shared" ca="1" si="62"/>
        <v>Vencida</v>
      </c>
      <c r="S1126" s="157">
        <f t="shared" ca="1" si="63"/>
        <v>1390</v>
      </c>
      <c r="T1126" s="157" t="str">
        <f t="shared" ca="1" si="64"/>
        <v xml:space="preserve"> </v>
      </c>
    </row>
    <row r="1127" spans="1:20" ht="15.6" thickTop="1" thickBot="1">
      <c r="A1127" s="88">
        <v>9000448681</v>
      </c>
      <c r="B1127" s="88" t="str">
        <f>VLOOKUP(A1127,EMPRESAS!$A$1:$B$342,2,0)</f>
        <v>ASOCIACION DE TRANSPORTADORES UNIDOS DE PUERTO WILCHES "ASTRAWIL"</v>
      </c>
      <c r="C1127" s="88" t="str">
        <f>VLOOKUP(A1127,EMPRESAS!$A$1:$C$342,3,0)</f>
        <v>Pasajeros</v>
      </c>
      <c r="D1127" s="95" t="s">
        <v>2233</v>
      </c>
      <c r="E1127" s="122">
        <v>10620789</v>
      </c>
      <c r="F1127" s="130" t="s">
        <v>1158</v>
      </c>
      <c r="G1127" s="131">
        <v>12</v>
      </c>
      <c r="H1127" s="122" t="s">
        <v>1105</v>
      </c>
      <c r="I1127" s="220" t="str">
        <f>VLOOKUP(A1127,EMPRESAS!$A$1:$I$342,9,0)</f>
        <v>MAGDALENA</v>
      </c>
      <c r="J1127" s="175">
        <v>12</v>
      </c>
      <c r="K1127" s="176" t="str">
        <f>VLOOKUP(J1127,AUXILIAR_TIPO_ASEGURADORA!$C$2:$D$19,2,0)</f>
        <v>LIBERTY SEGUROS</v>
      </c>
      <c r="L1127" s="115">
        <v>91248348</v>
      </c>
      <c r="M1127" s="148">
        <v>43260</v>
      </c>
      <c r="N1127" s="115">
        <v>541879</v>
      </c>
      <c r="O1127" s="148">
        <v>43260</v>
      </c>
      <c r="P1127" s="28"/>
      <c r="Q1127" s="60"/>
      <c r="R1127" s="157" t="str">
        <f t="shared" ca="1" si="62"/>
        <v>Vencida</v>
      </c>
      <c r="S1127" s="157">
        <f t="shared" ca="1" si="63"/>
        <v>1390</v>
      </c>
      <c r="T1127" s="157" t="str">
        <f t="shared" ca="1" si="64"/>
        <v xml:space="preserve"> </v>
      </c>
    </row>
    <row r="1128" spans="1:20" ht="15.6" thickTop="1" thickBot="1">
      <c r="A1128" s="88">
        <v>9000448681</v>
      </c>
      <c r="B1128" s="88" t="str">
        <f>VLOOKUP(A1128,EMPRESAS!$A$1:$B$342,2,0)</f>
        <v>ASOCIACION DE TRANSPORTADORES UNIDOS DE PUERTO WILCHES "ASTRAWIL"</v>
      </c>
      <c r="C1128" s="88" t="str">
        <f>VLOOKUP(A1128,EMPRESAS!$A$1:$C$342,3,0)</f>
        <v>Pasajeros</v>
      </c>
      <c r="D1128" s="95" t="s">
        <v>2234</v>
      </c>
      <c r="E1128" s="122">
        <v>10620787</v>
      </c>
      <c r="F1128" s="130" t="s">
        <v>1102</v>
      </c>
      <c r="G1128" s="131">
        <v>18</v>
      </c>
      <c r="H1128" s="122" t="s">
        <v>1105</v>
      </c>
      <c r="I1128" s="220" t="str">
        <f>VLOOKUP(A1128,EMPRESAS!$A$1:$I$342,9,0)</f>
        <v>MAGDALENA</v>
      </c>
      <c r="J1128" s="175">
        <v>12</v>
      </c>
      <c r="K1128" s="176" t="str">
        <f>VLOOKUP(J1128,AUXILIAR_TIPO_ASEGURADORA!$C$2:$D$19,2,0)</f>
        <v>LIBERTY SEGUROS</v>
      </c>
      <c r="L1128" s="115">
        <v>91248348</v>
      </c>
      <c r="M1128" s="148">
        <v>43260</v>
      </c>
      <c r="N1128" s="115">
        <v>541879</v>
      </c>
      <c r="O1128" s="148">
        <v>43260</v>
      </c>
      <c r="P1128" s="28"/>
      <c r="Q1128" s="60"/>
      <c r="R1128" s="157" t="str">
        <f t="shared" ca="1" si="62"/>
        <v>Vencida</v>
      </c>
      <c r="S1128" s="157">
        <f t="shared" ca="1" si="63"/>
        <v>1390</v>
      </c>
      <c r="T1128" s="157" t="str">
        <f t="shared" ca="1" si="64"/>
        <v xml:space="preserve"> </v>
      </c>
    </row>
    <row r="1129" spans="1:20" ht="15.6" thickTop="1" thickBot="1">
      <c r="A1129" s="88">
        <v>9000448681</v>
      </c>
      <c r="B1129" s="88" t="str">
        <f>VLOOKUP(A1129,EMPRESAS!$A$1:$B$342,2,0)</f>
        <v>ASOCIACION DE TRANSPORTADORES UNIDOS DE PUERTO WILCHES "ASTRAWIL"</v>
      </c>
      <c r="C1129" s="88" t="str">
        <f>VLOOKUP(A1129,EMPRESAS!$A$1:$C$342,3,0)</f>
        <v>Pasajeros</v>
      </c>
      <c r="D1129" s="95" t="s">
        <v>2235</v>
      </c>
      <c r="E1129" s="122">
        <v>10620749</v>
      </c>
      <c r="F1129" s="130" t="s">
        <v>1158</v>
      </c>
      <c r="G1129" s="131">
        <v>12</v>
      </c>
      <c r="H1129" s="122" t="s">
        <v>1105</v>
      </c>
      <c r="I1129" s="220" t="str">
        <f>VLOOKUP(A1129,EMPRESAS!$A$1:$I$342,9,0)</f>
        <v>MAGDALENA</v>
      </c>
      <c r="J1129" s="175">
        <v>12</v>
      </c>
      <c r="K1129" s="176" t="str">
        <f>VLOOKUP(J1129,AUXILIAR_TIPO_ASEGURADORA!$C$2:$D$19,2,0)</f>
        <v>LIBERTY SEGUROS</v>
      </c>
      <c r="L1129" s="115">
        <v>91248348</v>
      </c>
      <c r="M1129" s="148">
        <v>43260</v>
      </c>
      <c r="N1129" s="115">
        <v>541879</v>
      </c>
      <c r="O1129" s="148">
        <v>43260</v>
      </c>
      <c r="P1129" s="28"/>
      <c r="Q1129" s="60"/>
      <c r="R1129" s="157" t="str">
        <f t="shared" ca="1" si="62"/>
        <v>Vencida</v>
      </c>
      <c r="S1129" s="157">
        <f t="shared" ca="1" si="63"/>
        <v>1390</v>
      </c>
      <c r="T1129" s="157" t="str">
        <f t="shared" ca="1" si="64"/>
        <v xml:space="preserve"> </v>
      </c>
    </row>
    <row r="1130" spans="1:20" ht="15.6" thickTop="1" thickBot="1">
      <c r="A1130" s="88">
        <v>9000448681</v>
      </c>
      <c r="B1130" s="88" t="str">
        <f>VLOOKUP(A1130,EMPRESAS!$A$1:$B$342,2,0)</f>
        <v>ASOCIACION DE TRANSPORTADORES UNIDOS DE PUERTO WILCHES "ASTRAWIL"</v>
      </c>
      <c r="C1130" s="88" t="str">
        <f>VLOOKUP(A1130,EMPRESAS!$A$1:$C$342,3,0)</f>
        <v>Pasajeros</v>
      </c>
      <c r="D1130" s="95" t="s">
        <v>2236</v>
      </c>
      <c r="E1130" s="122">
        <v>10620783</v>
      </c>
      <c r="F1130" s="130" t="s">
        <v>1158</v>
      </c>
      <c r="G1130" s="131">
        <v>18</v>
      </c>
      <c r="H1130" s="122" t="s">
        <v>1105</v>
      </c>
      <c r="I1130" s="220" t="str">
        <f>VLOOKUP(A1130,EMPRESAS!$A$1:$I$342,9,0)</f>
        <v>MAGDALENA</v>
      </c>
      <c r="J1130" s="175">
        <v>12</v>
      </c>
      <c r="K1130" s="176" t="str">
        <f>VLOOKUP(J1130,AUXILIAR_TIPO_ASEGURADORA!$C$2:$D$19,2,0)</f>
        <v>LIBERTY SEGUROS</v>
      </c>
      <c r="L1130" s="115">
        <v>91248348</v>
      </c>
      <c r="M1130" s="148">
        <v>43260</v>
      </c>
      <c r="N1130" s="115">
        <v>541879</v>
      </c>
      <c r="O1130" s="148">
        <v>43260</v>
      </c>
      <c r="P1130" s="28"/>
      <c r="Q1130" s="60"/>
      <c r="R1130" s="157" t="str">
        <f t="shared" ca="1" si="62"/>
        <v>Vencida</v>
      </c>
      <c r="S1130" s="157">
        <f t="shared" ca="1" si="63"/>
        <v>1390</v>
      </c>
      <c r="T1130" s="157" t="str">
        <f t="shared" ca="1" si="64"/>
        <v xml:space="preserve"> </v>
      </c>
    </row>
    <row r="1131" spans="1:20" ht="15.6" thickTop="1" thickBot="1">
      <c r="A1131" s="88">
        <v>9000448681</v>
      </c>
      <c r="B1131" s="88" t="str">
        <f>VLOOKUP(A1131,EMPRESAS!$A$1:$B$342,2,0)</f>
        <v>ASOCIACION DE TRANSPORTADORES UNIDOS DE PUERTO WILCHES "ASTRAWIL"</v>
      </c>
      <c r="C1131" s="88" t="str">
        <f>VLOOKUP(A1131,EMPRESAS!$A$1:$C$342,3,0)</f>
        <v>Pasajeros</v>
      </c>
      <c r="D1131" s="95" t="s">
        <v>2237</v>
      </c>
      <c r="E1131" s="122">
        <v>10620682</v>
      </c>
      <c r="F1131" s="130" t="s">
        <v>1158</v>
      </c>
      <c r="G1131" s="131">
        <v>12</v>
      </c>
      <c r="H1131" s="122" t="s">
        <v>1105</v>
      </c>
      <c r="I1131" s="220" t="str">
        <f>VLOOKUP(A1131,EMPRESAS!$A$1:$I$342,9,0)</f>
        <v>MAGDALENA</v>
      </c>
      <c r="J1131" s="175">
        <v>12</v>
      </c>
      <c r="K1131" s="176" t="str">
        <f>VLOOKUP(J1131,AUXILIAR_TIPO_ASEGURADORA!$C$2:$D$19,2,0)</f>
        <v>LIBERTY SEGUROS</v>
      </c>
      <c r="L1131" s="115">
        <v>91248348</v>
      </c>
      <c r="M1131" s="148">
        <v>43260</v>
      </c>
      <c r="N1131" s="115">
        <v>541879</v>
      </c>
      <c r="O1131" s="148">
        <v>43260</v>
      </c>
      <c r="P1131" s="28"/>
      <c r="Q1131" s="60"/>
      <c r="R1131" s="157" t="str">
        <f t="shared" ca="1" si="62"/>
        <v>Vencida</v>
      </c>
      <c r="S1131" s="157">
        <f t="shared" ca="1" si="63"/>
        <v>1390</v>
      </c>
      <c r="T1131" s="157" t="str">
        <f t="shared" ca="1" si="64"/>
        <v xml:space="preserve"> </v>
      </c>
    </row>
    <row r="1132" spans="1:20" ht="15.6" thickTop="1" thickBot="1">
      <c r="A1132" s="88">
        <v>9000448681</v>
      </c>
      <c r="B1132" s="88" t="str">
        <f>VLOOKUP(A1132,EMPRESAS!$A$1:$B$342,2,0)</f>
        <v>ASOCIACION DE TRANSPORTADORES UNIDOS DE PUERTO WILCHES "ASTRAWIL"</v>
      </c>
      <c r="C1132" s="88" t="str">
        <f>VLOOKUP(A1132,EMPRESAS!$A$1:$C$342,3,0)</f>
        <v>Pasajeros</v>
      </c>
      <c r="D1132" s="95" t="s">
        <v>2238</v>
      </c>
      <c r="E1132" s="122">
        <v>10620679</v>
      </c>
      <c r="F1132" s="130" t="s">
        <v>1102</v>
      </c>
      <c r="G1132" s="131">
        <v>16</v>
      </c>
      <c r="H1132" s="122" t="s">
        <v>1105</v>
      </c>
      <c r="I1132" s="220" t="str">
        <f>VLOOKUP(A1132,EMPRESAS!$A$1:$I$342,9,0)</f>
        <v>MAGDALENA</v>
      </c>
      <c r="J1132" s="175">
        <v>12</v>
      </c>
      <c r="K1132" s="176" t="str">
        <f>VLOOKUP(J1132,AUXILIAR_TIPO_ASEGURADORA!$C$2:$D$19,2,0)</f>
        <v>LIBERTY SEGUROS</v>
      </c>
      <c r="L1132" s="115">
        <v>91248348</v>
      </c>
      <c r="M1132" s="148">
        <v>43260</v>
      </c>
      <c r="N1132" s="115">
        <v>541879</v>
      </c>
      <c r="O1132" s="148">
        <v>43260</v>
      </c>
      <c r="P1132" s="28"/>
      <c r="Q1132" s="60"/>
      <c r="R1132" s="157" t="str">
        <f t="shared" ca="1" si="62"/>
        <v>Vencida</v>
      </c>
      <c r="S1132" s="157">
        <f t="shared" ca="1" si="63"/>
        <v>1390</v>
      </c>
      <c r="T1132" s="157" t="str">
        <f t="shared" ca="1" si="64"/>
        <v xml:space="preserve"> </v>
      </c>
    </row>
    <row r="1133" spans="1:20" ht="15.6" thickTop="1" thickBot="1">
      <c r="A1133" s="88">
        <v>9000448681</v>
      </c>
      <c r="B1133" s="88" t="str">
        <f>VLOOKUP(A1133,EMPRESAS!$A$1:$B$342,2,0)</f>
        <v>ASOCIACION DE TRANSPORTADORES UNIDOS DE PUERTO WILCHES "ASTRAWIL"</v>
      </c>
      <c r="C1133" s="88" t="str">
        <f>VLOOKUP(A1133,EMPRESAS!$A$1:$C$342,3,0)</f>
        <v>Pasajeros</v>
      </c>
      <c r="D1133" s="95" t="s">
        <v>2239</v>
      </c>
      <c r="E1133" s="122">
        <v>10620628</v>
      </c>
      <c r="F1133" s="130" t="s">
        <v>1102</v>
      </c>
      <c r="G1133" s="131">
        <v>21</v>
      </c>
      <c r="H1133" s="122" t="s">
        <v>1105</v>
      </c>
      <c r="I1133" s="220" t="str">
        <f>VLOOKUP(A1133,EMPRESAS!$A$1:$I$342,9,0)</f>
        <v>MAGDALENA</v>
      </c>
      <c r="J1133" s="175">
        <v>12</v>
      </c>
      <c r="K1133" s="176" t="str">
        <f>VLOOKUP(J1133,AUXILIAR_TIPO_ASEGURADORA!$C$2:$D$19,2,0)</f>
        <v>LIBERTY SEGUROS</v>
      </c>
      <c r="L1133" s="115">
        <v>91248348</v>
      </c>
      <c r="M1133" s="148">
        <v>43260</v>
      </c>
      <c r="N1133" s="115">
        <v>541879</v>
      </c>
      <c r="O1133" s="148">
        <v>43260</v>
      </c>
      <c r="P1133" s="28"/>
      <c r="Q1133" s="60"/>
      <c r="R1133" s="157" t="str">
        <f t="shared" ca="1" si="62"/>
        <v>Vencida</v>
      </c>
      <c r="S1133" s="157">
        <f t="shared" ca="1" si="63"/>
        <v>1390</v>
      </c>
      <c r="T1133" s="157" t="str">
        <f t="shared" ca="1" si="64"/>
        <v xml:space="preserve"> </v>
      </c>
    </row>
    <row r="1134" spans="1:20" ht="15.6" thickTop="1" thickBot="1">
      <c r="A1134" s="88">
        <v>9000448681</v>
      </c>
      <c r="B1134" s="88" t="str">
        <f>VLOOKUP(A1134,EMPRESAS!$A$1:$B$342,2,0)</f>
        <v>ASOCIACION DE TRANSPORTADORES UNIDOS DE PUERTO WILCHES "ASTRAWIL"</v>
      </c>
      <c r="C1134" s="88" t="str">
        <f>VLOOKUP(A1134,EMPRESAS!$A$1:$C$342,3,0)</f>
        <v>Pasajeros</v>
      </c>
      <c r="D1134" s="95" t="s">
        <v>2240</v>
      </c>
      <c r="E1134" s="122">
        <v>10620490</v>
      </c>
      <c r="F1134" s="130" t="s">
        <v>1102</v>
      </c>
      <c r="G1134" s="131">
        <v>20</v>
      </c>
      <c r="H1134" s="122" t="s">
        <v>1105</v>
      </c>
      <c r="I1134" s="220" t="str">
        <f>VLOOKUP(A1134,EMPRESAS!$A$1:$I$342,9,0)</f>
        <v>MAGDALENA</v>
      </c>
      <c r="J1134" s="175">
        <v>12</v>
      </c>
      <c r="K1134" s="176" t="str">
        <f>VLOOKUP(J1134,AUXILIAR_TIPO_ASEGURADORA!$C$2:$D$19,2,0)</f>
        <v>LIBERTY SEGUROS</v>
      </c>
      <c r="L1134" s="115">
        <v>91248348</v>
      </c>
      <c r="M1134" s="148">
        <v>43260</v>
      </c>
      <c r="N1134" s="115">
        <v>541879</v>
      </c>
      <c r="O1134" s="148">
        <v>43260</v>
      </c>
      <c r="P1134" s="28"/>
      <c r="Q1134" s="60"/>
      <c r="R1134" s="157" t="str">
        <f t="shared" ca="1" si="62"/>
        <v>Vencida</v>
      </c>
      <c r="S1134" s="157">
        <f t="shared" ca="1" si="63"/>
        <v>1390</v>
      </c>
      <c r="T1134" s="157" t="str">
        <f t="shared" ca="1" si="64"/>
        <v xml:space="preserve"> </v>
      </c>
    </row>
    <row r="1135" spans="1:20" ht="15.6" thickTop="1" thickBot="1">
      <c r="A1135" s="88">
        <v>9000448681</v>
      </c>
      <c r="B1135" s="88" t="str">
        <f>VLOOKUP(A1135,EMPRESAS!$A$1:$B$342,2,0)</f>
        <v>ASOCIACION DE TRANSPORTADORES UNIDOS DE PUERTO WILCHES "ASTRAWIL"</v>
      </c>
      <c r="C1135" s="88" t="str">
        <f>VLOOKUP(A1135,EMPRESAS!$A$1:$C$342,3,0)</f>
        <v>Pasajeros</v>
      </c>
      <c r="D1135" s="95" t="s">
        <v>2241</v>
      </c>
      <c r="E1135" s="122">
        <v>70620678</v>
      </c>
      <c r="F1135" s="130" t="s">
        <v>1102</v>
      </c>
      <c r="G1135" s="131">
        <v>20</v>
      </c>
      <c r="H1135" s="122" t="s">
        <v>1105</v>
      </c>
      <c r="I1135" s="220" t="str">
        <f>VLOOKUP(A1135,EMPRESAS!$A$1:$I$342,9,0)</f>
        <v>MAGDALENA</v>
      </c>
      <c r="J1135" s="175">
        <v>12</v>
      </c>
      <c r="K1135" s="176" t="str">
        <f>VLOOKUP(J1135,AUXILIAR_TIPO_ASEGURADORA!$C$2:$D$19,2,0)</f>
        <v>LIBERTY SEGUROS</v>
      </c>
      <c r="L1135" s="115">
        <v>91248348</v>
      </c>
      <c r="M1135" s="148">
        <v>43260</v>
      </c>
      <c r="N1135" s="115">
        <v>541879</v>
      </c>
      <c r="O1135" s="148">
        <v>43260</v>
      </c>
      <c r="P1135" s="28"/>
      <c r="Q1135" s="60"/>
      <c r="R1135" s="157" t="str">
        <f t="shared" ca="1" si="62"/>
        <v>Vencida</v>
      </c>
      <c r="S1135" s="157">
        <f t="shared" ca="1" si="63"/>
        <v>1390</v>
      </c>
      <c r="T1135" s="157" t="str">
        <f t="shared" ca="1" si="64"/>
        <v xml:space="preserve"> </v>
      </c>
    </row>
    <row r="1136" spans="1:20" ht="15.6" thickTop="1" thickBot="1">
      <c r="A1136" s="87" t="s">
        <v>310</v>
      </c>
      <c r="B1136" s="88" t="str">
        <f>VLOOKUP(A1136,EMPRESAS!$A$1:$B$342,2,0)</f>
        <v>ASOCIACION DE TRANSPORTADORES UNIDOS DE PUERTO WILCHES "ASTRAWIL"</v>
      </c>
      <c r="C1136" s="88" t="str">
        <f>VLOOKUP(A1136,EMPRESAS!$A$1:$C$342,3,0)</f>
        <v>Especial</v>
      </c>
      <c r="D1136" s="95" t="s">
        <v>2242</v>
      </c>
      <c r="E1136" s="122">
        <v>10620439</v>
      </c>
      <c r="F1136" s="130" t="s">
        <v>1102</v>
      </c>
      <c r="G1136" s="131">
        <v>16</v>
      </c>
      <c r="H1136" s="122" t="s">
        <v>1105</v>
      </c>
      <c r="I1136" s="220" t="str">
        <f>VLOOKUP(A1136,EMPRESAS!$A$1:$I$342,9,0)</f>
        <v>MAGDALENA</v>
      </c>
      <c r="J1136" s="175">
        <v>1</v>
      </c>
      <c r="K1136" s="176" t="str">
        <f>VLOOKUP(J1136,AUXILIAR_TIPO_ASEGURADORA!$C$2:$D$19,2,0)</f>
        <v>PREVISORA</v>
      </c>
      <c r="L1136" s="115">
        <v>1003073</v>
      </c>
      <c r="M1136" s="148">
        <v>43609</v>
      </c>
      <c r="N1136" s="115">
        <v>3000944</v>
      </c>
      <c r="O1136" s="148">
        <v>43609</v>
      </c>
      <c r="P1136" s="28"/>
      <c r="Q1136" s="60"/>
      <c r="R1136" s="157" t="str">
        <f t="shared" ca="1" si="62"/>
        <v>Vencida</v>
      </c>
      <c r="S1136" s="157">
        <f t="shared" ca="1" si="63"/>
        <v>1041</v>
      </c>
      <c r="T1136" s="157" t="str">
        <f t="shared" ca="1" si="64"/>
        <v xml:space="preserve"> </v>
      </c>
    </row>
    <row r="1137" spans="1:20" ht="15.6" thickTop="1" thickBot="1">
      <c r="A1137" s="87" t="s">
        <v>310</v>
      </c>
      <c r="B1137" s="88" t="str">
        <f>VLOOKUP(A1137,EMPRESAS!$A$1:$B$342,2,0)</f>
        <v>ASOCIACION DE TRANSPORTADORES UNIDOS DE PUERTO WILCHES "ASTRAWIL"</v>
      </c>
      <c r="C1137" s="88" t="str">
        <f>VLOOKUP(A1137,EMPRESAS!$A$1:$C$342,3,0)</f>
        <v>Especial</v>
      </c>
      <c r="D1137" s="95" t="s">
        <v>2243</v>
      </c>
      <c r="E1137" s="122">
        <v>10820623</v>
      </c>
      <c r="F1137" s="130" t="s">
        <v>1102</v>
      </c>
      <c r="G1137" s="131">
        <v>20</v>
      </c>
      <c r="H1137" s="122" t="s">
        <v>1105</v>
      </c>
      <c r="I1137" s="220" t="str">
        <f>VLOOKUP(A1137,EMPRESAS!$A$1:$I$342,9,0)</f>
        <v>MAGDALENA</v>
      </c>
      <c r="J1137" s="175">
        <v>1</v>
      </c>
      <c r="K1137" s="176" t="str">
        <f>VLOOKUP(J1137,AUXILIAR_TIPO_ASEGURADORA!$C$2:$D$19,2,0)</f>
        <v>PREVISORA</v>
      </c>
      <c r="L1137" s="115">
        <v>1003073</v>
      </c>
      <c r="M1137" s="148">
        <v>43609</v>
      </c>
      <c r="N1137" s="115">
        <v>3000944</v>
      </c>
      <c r="O1137" s="148">
        <v>43609</v>
      </c>
      <c r="P1137" s="28"/>
      <c r="Q1137" s="60"/>
      <c r="R1137" s="157" t="str">
        <f t="shared" ca="1" si="62"/>
        <v>Vencida</v>
      </c>
      <c r="S1137" s="157">
        <f t="shared" ca="1" si="63"/>
        <v>1041</v>
      </c>
      <c r="T1137" s="157" t="str">
        <f t="shared" ca="1" si="64"/>
        <v xml:space="preserve"> </v>
      </c>
    </row>
    <row r="1138" spans="1:20" ht="15.6" thickTop="1" thickBot="1">
      <c r="A1138" s="87" t="s">
        <v>310</v>
      </c>
      <c r="B1138" s="88" t="str">
        <f>VLOOKUP(A1138,EMPRESAS!$A$1:$B$342,2,0)</f>
        <v>ASOCIACION DE TRANSPORTADORES UNIDOS DE PUERTO WILCHES "ASTRAWIL"</v>
      </c>
      <c r="C1138" s="88" t="str">
        <f>VLOOKUP(A1138,EMPRESAS!$A$1:$C$342,3,0)</f>
        <v>Especial</v>
      </c>
      <c r="D1138" s="95" t="s">
        <v>2244</v>
      </c>
      <c r="E1138" s="122">
        <v>10620449</v>
      </c>
      <c r="F1138" s="130" t="s">
        <v>1102</v>
      </c>
      <c r="G1138" s="131">
        <v>20</v>
      </c>
      <c r="H1138" s="122" t="s">
        <v>1105</v>
      </c>
      <c r="I1138" s="220" t="str">
        <f>VLOOKUP(A1138,EMPRESAS!$A$1:$I$342,9,0)</f>
        <v>MAGDALENA</v>
      </c>
      <c r="J1138" s="175">
        <v>1</v>
      </c>
      <c r="K1138" s="176" t="str">
        <f>VLOOKUP(J1138,AUXILIAR_TIPO_ASEGURADORA!$C$2:$D$19,2,0)</f>
        <v>PREVISORA</v>
      </c>
      <c r="L1138" s="115">
        <v>1003073</v>
      </c>
      <c r="M1138" s="148">
        <v>43609</v>
      </c>
      <c r="N1138" s="115">
        <v>3000944</v>
      </c>
      <c r="O1138" s="148">
        <v>43609</v>
      </c>
      <c r="P1138" s="28"/>
      <c r="Q1138" s="60"/>
      <c r="R1138" s="157" t="str">
        <f t="shared" ca="1" si="62"/>
        <v>Vencida</v>
      </c>
      <c r="S1138" s="157">
        <f t="shared" ca="1" si="63"/>
        <v>1041</v>
      </c>
      <c r="T1138" s="157" t="str">
        <f t="shared" ca="1" si="64"/>
        <v xml:space="preserve"> </v>
      </c>
    </row>
    <row r="1139" spans="1:20" ht="15.6" thickTop="1" thickBot="1">
      <c r="A1139" s="146">
        <v>8909394415</v>
      </c>
      <c r="B1139" s="88" t="str">
        <f>VLOOKUP(A1139,EMPRESAS!$A$1:$B$342,2,0)</f>
        <v>TRANSPORTES FLUVIAL DE PUERTO BERRIO LTDA</v>
      </c>
      <c r="C1139" s="88" t="str">
        <f>VLOOKUP(A1139,EMPRESAS!$A$1:$C$342,3,0)</f>
        <v>Pasajeros</v>
      </c>
      <c r="D1139" s="91" t="s">
        <v>2245</v>
      </c>
      <c r="E1139" s="122">
        <v>1600005</v>
      </c>
      <c r="F1139" s="130" t="s">
        <v>1102</v>
      </c>
      <c r="G1139" s="131">
        <v>18</v>
      </c>
      <c r="H1139" s="122" t="s">
        <v>1035</v>
      </c>
      <c r="I1139" s="220" t="str">
        <f>VLOOKUP(A1139,EMPRESAS!$A$1:$I$342,9,0)</f>
        <v>MAGDALENA</v>
      </c>
      <c r="J1139" s="175">
        <v>10</v>
      </c>
      <c r="K1139" s="176" t="str">
        <f>VLOOKUP(J1139,AUXILIAR_TIPO_ASEGURADORA!$C$2:$D$19,2,0)</f>
        <v>CONDOR</v>
      </c>
      <c r="L1139" s="115">
        <v>300000752</v>
      </c>
      <c r="M1139" s="148">
        <v>39450</v>
      </c>
      <c r="N1139" s="115">
        <v>300000753</v>
      </c>
      <c r="O1139" s="148">
        <v>39450</v>
      </c>
      <c r="P1139" s="28"/>
      <c r="Q1139" s="60"/>
      <c r="R1139" s="157" t="str">
        <f t="shared" ca="1" si="62"/>
        <v>Vencida</v>
      </c>
      <c r="S1139" s="157">
        <f t="shared" ca="1" si="63"/>
        <v>5200</v>
      </c>
      <c r="T1139" s="157" t="str">
        <f t="shared" ca="1" si="64"/>
        <v xml:space="preserve"> </v>
      </c>
    </row>
    <row r="1140" spans="1:20" ht="15.6" thickTop="1" thickBot="1">
      <c r="A1140" s="146">
        <v>8909394415</v>
      </c>
      <c r="B1140" s="88" t="str">
        <f>VLOOKUP(A1140,EMPRESAS!$A$1:$B$342,2,0)</f>
        <v>TRANSPORTES FLUVIAL DE PUERTO BERRIO LTDA</v>
      </c>
      <c r="C1140" s="88" t="str">
        <f>VLOOKUP(A1140,EMPRESAS!$A$1:$C$342,3,0)</f>
        <v>Pasajeros</v>
      </c>
      <c r="D1140" s="91" t="s">
        <v>2246</v>
      </c>
      <c r="E1140" s="122">
        <v>1600008</v>
      </c>
      <c r="F1140" s="130" t="s">
        <v>1102</v>
      </c>
      <c r="G1140" s="131">
        <v>18</v>
      </c>
      <c r="H1140" s="122" t="s">
        <v>1035</v>
      </c>
      <c r="I1140" s="220" t="str">
        <f>VLOOKUP(A1140,EMPRESAS!$A$1:$I$342,9,0)</f>
        <v>MAGDALENA</v>
      </c>
      <c r="J1140" s="175">
        <v>10</v>
      </c>
      <c r="K1140" s="176" t="str">
        <f>VLOOKUP(J1140,AUXILIAR_TIPO_ASEGURADORA!$C$2:$D$19,2,0)</f>
        <v>CONDOR</v>
      </c>
      <c r="L1140" s="115">
        <v>300000752</v>
      </c>
      <c r="M1140" s="148">
        <v>39450</v>
      </c>
      <c r="N1140" s="115">
        <v>300000753</v>
      </c>
      <c r="O1140" s="148">
        <v>39450</v>
      </c>
      <c r="P1140" s="28"/>
      <c r="Q1140" s="60"/>
      <c r="R1140" s="157" t="str">
        <f t="shared" ca="1" si="62"/>
        <v>Vencida</v>
      </c>
      <c r="S1140" s="157">
        <f t="shared" ca="1" si="63"/>
        <v>5200</v>
      </c>
      <c r="T1140" s="157" t="str">
        <f t="shared" ca="1" si="64"/>
        <v xml:space="preserve"> </v>
      </c>
    </row>
    <row r="1141" spans="1:20" ht="15.6" thickTop="1" thickBot="1">
      <c r="A1141" s="146">
        <v>8909394415</v>
      </c>
      <c r="B1141" s="88" t="str">
        <f>VLOOKUP(A1141,EMPRESAS!$A$1:$B$342,2,0)</f>
        <v>TRANSPORTES FLUVIAL DE PUERTO BERRIO LTDA</v>
      </c>
      <c r="C1141" s="88" t="str">
        <f>VLOOKUP(A1141,EMPRESAS!$A$1:$C$342,3,0)</f>
        <v>Pasajeros</v>
      </c>
      <c r="D1141" s="91" t="s">
        <v>2247</v>
      </c>
      <c r="E1141" s="122">
        <v>1600114</v>
      </c>
      <c r="F1141" s="130" t="s">
        <v>1102</v>
      </c>
      <c r="G1141" s="131">
        <v>18</v>
      </c>
      <c r="H1141" s="122" t="s">
        <v>1105</v>
      </c>
      <c r="I1141" s="220" t="str">
        <f>VLOOKUP(A1141,EMPRESAS!$A$1:$I$342,9,0)</f>
        <v>MAGDALENA</v>
      </c>
      <c r="J1141" s="175">
        <v>10</v>
      </c>
      <c r="K1141" s="176" t="str">
        <f>VLOOKUP(J1141,AUXILIAR_TIPO_ASEGURADORA!$C$2:$D$19,2,0)</f>
        <v>CONDOR</v>
      </c>
      <c r="L1141" s="115">
        <v>300000752</v>
      </c>
      <c r="M1141" s="148">
        <v>39450</v>
      </c>
      <c r="N1141" s="115">
        <v>300000753</v>
      </c>
      <c r="O1141" s="148">
        <v>39450</v>
      </c>
      <c r="P1141" s="28"/>
      <c r="Q1141" s="60"/>
      <c r="R1141" s="157" t="str">
        <f t="shared" ca="1" si="62"/>
        <v>Vencida</v>
      </c>
      <c r="S1141" s="157">
        <f t="shared" ca="1" si="63"/>
        <v>5200</v>
      </c>
      <c r="T1141" s="157" t="str">
        <f t="shared" ca="1" si="64"/>
        <v xml:space="preserve"> </v>
      </c>
    </row>
    <row r="1142" spans="1:20" ht="15.6" thickTop="1" thickBot="1">
      <c r="A1142" s="67">
        <v>9001668139</v>
      </c>
      <c r="B1142" s="88" t="str">
        <f>VLOOKUP(A1142,EMPRESAS!$A$1:$B$342,2,0)</f>
        <v>TRANSPORTES MENSAJERIA Y CARGA DEL ATRATO LIMITADA "TRANS-ATRATO LTDA"</v>
      </c>
      <c r="C1142" s="88" t="str">
        <f>VLOOKUP(A1142,EMPRESAS!$A$1:$C$342,3,0)</f>
        <v>Pasajeros</v>
      </c>
      <c r="D1142" s="95" t="s">
        <v>2248</v>
      </c>
      <c r="E1142" s="122">
        <v>20121472</v>
      </c>
      <c r="F1142" s="130" t="s">
        <v>1102</v>
      </c>
      <c r="G1142" s="131">
        <v>18</v>
      </c>
      <c r="H1142" s="122" t="s">
        <v>1105</v>
      </c>
      <c r="I1142" s="220" t="str">
        <f>VLOOKUP(A1142,EMPRESAS!$A$1:$I$342,9,0)</f>
        <v>ATRATO</v>
      </c>
      <c r="J1142" s="175">
        <v>12</v>
      </c>
      <c r="K1142" s="176" t="str">
        <f>VLOOKUP(J1142,AUXILIAR_TIPO_ASEGURADORA!$C$2:$D$19,2,0)</f>
        <v>LIBERTY SEGUROS</v>
      </c>
      <c r="L1142" s="115">
        <v>91248799</v>
      </c>
      <c r="M1142" s="148">
        <v>43423</v>
      </c>
      <c r="N1142" s="115">
        <v>564090</v>
      </c>
      <c r="O1142" s="148">
        <v>43423</v>
      </c>
      <c r="P1142" s="28"/>
      <c r="Q1142" s="60"/>
      <c r="R1142" s="157" t="str">
        <f t="shared" ca="1" si="62"/>
        <v>Vencida</v>
      </c>
      <c r="S1142" s="157">
        <f t="shared" ca="1" si="63"/>
        <v>1227</v>
      </c>
      <c r="T1142" s="157" t="str">
        <f t="shared" ca="1" si="64"/>
        <v xml:space="preserve"> </v>
      </c>
    </row>
    <row r="1143" spans="1:20" ht="15.6" thickTop="1" thickBot="1">
      <c r="A1143" s="88">
        <v>9001668139</v>
      </c>
      <c r="B1143" s="88" t="str">
        <f>VLOOKUP(A1143,EMPRESAS!$A$1:$B$342,2,0)</f>
        <v>TRANSPORTES MENSAJERIA Y CARGA DEL ATRATO LIMITADA "TRANS-ATRATO LTDA"</v>
      </c>
      <c r="C1143" s="88" t="str">
        <f>VLOOKUP(A1143,EMPRESAS!$A$1:$C$342,3,0)</f>
        <v>Pasajeros</v>
      </c>
      <c r="D1143" s="95" t="s">
        <v>2249</v>
      </c>
      <c r="E1143" s="122">
        <v>20121951</v>
      </c>
      <c r="F1143" s="130" t="s">
        <v>1102</v>
      </c>
      <c r="G1143" s="131">
        <v>18</v>
      </c>
      <c r="H1143" s="122" t="s">
        <v>1105</v>
      </c>
      <c r="I1143" s="220" t="str">
        <f>VLOOKUP(A1143,EMPRESAS!$A$1:$I$342,9,0)</f>
        <v>ATRATO</v>
      </c>
      <c r="J1143" s="175">
        <v>12</v>
      </c>
      <c r="K1143" s="176" t="str">
        <f>VLOOKUP(J1143,AUXILIAR_TIPO_ASEGURADORA!$C$2:$D$19,2,0)</f>
        <v>LIBERTY SEGUROS</v>
      </c>
      <c r="L1143" s="115">
        <v>91248799</v>
      </c>
      <c r="M1143" s="148">
        <v>43423</v>
      </c>
      <c r="N1143" s="115">
        <v>564090</v>
      </c>
      <c r="O1143" s="148">
        <v>43423</v>
      </c>
      <c r="P1143" s="28"/>
      <c r="Q1143" s="60"/>
      <c r="R1143" s="157" t="str">
        <f t="shared" ca="1" si="62"/>
        <v>Vencida</v>
      </c>
      <c r="S1143" s="157">
        <f t="shared" ca="1" si="63"/>
        <v>1227</v>
      </c>
      <c r="T1143" s="157" t="str">
        <f t="shared" ca="1" si="64"/>
        <v xml:space="preserve"> </v>
      </c>
    </row>
    <row r="1144" spans="1:20" ht="15.6" thickTop="1" thickBot="1">
      <c r="A1144" s="88">
        <v>9001668139</v>
      </c>
      <c r="B1144" s="88" t="str">
        <f>VLOOKUP(A1144,EMPRESAS!$A$1:$B$342,2,0)</f>
        <v>TRANSPORTES MENSAJERIA Y CARGA DEL ATRATO LIMITADA "TRANS-ATRATO LTDA"</v>
      </c>
      <c r="C1144" s="88" t="str">
        <f>VLOOKUP(A1144,EMPRESAS!$A$1:$C$342,3,0)</f>
        <v>Pasajeros</v>
      </c>
      <c r="D1144" s="95" t="s">
        <v>2250</v>
      </c>
      <c r="E1144" s="122">
        <v>20121952</v>
      </c>
      <c r="F1144" s="130" t="s">
        <v>1102</v>
      </c>
      <c r="G1144" s="131">
        <v>18</v>
      </c>
      <c r="H1144" s="122" t="s">
        <v>1105</v>
      </c>
      <c r="I1144" s="220" t="str">
        <f>VLOOKUP(A1144,EMPRESAS!$A$1:$I$342,9,0)</f>
        <v>ATRATO</v>
      </c>
      <c r="J1144" s="175">
        <v>12</v>
      </c>
      <c r="K1144" s="176" t="str">
        <f>VLOOKUP(J1144,AUXILIAR_TIPO_ASEGURADORA!$C$2:$D$19,2,0)</f>
        <v>LIBERTY SEGUROS</v>
      </c>
      <c r="L1144" s="115">
        <v>91248799</v>
      </c>
      <c r="M1144" s="148">
        <v>43423</v>
      </c>
      <c r="N1144" s="115">
        <v>564090</v>
      </c>
      <c r="O1144" s="148">
        <v>43423</v>
      </c>
      <c r="P1144" s="28"/>
      <c r="Q1144" s="60"/>
      <c r="R1144" s="157" t="str">
        <f t="shared" ca="1" si="62"/>
        <v>Vencida</v>
      </c>
      <c r="S1144" s="157">
        <f t="shared" ca="1" si="63"/>
        <v>1227</v>
      </c>
      <c r="T1144" s="157" t="str">
        <f t="shared" ca="1" si="64"/>
        <v xml:space="preserve"> </v>
      </c>
    </row>
    <row r="1145" spans="1:20" ht="15.6" thickTop="1" thickBot="1">
      <c r="A1145" s="88">
        <v>9001668139</v>
      </c>
      <c r="B1145" s="88" t="str">
        <f>VLOOKUP(A1145,EMPRESAS!$A$1:$B$342,2,0)</f>
        <v>TRANSPORTES MENSAJERIA Y CARGA DEL ATRATO LIMITADA "TRANS-ATRATO LTDA"</v>
      </c>
      <c r="C1145" s="88" t="str">
        <f>VLOOKUP(A1145,EMPRESAS!$A$1:$C$342,3,0)</f>
        <v>Pasajeros</v>
      </c>
      <c r="D1145" s="95" t="s">
        <v>2251</v>
      </c>
      <c r="E1145" s="122">
        <v>20121931</v>
      </c>
      <c r="F1145" s="130" t="s">
        <v>1102</v>
      </c>
      <c r="G1145" s="131">
        <v>18</v>
      </c>
      <c r="H1145" s="122" t="s">
        <v>1105</v>
      </c>
      <c r="I1145" s="220" t="str">
        <f>VLOOKUP(A1145,EMPRESAS!$A$1:$I$342,9,0)</f>
        <v>ATRATO</v>
      </c>
      <c r="J1145" s="175">
        <v>12</v>
      </c>
      <c r="K1145" s="176" t="str">
        <f>VLOOKUP(J1145,AUXILIAR_TIPO_ASEGURADORA!$C$2:$D$19,2,0)</f>
        <v>LIBERTY SEGUROS</v>
      </c>
      <c r="L1145" s="115">
        <v>91248799</v>
      </c>
      <c r="M1145" s="148">
        <v>43423</v>
      </c>
      <c r="N1145" s="115">
        <v>564090</v>
      </c>
      <c r="O1145" s="148">
        <v>43423</v>
      </c>
      <c r="P1145" s="28"/>
      <c r="Q1145" s="60"/>
      <c r="R1145" s="157" t="str">
        <f t="shared" ca="1" si="62"/>
        <v>Vencida</v>
      </c>
      <c r="S1145" s="157">
        <f t="shared" ca="1" si="63"/>
        <v>1227</v>
      </c>
      <c r="T1145" s="157" t="str">
        <f t="shared" ca="1" si="64"/>
        <v xml:space="preserve"> </v>
      </c>
    </row>
    <row r="1146" spans="1:20" ht="15.6" thickTop="1" thickBot="1">
      <c r="A1146" s="88">
        <v>9001668139</v>
      </c>
      <c r="B1146" s="88" t="str">
        <f>VLOOKUP(A1146,EMPRESAS!$A$1:$B$342,2,0)</f>
        <v>TRANSPORTES MENSAJERIA Y CARGA DEL ATRATO LIMITADA "TRANS-ATRATO LTDA"</v>
      </c>
      <c r="C1146" s="88" t="str">
        <f>VLOOKUP(A1146,EMPRESAS!$A$1:$C$342,3,0)</f>
        <v>Pasajeros</v>
      </c>
      <c r="D1146" s="95" t="s">
        <v>2252</v>
      </c>
      <c r="E1146" s="122">
        <v>20121955</v>
      </c>
      <c r="F1146" s="130" t="s">
        <v>1102</v>
      </c>
      <c r="G1146" s="131">
        <v>18</v>
      </c>
      <c r="H1146" s="122" t="s">
        <v>1105</v>
      </c>
      <c r="I1146" s="220" t="str">
        <f>VLOOKUP(A1146,EMPRESAS!$A$1:$I$342,9,0)</f>
        <v>ATRATO</v>
      </c>
      <c r="J1146" s="175">
        <v>12</v>
      </c>
      <c r="K1146" s="176" t="str">
        <f>VLOOKUP(J1146,AUXILIAR_TIPO_ASEGURADORA!$C$2:$D$19,2,0)</f>
        <v>LIBERTY SEGUROS</v>
      </c>
      <c r="L1146" s="115">
        <v>91248799</v>
      </c>
      <c r="M1146" s="148">
        <v>43423</v>
      </c>
      <c r="N1146" s="115">
        <v>564090</v>
      </c>
      <c r="O1146" s="148">
        <v>43423</v>
      </c>
      <c r="P1146" s="28"/>
      <c r="Q1146" s="60"/>
      <c r="R1146" s="157" t="str">
        <f t="shared" ca="1" si="62"/>
        <v>Vencida</v>
      </c>
      <c r="S1146" s="157">
        <f t="shared" ca="1" si="63"/>
        <v>1227</v>
      </c>
      <c r="T1146" s="157" t="str">
        <f t="shared" ca="1" si="64"/>
        <v xml:space="preserve"> </v>
      </c>
    </row>
    <row r="1147" spans="1:20" ht="15.6" thickTop="1" thickBot="1">
      <c r="A1147" s="88">
        <v>9001668139</v>
      </c>
      <c r="B1147" s="88" t="str">
        <f>VLOOKUP(A1147,EMPRESAS!$A$1:$B$342,2,0)</f>
        <v>TRANSPORTES MENSAJERIA Y CARGA DEL ATRATO LIMITADA "TRANS-ATRATO LTDA"</v>
      </c>
      <c r="C1147" s="88" t="str">
        <f>VLOOKUP(A1147,EMPRESAS!$A$1:$C$342,3,0)</f>
        <v>Pasajeros</v>
      </c>
      <c r="D1147" s="95" t="s">
        <v>2253</v>
      </c>
      <c r="E1147" s="122">
        <v>20121948</v>
      </c>
      <c r="F1147" s="130" t="s">
        <v>1102</v>
      </c>
      <c r="G1147" s="131">
        <v>20</v>
      </c>
      <c r="H1147" s="122" t="s">
        <v>1105</v>
      </c>
      <c r="I1147" s="220" t="str">
        <f>VLOOKUP(A1147,EMPRESAS!$A$1:$I$342,9,0)</f>
        <v>ATRATO</v>
      </c>
      <c r="J1147" s="175">
        <v>12</v>
      </c>
      <c r="K1147" s="176" t="str">
        <f>VLOOKUP(J1147,AUXILIAR_TIPO_ASEGURADORA!$C$2:$D$19,2,0)</f>
        <v>LIBERTY SEGUROS</v>
      </c>
      <c r="L1147" s="115">
        <v>91248799</v>
      </c>
      <c r="M1147" s="148">
        <v>43423</v>
      </c>
      <c r="N1147" s="115">
        <v>564090</v>
      </c>
      <c r="O1147" s="148">
        <v>43423</v>
      </c>
      <c r="P1147" s="28"/>
      <c r="Q1147" s="60"/>
      <c r="R1147" s="157" t="str">
        <f t="shared" ca="1" si="62"/>
        <v>Vencida</v>
      </c>
      <c r="S1147" s="157">
        <f t="shared" ca="1" si="63"/>
        <v>1227</v>
      </c>
      <c r="T1147" s="157" t="str">
        <f t="shared" ca="1" si="64"/>
        <v xml:space="preserve"> </v>
      </c>
    </row>
    <row r="1148" spans="1:20" ht="15.6" thickTop="1" thickBot="1">
      <c r="A1148" s="88">
        <v>9001668139</v>
      </c>
      <c r="B1148" s="88" t="str">
        <f>VLOOKUP(A1148,EMPRESAS!$A$1:$B$342,2,0)</f>
        <v>TRANSPORTES MENSAJERIA Y CARGA DEL ATRATO LIMITADA "TRANS-ATRATO LTDA"</v>
      </c>
      <c r="C1148" s="88" t="str">
        <f>VLOOKUP(A1148,EMPRESAS!$A$1:$C$342,3,0)</f>
        <v>Pasajeros</v>
      </c>
      <c r="D1148" s="95" t="s">
        <v>2254</v>
      </c>
      <c r="E1148" s="122">
        <v>20121953</v>
      </c>
      <c r="F1148" s="130" t="s">
        <v>1102</v>
      </c>
      <c r="G1148" s="131">
        <v>22</v>
      </c>
      <c r="H1148" s="122" t="s">
        <v>1105</v>
      </c>
      <c r="I1148" s="220" t="str">
        <f>VLOOKUP(A1148,EMPRESAS!$A$1:$I$342,9,0)</f>
        <v>ATRATO</v>
      </c>
      <c r="J1148" s="175">
        <v>12</v>
      </c>
      <c r="K1148" s="176" t="str">
        <f>VLOOKUP(J1148,AUXILIAR_TIPO_ASEGURADORA!$C$2:$D$19,2,0)</f>
        <v>LIBERTY SEGUROS</v>
      </c>
      <c r="L1148" s="115">
        <v>91248799</v>
      </c>
      <c r="M1148" s="148">
        <v>43423</v>
      </c>
      <c r="N1148" s="115">
        <v>564090</v>
      </c>
      <c r="O1148" s="148">
        <v>43423</v>
      </c>
      <c r="P1148" s="28"/>
      <c r="Q1148" s="60"/>
      <c r="R1148" s="157" t="str">
        <f t="shared" ca="1" si="62"/>
        <v>Vencida</v>
      </c>
      <c r="S1148" s="157">
        <f t="shared" ca="1" si="63"/>
        <v>1227</v>
      </c>
      <c r="T1148" s="157" t="str">
        <f t="shared" ca="1" si="64"/>
        <v xml:space="preserve"> </v>
      </c>
    </row>
    <row r="1149" spans="1:20" ht="15.6" thickTop="1" thickBot="1">
      <c r="A1149" s="88">
        <v>9001668139</v>
      </c>
      <c r="B1149" s="88" t="str">
        <f>VLOOKUP(A1149,EMPRESAS!$A$1:$B$342,2,0)</f>
        <v>TRANSPORTES MENSAJERIA Y CARGA DEL ATRATO LIMITADA "TRANS-ATRATO LTDA"</v>
      </c>
      <c r="C1149" s="88" t="str">
        <f>VLOOKUP(A1149,EMPRESAS!$A$1:$C$342,3,0)</f>
        <v>Pasajeros</v>
      </c>
      <c r="D1149" s="95" t="s">
        <v>2255</v>
      </c>
      <c r="E1149" s="122">
        <v>20121949</v>
      </c>
      <c r="F1149" s="130" t="s">
        <v>1102</v>
      </c>
      <c r="G1149" s="131">
        <v>18</v>
      </c>
      <c r="H1149" s="122" t="s">
        <v>1105</v>
      </c>
      <c r="I1149" s="220" t="str">
        <f>VLOOKUP(A1149,EMPRESAS!$A$1:$I$342,9,0)</f>
        <v>ATRATO</v>
      </c>
      <c r="J1149" s="175">
        <v>12</v>
      </c>
      <c r="K1149" s="176" t="str">
        <f>VLOOKUP(J1149,AUXILIAR_TIPO_ASEGURADORA!$C$2:$D$19,2,0)</f>
        <v>LIBERTY SEGUROS</v>
      </c>
      <c r="L1149" s="115">
        <v>91248799</v>
      </c>
      <c r="M1149" s="148">
        <v>43423</v>
      </c>
      <c r="N1149" s="115">
        <v>564090</v>
      </c>
      <c r="O1149" s="148">
        <v>43423</v>
      </c>
      <c r="P1149" s="28"/>
      <c r="Q1149" s="60"/>
      <c r="R1149" s="157" t="str">
        <f t="shared" ca="1" si="62"/>
        <v>Vencida</v>
      </c>
      <c r="S1149" s="157">
        <f t="shared" ca="1" si="63"/>
        <v>1227</v>
      </c>
      <c r="T1149" s="157" t="str">
        <f t="shared" ca="1" si="64"/>
        <v xml:space="preserve"> </v>
      </c>
    </row>
    <row r="1150" spans="1:20" ht="15.6" thickTop="1" thickBot="1">
      <c r="A1150" s="88">
        <v>9001668139</v>
      </c>
      <c r="B1150" s="88" t="str">
        <f>VLOOKUP(A1150,EMPRESAS!$A$1:$B$342,2,0)</f>
        <v>TRANSPORTES MENSAJERIA Y CARGA DEL ATRATO LIMITADA "TRANS-ATRATO LTDA"</v>
      </c>
      <c r="C1150" s="88" t="str">
        <f>VLOOKUP(A1150,EMPRESAS!$A$1:$C$342,3,0)</f>
        <v>Pasajeros</v>
      </c>
      <c r="D1150" s="95" t="s">
        <v>2256</v>
      </c>
      <c r="E1150" s="122">
        <v>20121954</v>
      </c>
      <c r="F1150" s="130" t="s">
        <v>1102</v>
      </c>
      <c r="G1150" s="131">
        <v>18</v>
      </c>
      <c r="H1150" s="122" t="s">
        <v>1105</v>
      </c>
      <c r="I1150" s="220" t="str">
        <f>VLOOKUP(A1150,EMPRESAS!$A$1:$I$342,9,0)</f>
        <v>ATRATO</v>
      </c>
      <c r="J1150" s="175">
        <v>12</v>
      </c>
      <c r="K1150" s="176" t="str">
        <f>VLOOKUP(J1150,AUXILIAR_TIPO_ASEGURADORA!$C$2:$D$19,2,0)</f>
        <v>LIBERTY SEGUROS</v>
      </c>
      <c r="L1150" s="115">
        <v>91248799</v>
      </c>
      <c r="M1150" s="148">
        <v>43423</v>
      </c>
      <c r="N1150" s="115">
        <v>564090</v>
      </c>
      <c r="O1150" s="148">
        <v>43423</v>
      </c>
      <c r="P1150" s="28"/>
      <c r="Q1150" s="60"/>
      <c r="R1150" s="157" t="str">
        <f t="shared" ca="1" si="62"/>
        <v>Vencida</v>
      </c>
      <c r="S1150" s="157">
        <f t="shared" ca="1" si="63"/>
        <v>1227</v>
      </c>
      <c r="T1150" s="157" t="str">
        <f t="shared" ca="1" si="64"/>
        <v xml:space="preserve"> </v>
      </c>
    </row>
    <row r="1151" spans="1:20" ht="15.6" thickTop="1" thickBot="1">
      <c r="A1151" s="88">
        <v>9001668139</v>
      </c>
      <c r="B1151" s="88" t="str">
        <f>VLOOKUP(A1151,EMPRESAS!$A$1:$B$342,2,0)</f>
        <v>TRANSPORTES MENSAJERIA Y CARGA DEL ATRATO LIMITADA "TRANS-ATRATO LTDA"</v>
      </c>
      <c r="C1151" s="88" t="str">
        <f>VLOOKUP(A1151,EMPRESAS!$A$1:$C$342,3,0)</f>
        <v>Pasajeros</v>
      </c>
      <c r="D1151" s="95" t="s">
        <v>2257</v>
      </c>
      <c r="E1151" s="122">
        <v>20121956</v>
      </c>
      <c r="F1151" s="130" t="s">
        <v>1102</v>
      </c>
      <c r="G1151" s="131">
        <v>18</v>
      </c>
      <c r="H1151" s="122" t="s">
        <v>1105</v>
      </c>
      <c r="I1151" s="220" t="str">
        <f>VLOOKUP(A1151,EMPRESAS!$A$1:$I$342,9,0)</f>
        <v>ATRATO</v>
      </c>
      <c r="J1151" s="175">
        <v>12</v>
      </c>
      <c r="K1151" s="176" t="str">
        <f>VLOOKUP(J1151,AUXILIAR_TIPO_ASEGURADORA!$C$2:$D$19,2,0)</f>
        <v>LIBERTY SEGUROS</v>
      </c>
      <c r="L1151" s="115">
        <v>91248799</v>
      </c>
      <c r="M1151" s="148">
        <v>43423</v>
      </c>
      <c r="N1151" s="115">
        <v>564090</v>
      </c>
      <c r="O1151" s="148">
        <v>43423</v>
      </c>
      <c r="P1151" s="28"/>
      <c r="Q1151" s="60"/>
      <c r="R1151" s="157" t="str">
        <f t="shared" ca="1" si="62"/>
        <v>Vencida</v>
      </c>
      <c r="S1151" s="157">
        <f t="shared" ca="1" si="63"/>
        <v>1227</v>
      </c>
      <c r="T1151" s="157" t="str">
        <f t="shared" ca="1" si="64"/>
        <v xml:space="preserve"> </v>
      </c>
    </row>
    <row r="1152" spans="1:20" ht="15.6" thickTop="1" thickBot="1">
      <c r="A1152" s="88">
        <v>9001668139</v>
      </c>
      <c r="B1152" s="88" t="str">
        <f>VLOOKUP(A1152,EMPRESAS!$A$1:$B$342,2,0)</f>
        <v>TRANSPORTES MENSAJERIA Y CARGA DEL ATRATO LIMITADA "TRANS-ATRATO LTDA"</v>
      </c>
      <c r="C1152" s="88" t="str">
        <f>VLOOKUP(A1152,EMPRESAS!$A$1:$C$342,3,0)</f>
        <v>Pasajeros</v>
      </c>
      <c r="D1152" s="95" t="s">
        <v>2258</v>
      </c>
      <c r="E1152" s="122">
        <v>20122280</v>
      </c>
      <c r="F1152" s="130" t="s">
        <v>1102</v>
      </c>
      <c r="G1152" s="131">
        <v>18</v>
      </c>
      <c r="H1152" s="122" t="s">
        <v>1105</v>
      </c>
      <c r="I1152" s="220" t="str">
        <f>VLOOKUP(A1152,EMPRESAS!$A$1:$I$342,9,0)</f>
        <v>ATRATO</v>
      </c>
      <c r="J1152" s="175">
        <v>12</v>
      </c>
      <c r="K1152" s="176" t="str">
        <f>VLOOKUP(J1152,AUXILIAR_TIPO_ASEGURADORA!$C$2:$D$19,2,0)</f>
        <v>LIBERTY SEGUROS</v>
      </c>
      <c r="L1152" s="115">
        <v>91248799</v>
      </c>
      <c r="M1152" s="148">
        <v>43423</v>
      </c>
      <c r="N1152" s="115">
        <v>564090</v>
      </c>
      <c r="O1152" s="148">
        <v>43423</v>
      </c>
      <c r="P1152" s="28"/>
      <c r="Q1152" s="60"/>
      <c r="R1152" s="157" t="str">
        <f t="shared" ca="1" si="62"/>
        <v>Vencida</v>
      </c>
      <c r="S1152" s="157">
        <f t="shared" ca="1" si="63"/>
        <v>1227</v>
      </c>
      <c r="T1152" s="157" t="str">
        <f t="shared" ca="1" si="64"/>
        <v xml:space="preserve"> </v>
      </c>
    </row>
    <row r="1153" spans="1:20" ht="15.6" thickTop="1" thickBot="1">
      <c r="A1153" s="88">
        <v>9001668139</v>
      </c>
      <c r="B1153" s="88" t="str">
        <f>VLOOKUP(A1153,EMPRESAS!$A$1:$B$342,2,0)</f>
        <v>TRANSPORTES MENSAJERIA Y CARGA DEL ATRATO LIMITADA "TRANS-ATRATO LTDA"</v>
      </c>
      <c r="C1153" s="88" t="str">
        <f>VLOOKUP(A1153,EMPRESAS!$A$1:$C$342,3,0)</f>
        <v>Pasajeros</v>
      </c>
      <c r="D1153" s="95" t="s">
        <v>2259</v>
      </c>
      <c r="E1153" s="122">
        <v>20122279</v>
      </c>
      <c r="F1153" s="130" t="s">
        <v>1102</v>
      </c>
      <c r="G1153" s="131">
        <v>18</v>
      </c>
      <c r="H1153" s="122" t="s">
        <v>1105</v>
      </c>
      <c r="I1153" s="220" t="str">
        <f>VLOOKUP(A1153,EMPRESAS!$A$1:$I$342,9,0)</f>
        <v>ATRATO</v>
      </c>
      <c r="J1153" s="175">
        <v>12</v>
      </c>
      <c r="K1153" s="176" t="str">
        <f>VLOOKUP(J1153,AUXILIAR_TIPO_ASEGURADORA!$C$2:$D$19,2,0)</f>
        <v>LIBERTY SEGUROS</v>
      </c>
      <c r="L1153" s="115">
        <v>91248799</v>
      </c>
      <c r="M1153" s="148">
        <v>43423</v>
      </c>
      <c r="N1153" s="115">
        <v>564090</v>
      </c>
      <c r="O1153" s="148">
        <v>43423</v>
      </c>
      <c r="P1153" s="28"/>
      <c r="Q1153" s="60"/>
      <c r="R1153" s="157" t="str">
        <f t="shared" ca="1" si="62"/>
        <v>Vencida</v>
      </c>
      <c r="S1153" s="157">
        <f t="shared" ca="1" si="63"/>
        <v>1227</v>
      </c>
      <c r="T1153" s="157" t="str">
        <f t="shared" ca="1" si="64"/>
        <v xml:space="preserve"> </v>
      </c>
    </row>
    <row r="1154" spans="1:20" ht="15.6" thickTop="1" thickBot="1">
      <c r="A1154" s="88">
        <v>9001668139</v>
      </c>
      <c r="B1154" s="88" t="str">
        <f>VLOOKUP(A1154,EMPRESAS!$A$1:$B$342,2,0)</f>
        <v>TRANSPORTES MENSAJERIA Y CARGA DEL ATRATO LIMITADA "TRANS-ATRATO LTDA"</v>
      </c>
      <c r="C1154" s="88" t="str">
        <f>VLOOKUP(A1154,EMPRESAS!$A$1:$C$342,3,0)</f>
        <v>Pasajeros</v>
      </c>
      <c r="D1154" s="95" t="s">
        <v>2260</v>
      </c>
      <c r="E1154" s="122">
        <v>20122281</v>
      </c>
      <c r="F1154" s="130" t="s">
        <v>1102</v>
      </c>
      <c r="G1154" s="131">
        <v>19</v>
      </c>
      <c r="H1154" s="122" t="s">
        <v>1105</v>
      </c>
      <c r="I1154" s="220" t="str">
        <f>VLOOKUP(A1154,EMPRESAS!$A$1:$I$342,9,0)</f>
        <v>ATRATO</v>
      </c>
      <c r="J1154" s="175">
        <v>12</v>
      </c>
      <c r="K1154" s="176" t="str">
        <f>VLOOKUP(J1154,AUXILIAR_TIPO_ASEGURADORA!$C$2:$D$19,2,0)</f>
        <v>LIBERTY SEGUROS</v>
      </c>
      <c r="L1154" s="115">
        <v>91248799</v>
      </c>
      <c r="M1154" s="148">
        <v>43423</v>
      </c>
      <c r="N1154" s="115">
        <v>564090</v>
      </c>
      <c r="O1154" s="148">
        <v>43423</v>
      </c>
      <c r="P1154" s="28"/>
      <c r="Q1154" s="60"/>
      <c r="R1154" s="157" t="str">
        <f t="shared" ca="1" si="62"/>
        <v>Vencida</v>
      </c>
      <c r="S1154" s="157">
        <f t="shared" ca="1" si="63"/>
        <v>1227</v>
      </c>
      <c r="T1154" s="157" t="str">
        <f t="shared" ca="1" si="64"/>
        <v xml:space="preserve"> </v>
      </c>
    </row>
    <row r="1155" spans="1:20" ht="15.6" thickTop="1" thickBot="1">
      <c r="A1155" s="88">
        <v>9001668139</v>
      </c>
      <c r="B1155" s="88" t="str">
        <f>VLOOKUP(A1155,EMPRESAS!$A$1:$B$342,2,0)</f>
        <v>TRANSPORTES MENSAJERIA Y CARGA DEL ATRATO LIMITADA "TRANS-ATRATO LTDA"</v>
      </c>
      <c r="C1155" s="88" t="str">
        <f>VLOOKUP(A1155,EMPRESAS!$A$1:$C$342,3,0)</f>
        <v>Pasajeros</v>
      </c>
      <c r="D1155" s="95" t="s">
        <v>2261</v>
      </c>
      <c r="E1155" s="122">
        <v>20122283</v>
      </c>
      <c r="F1155" s="130" t="s">
        <v>1102</v>
      </c>
      <c r="G1155" s="131">
        <v>19</v>
      </c>
      <c r="H1155" s="122" t="s">
        <v>1105</v>
      </c>
      <c r="I1155" s="220" t="str">
        <f>VLOOKUP(A1155,EMPRESAS!$A$1:$I$342,9,0)</f>
        <v>ATRATO</v>
      </c>
      <c r="J1155" s="175">
        <v>12</v>
      </c>
      <c r="K1155" s="176" t="str">
        <f>VLOOKUP(J1155,AUXILIAR_TIPO_ASEGURADORA!$C$2:$D$19,2,0)</f>
        <v>LIBERTY SEGUROS</v>
      </c>
      <c r="L1155" s="115">
        <v>91248799</v>
      </c>
      <c r="M1155" s="148">
        <v>43423</v>
      </c>
      <c r="N1155" s="115">
        <v>564090</v>
      </c>
      <c r="O1155" s="148">
        <v>43423</v>
      </c>
      <c r="P1155" s="28"/>
      <c r="Q1155" s="60"/>
      <c r="R1155" s="157" t="str">
        <f t="shared" ca="1" si="62"/>
        <v>Vencida</v>
      </c>
      <c r="S1155" s="157">
        <f t="shared" ca="1" si="63"/>
        <v>1227</v>
      </c>
      <c r="T1155" s="157" t="str">
        <f t="shared" ca="1" si="64"/>
        <v xml:space="preserve"> </v>
      </c>
    </row>
    <row r="1156" spans="1:20" ht="15.6" thickTop="1" thickBot="1">
      <c r="A1156" s="88">
        <v>9001668139</v>
      </c>
      <c r="B1156" s="88" t="str">
        <f>VLOOKUP(A1156,EMPRESAS!$A$1:$B$342,2,0)</f>
        <v>TRANSPORTES MENSAJERIA Y CARGA DEL ATRATO LIMITADA "TRANS-ATRATO LTDA"</v>
      </c>
      <c r="C1156" s="88" t="str">
        <f>VLOOKUP(A1156,EMPRESAS!$A$1:$C$342,3,0)</f>
        <v>Pasajeros</v>
      </c>
      <c r="D1156" s="95" t="s">
        <v>2262</v>
      </c>
      <c r="E1156" s="122">
        <v>20122282</v>
      </c>
      <c r="F1156" s="130" t="s">
        <v>1102</v>
      </c>
      <c r="G1156" s="131">
        <v>19</v>
      </c>
      <c r="H1156" s="122" t="s">
        <v>1105</v>
      </c>
      <c r="I1156" s="220" t="str">
        <f>VLOOKUP(A1156,EMPRESAS!$A$1:$I$342,9,0)</f>
        <v>ATRATO</v>
      </c>
      <c r="J1156" s="175">
        <v>12</v>
      </c>
      <c r="K1156" s="176" t="str">
        <f>VLOOKUP(J1156,AUXILIAR_TIPO_ASEGURADORA!$C$2:$D$19,2,0)</f>
        <v>LIBERTY SEGUROS</v>
      </c>
      <c r="L1156" s="115">
        <v>91248799</v>
      </c>
      <c r="M1156" s="148">
        <v>43423</v>
      </c>
      <c r="N1156" s="115">
        <v>564090</v>
      </c>
      <c r="O1156" s="148">
        <v>43423</v>
      </c>
      <c r="P1156"/>
      <c r="R1156" s="157" t="str">
        <f t="shared" ca="1" si="62"/>
        <v>Vencida</v>
      </c>
      <c r="S1156" s="157">
        <f t="shared" ca="1" si="63"/>
        <v>1227</v>
      </c>
      <c r="T1156" s="157" t="str">
        <f t="shared" ca="1" si="64"/>
        <v xml:space="preserve"> </v>
      </c>
    </row>
    <row r="1157" spans="1:20" ht="15.6" thickTop="1" thickBot="1">
      <c r="A1157" s="88">
        <v>9001668139</v>
      </c>
      <c r="B1157" s="88" t="str">
        <f>VLOOKUP(A1157,EMPRESAS!$A$1:$B$342,2,0)</f>
        <v>TRANSPORTES MENSAJERIA Y CARGA DEL ATRATO LIMITADA "TRANS-ATRATO LTDA"</v>
      </c>
      <c r="C1157" s="88" t="str">
        <f>VLOOKUP(A1157,EMPRESAS!$A$1:$C$342,3,0)</f>
        <v>Pasajeros</v>
      </c>
      <c r="D1157" s="95" t="s">
        <v>2263</v>
      </c>
      <c r="E1157" s="122">
        <v>20122251</v>
      </c>
      <c r="F1157" s="130" t="s">
        <v>1102</v>
      </c>
      <c r="G1157" s="131">
        <v>22</v>
      </c>
      <c r="H1157" s="122" t="s">
        <v>1105</v>
      </c>
      <c r="I1157" s="220" t="str">
        <f>VLOOKUP(A1157,EMPRESAS!$A$1:$I$342,9,0)</f>
        <v>ATRATO</v>
      </c>
      <c r="J1157" s="175">
        <v>12</v>
      </c>
      <c r="K1157" s="176" t="str">
        <f>VLOOKUP(J1157,AUXILIAR_TIPO_ASEGURADORA!$C$2:$D$19,2,0)</f>
        <v>LIBERTY SEGUROS</v>
      </c>
      <c r="L1157" s="115">
        <v>91248799</v>
      </c>
      <c r="M1157" s="148">
        <v>43423</v>
      </c>
      <c r="N1157" s="115">
        <v>564090</v>
      </c>
      <c r="O1157" s="148">
        <v>43423</v>
      </c>
      <c r="P1157" s="28"/>
      <c r="Q1157" s="60"/>
      <c r="R1157" s="157" t="str">
        <f t="shared" ca="1" si="62"/>
        <v>Vencida</v>
      </c>
      <c r="S1157" s="157">
        <f t="shared" ca="1" si="63"/>
        <v>1227</v>
      </c>
      <c r="T1157" s="157" t="str">
        <f t="shared" ca="1" si="64"/>
        <v xml:space="preserve"> </v>
      </c>
    </row>
    <row r="1158" spans="1:20" ht="15.6" thickTop="1" thickBot="1">
      <c r="A1158" s="88">
        <v>9001668139</v>
      </c>
      <c r="B1158" s="88" t="str">
        <f>VLOOKUP(A1158,EMPRESAS!$A$1:$B$342,2,0)</f>
        <v>TRANSPORTES MENSAJERIA Y CARGA DEL ATRATO LIMITADA "TRANS-ATRATO LTDA"</v>
      </c>
      <c r="C1158" s="88" t="str">
        <f>VLOOKUP(A1158,EMPRESAS!$A$1:$C$342,3,0)</f>
        <v>Pasajeros</v>
      </c>
      <c r="D1158" s="95" t="s">
        <v>2264</v>
      </c>
      <c r="E1158" s="122">
        <v>20321641</v>
      </c>
      <c r="F1158" s="130" t="s">
        <v>1102</v>
      </c>
      <c r="G1158" s="131">
        <v>32</v>
      </c>
      <c r="H1158" s="122" t="s">
        <v>1105</v>
      </c>
      <c r="I1158" s="220" t="str">
        <f>VLOOKUP(A1158,EMPRESAS!$A$1:$I$342,9,0)</f>
        <v>ATRATO</v>
      </c>
      <c r="J1158" s="175">
        <v>12</v>
      </c>
      <c r="K1158" s="176" t="str">
        <f>VLOOKUP(J1158,AUXILIAR_TIPO_ASEGURADORA!$C$2:$D$19,2,0)</f>
        <v>LIBERTY SEGUROS</v>
      </c>
      <c r="L1158" s="115">
        <v>91248799</v>
      </c>
      <c r="M1158" s="148">
        <v>43423</v>
      </c>
      <c r="N1158" s="115">
        <v>564090</v>
      </c>
      <c r="O1158" s="148">
        <v>43423</v>
      </c>
      <c r="P1158" s="28"/>
      <c r="Q1158" s="60"/>
      <c r="R1158" s="157" t="str">
        <f t="shared" ca="1" si="62"/>
        <v>Vencida</v>
      </c>
      <c r="S1158" s="157">
        <f t="shared" ca="1" si="63"/>
        <v>1227</v>
      </c>
      <c r="T1158" s="157" t="str">
        <f t="shared" ca="1" si="64"/>
        <v xml:space="preserve"> </v>
      </c>
    </row>
    <row r="1159" spans="1:20" ht="15.6" thickTop="1" thickBot="1">
      <c r="A1159" s="88">
        <v>9001668139</v>
      </c>
      <c r="B1159" s="88" t="str">
        <f>VLOOKUP(A1159,EMPRESAS!$A$1:$B$342,2,0)</f>
        <v>TRANSPORTES MENSAJERIA Y CARGA DEL ATRATO LIMITADA "TRANS-ATRATO LTDA"</v>
      </c>
      <c r="C1159" s="88" t="str">
        <f>VLOOKUP(A1159,EMPRESAS!$A$1:$C$342,3,0)</f>
        <v>Pasajeros</v>
      </c>
      <c r="D1159" s="95" t="s">
        <v>2265</v>
      </c>
      <c r="E1159" s="122">
        <v>20122312</v>
      </c>
      <c r="F1159" s="130" t="s">
        <v>1102</v>
      </c>
      <c r="G1159" s="131">
        <v>18</v>
      </c>
      <c r="H1159" s="122" t="s">
        <v>1105</v>
      </c>
      <c r="I1159" s="220" t="str">
        <f>VLOOKUP(A1159,EMPRESAS!$A$1:$I$342,9,0)</f>
        <v>ATRATO</v>
      </c>
      <c r="J1159" s="175">
        <v>12</v>
      </c>
      <c r="K1159" s="176" t="str">
        <f>VLOOKUP(J1159,AUXILIAR_TIPO_ASEGURADORA!$C$2:$D$19,2,0)</f>
        <v>LIBERTY SEGUROS</v>
      </c>
      <c r="L1159" s="115">
        <v>91248799</v>
      </c>
      <c r="M1159" s="148">
        <v>43423</v>
      </c>
      <c r="N1159" s="115">
        <v>564090</v>
      </c>
      <c r="O1159" s="148">
        <v>43423</v>
      </c>
      <c r="P1159" s="28"/>
      <c r="Q1159" s="60"/>
      <c r="R1159" s="157" t="str">
        <f t="shared" ca="1" si="62"/>
        <v>Vencida</v>
      </c>
      <c r="S1159" s="157">
        <f t="shared" ca="1" si="63"/>
        <v>1227</v>
      </c>
      <c r="T1159" s="157" t="str">
        <f t="shared" ca="1" si="64"/>
        <v xml:space="preserve"> </v>
      </c>
    </row>
    <row r="1160" spans="1:20" ht="15.6" thickTop="1" thickBot="1">
      <c r="A1160" s="88">
        <v>9001668139</v>
      </c>
      <c r="B1160" s="88" t="str">
        <f>VLOOKUP(A1160,EMPRESAS!$A$1:$B$342,2,0)</f>
        <v>TRANSPORTES MENSAJERIA Y CARGA DEL ATRATO LIMITADA "TRANS-ATRATO LTDA"</v>
      </c>
      <c r="C1160" s="88" t="str">
        <f>VLOOKUP(A1160,EMPRESAS!$A$1:$C$342,3,0)</f>
        <v>Pasajeros</v>
      </c>
      <c r="D1160" s="95" t="s">
        <v>2266</v>
      </c>
      <c r="E1160" s="122">
        <v>20122314</v>
      </c>
      <c r="F1160" s="130" t="s">
        <v>1102</v>
      </c>
      <c r="G1160" s="131">
        <v>34</v>
      </c>
      <c r="H1160" s="122" t="s">
        <v>1105</v>
      </c>
      <c r="I1160" s="220" t="str">
        <f>VLOOKUP(A1160,EMPRESAS!$A$1:$I$342,9,0)</f>
        <v>ATRATO</v>
      </c>
      <c r="J1160" s="175">
        <v>12</v>
      </c>
      <c r="K1160" s="176" t="str">
        <f>VLOOKUP(J1160,AUXILIAR_TIPO_ASEGURADORA!$C$2:$D$19,2,0)</f>
        <v>LIBERTY SEGUROS</v>
      </c>
      <c r="L1160" s="115">
        <v>91248799</v>
      </c>
      <c r="M1160" s="148">
        <v>43423</v>
      </c>
      <c r="N1160" s="115">
        <v>564090</v>
      </c>
      <c r="O1160" s="148">
        <v>43423</v>
      </c>
      <c r="P1160" s="28"/>
      <c r="Q1160" s="60"/>
      <c r="R1160" s="157" t="str">
        <f t="shared" ca="1" si="62"/>
        <v>Vencida</v>
      </c>
      <c r="S1160" s="157">
        <f t="shared" ca="1" si="63"/>
        <v>1227</v>
      </c>
      <c r="T1160" s="157" t="str">
        <f t="shared" ca="1" si="64"/>
        <v xml:space="preserve"> </v>
      </c>
    </row>
    <row r="1161" spans="1:20" ht="15.6" thickTop="1" thickBot="1">
      <c r="A1161" s="88">
        <v>9001668139</v>
      </c>
      <c r="B1161" s="88" t="str">
        <f>VLOOKUP(A1161,EMPRESAS!$A$1:$B$342,2,0)</f>
        <v>TRANSPORTES MENSAJERIA Y CARGA DEL ATRATO LIMITADA "TRANS-ATRATO LTDA"</v>
      </c>
      <c r="C1161" s="88" t="str">
        <f>VLOOKUP(A1161,EMPRESAS!$A$1:$C$342,3,0)</f>
        <v>Pasajeros</v>
      </c>
      <c r="D1161" s="95" t="s">
        <v>2256</v>
      </c>
      <c r="E1161" s="122">
        <v>20122313</v>
      </c>
      <c r="F1161" s="130" t="s">
        <v>1102</v>
      </c>
      <c r="G1161" s="131">
        <v>18</v>
      </c>
      <c r="H1161" s="122" t="s">
        <v>1105</v>
      </c>
      <c r="I1161" s="220" t="str">
        <f>VLOOKUP(A1161,EMPRESAS!$A$1:$I$342,9,0)</f>
        <v>ATRATO</v>
      </c>
      <c r="J1161" s="175">
        <v>12</v>
      </c>
      <c r="K1161" s="176" t="str">
        <f>VLOOKUP(J1161,AUXILIAR_TIPO_ASEGURADORA!$C$2:$D$19,2,0)</f>
        <v>LIBERTY SEGUROS</v>
      </c>
      <c r="L1161" s="115">
        <v>91248799</v>
      </c>
      <c r="M1161" s="148">
        <v>43423</v>
      </c>
      <c r="N1161" s="115">
        <v>564090</v>
      </c>
      <c r="O1161" s="148">
        <v>43423</v>
      </c>
      <c r="P1161" s="28"/>
      <c r="Q1161" s="60"/>
      <c r="R1161" s="157" t="str">
        <f t="shared" ca="1" si="62"/>
        <v>Vencida</v>
      </c>
      <c r="S1161" s="157">
        <f t="shared" ca="1" si="63"/>
        <v>1227</v>
      </c>
      <c r="T1161" s="157" t="str">
        <f t="shared" ca="1" si="64"/>
        <v xml:space="preserve"> </v>
      </c>
    </row>
    <row r="1162" spans="1:20" ht="15.6" thickTop="1" thickBot="1">
      <c r="A1162" s="88">
        <v>9001668139</v>
      </c>
      <c r="B1162" s="88" t="str">
        <f>VLOOKUP(A1162,EMPRESAS!$A$1:$B$342,2,0)</f>
        <v>TRANSPORTES MENSAJERIA Y CARGA DEL ATRATO LIMITADA "TRANS-ATRATO LTDA"</v>
      </c>
      <c r="C1162" s="88" t="str">
        <f>VLOOKUP(A1162,EMPRESAS!$A$1:$C$342,3,0)</f>
        <v>Pasajeros</v>
      </c>
      <c r="D1162" s="95" t="s">
        <v>2267</v>
      </c>
      <c r="E1162" s="122">
        <v>20122331</v>
      </c>
      <c r="F1162" s="130" t="s">
        <v>1102</v>
      </c>
      <c r="G1162" s="131">
        <v>20</v>
      </c>
      <c r="H1162" s="122" t="s">
        <v>1105</v>
      </c>
      <c r="I1162" s="220" t="str">
        <f>VLOOKUP(A1162,EMPRESAS!$A$1:$I$342,9,0)</f>
        <v>ATRATO</v>
      </c>
      <c r="J1162" s="175">
        <v>12</v>
      </c>
      <c r="K1162" s="176" t="str">
        <f>VLOOKUP(J1162,AUXILIAR_TIPO_ASEGURADORA!$C$2:$D$19,2,0)</f>
        <v>LIBERTY SEGUROS</v>
      </c>
      <c r="L1162" s="115">
        <v>91248799</v>
      </c>
      <c r="M1162" s="148">
        <v>43423</v>
      </c>
      <c r="N1162" s="115">
        <v>564090</v>
      </c>
      <c r="O1162" s="148">
        <v>43423</v>
      </c>
      <c r="P1162" s="28"/>
      <c r="Q1162" s="60"/>
      <c r="R1162" s="157" t="str">
        <f t="shared" ca="1" si="62"/>
        <v>Vencida</v>
      </c>
      <c r="S1162" s="157">
        <f t="shared" ca="1" si="63"/>
        <v>1227</v>
      </c>
      <c r="T1162" s="157" t="str">
        <f t="shared" ca="1" si="64"/>
        <v xml:space="preserve"> </v>
      </c>
    </row>
    <row r="1163" spans="1:20" ht="15.6" thickTop="1" thickBot="1">
      <c r="A1163" s="88">
        <v>9001668139</v>
      </c>
      <c r="B1163" s="88" t="str">
        <f>VLOOKUP(A1163,EMPRESAS!$A$1:$B$342,2,0)</f>
        <v>TRANSPORTES MENSAJERIA Y CARGA DEL ATRATO LIMITADA "TRANS-ATRATO LTDA"</v>
      </c>
      <c r="C1163" s="88" t="str">
        <f>VLOOKUP(A1163,EMPRESAS!$A$1:$C$342,3,0)</f>
        <v>Pasajeros</v>
      </c>
      <c r="D1163" s="95" t="s">
        <v>2268</v>
      </c>
      <c r="E1163" s="122">
        <v>20321957</v>
      </c>
      <c r="F1163" s="130" t="s">
        <v>1102</v>
      </c>
      <c r="G1163" s="131">
        <v>20</v>
      </c>
      <c r="H1163" s="122" t="s">
        <v>1105</v>
      </c>
      <c r="I1163" s="220" t="str">
        <f>VLOOKUP(A1163,EMPRESAS!$A$1:$I$342,9,0)</f>
        <v>ATRATO</v>
      </c>
      <c r="J1163" s="175">
        <v>12</v>
      </c>
      <c r="K1163" s="176" t="str">
        <f>VLOOKUP(J1163,AUXILIAR_TIPO_ASEGURADORA!$C$2:$D$19,2,0)</f>
        <v>LIBERTY SEGUROS</v>
      </c>
      <c r="L1163" s="115">
        <v>91248799</v>
      </c>
      <c r="M1163" s="148">
        <v>43423</v>
      </c>
      <c r="N1163" s="115">
        <v>564090</v>
      </c>
      <c r="O1163" s="148">
        <v>43423</v>
      </c>
      <c r="P1163" s="28"/>
      <c r="Q1163" s="60"/>
      <c r="R1163" s="157" t="str">
        <f t="shared" ca="1" si="62"/>
        <v>Vencida</v>
      </c>
      <c r="S1163" s="157">
        <f t="shared" ca="1" si="63"/>
        <v>1227</v>
      </c>
      <c r="T1163" s="157" t="str">
        <f t="shared" ca="1" si="64"/>
        <v xml:space="preserve"> </v>
      </c>
    </row>
    <row r="1164" spans="1:20" ht="15.6" thickTop="1" thickBot="1">
      <c r="A1164" s="88">
        <v>9001668139</v>
      </c>
      <c r="B1164" s="88" t="str">
        <f>VLOOKUP(A1164,EMPRESAS!$A$1:$B$342,2,0)</f>
        <v>TRANSPORTES MENSAJERIA Y CARGA DEL ATRATO LIMITADA "TRANS-ATRATO LTDA"</v>
      </c>
      <c r="C1164" s="88" t="str">
        <f>VLOOKUP(A1164,EMPRESAS!$A$1:$C$342,3,0)</f>
        <v>Pasajeros</v>
      </c>
      <c r="D1164" s="95" t="s">
        <v>2269</v>
      </c>
      <c r="E1164" s="122">
        <v>20321947</v>
      </c>
      <c r="F1164" s="130" t="s">
        <v>1102</v>
      </c>
      <c r="G1164" s="131">
        <v>18</v>
      </c>
      <c r="H1164" s="122" t="s">
        <v>1105</v>
      </c>
      <c r="I1164" s="220" t="str">
        <f>VLOOKUP(A1164,EMPRESAS!$A$1:$I$342,9,0)</f>
        <v>ATRATO</v>
      </c>
      <c r="J1164" s="175">
        <v>12</v>
      </c>
      <c r="K1164" s="176" t="str">
        <f>VLOOKUP(J1164,AUXILIAR_TIPO_ASEGURADORA!$C$2:$D$19,2,0)</f>
        <v>LIBERTY SEGUROS</v>
      </c>
      <c r="L1164" s="115">
        <v>91248799</v>
      </c>
      <c r="M1164" s="148">
        <v>43423</v>
      </c>
      <c r="N1164" s="115">
        <v>564090</v>
      </c>
      <c r="O1164" s="148">
        <v>43423</v>
      </c>
      <c r="P1164" s="28"/>
      <c r="Q1164" s="60"/>
      <c r="R1164" s="157" t="str">
        <f t="shared" ca="1" si="62"/>
        <v>Vencida</v>
      </c>
      <c r="S1164" s="157">
        <f t="shared" ca="1" si="63"/>
        <v>1227</v>
      </c>
      <c r="T1164" s="157" t="str">
        <f t="shared" ca="1" si="64"/>
        <v xml:space="preserve"> </v>
      </c>
    </row>
    <row r="1165" spans="1:20" ht="15.6" thickTop="1" thickBot="1">
      <c r="A1165" s="88">
        <v>9001668139</v>
      </c>
      <c r="B1165" s="88" t="str">
        <f>VLOOKUP(A1165,EMPRESAS!$A$1:$B$342,2,0)</f>
        <v>TRANSPORTES MENSAJERIA Y CARGA DEL ATRATO LIMITADA "TRANS-ATRATO LTDA"</v>
      </c>
      <c r="C1165" s="88" t="str">
        <f>VLOOKUP(A1165,EMPRESAS!$A$1:$C$342,3,0)</f>
        <v>Pasajeros</v>
      </c>
      <c r="D1165" s="95" t="s">
        <v>2270</v>
      </c>
      <c r="E1165" s="122">
        <v>20122186</v>
      </c>
      <c r="F1165" s="130" t="s">
        <v>1102</v>
      </c>
      <c r="G1165" s="131">
        <v>20</v>
      </c>
      <c r="H1165" s="122" t="s">
        <v>1105</v>
      </c>
      <c r="I1165" s="220" t="str">
        <f>VLOOKUP(A1165,EMPRESAS!$A$1:$I$342,9,0)</f>
        <v>ATRATO</v>
      </c>
      <c r="J1165" s="175">
        <v>12</v>
      </c>
      <c r="K1165" s="176" t="str">
        <f>VLOOKUP(J1165,AUXILIAR_TIPO_ASEGURADORA!$C$2:$D$19,2,0)</f>
        <v>LIBERTY SEGUROS</v>
      </c>
      <c r="L1165" s="115">
        <v>91248799</v>
      </c>
      <c r="M1165" s="148">
        <v>43423</v>
      </c>
      <c r="N1165" s="115">
        <v>564090</v>
      </c>
      <c r="O1165" s="148">
        <v>43423</v>
      </c>
      <c r="P1165" s="28"/>
      <c r="Q1165" s="60"/>
      <c r="R1165" s="157" t="str">
        <f t="shared" ca="1" si="62"/>
        <v>Vencida</v>
      </c>
      <c r="S1165" s="157">
        <f t="shared" ca="1" si="63"/>
        <v>1227</v>
      </c>
      <c r="T1165" s="157" t="str">
        <f t="shared" ca="1" si="64"/>
        <v xml:space="preserve"> </v>
      </c>
    </row>
    <row r="1166" spans="1:20" ht="15.6" thickTop="1" thickBot="1">
      <c r="A1166" s="88">
        <v>9001668139</v>
      </c>
      <c r="B1166" s="88" t="str">
        <f>VLOOKUP(A1166,EMPRESAS!$A$1:$B$342,2,0)</f>
        <v>TRANSPORTES MENSAJERIA Y CARGA DEL ATRATO LIMITADA "TRANS-ATRATO LTDA"</v>
      </c>
      <c r="C1166" s="88" t="str">
        <f>VLOOKUP(A1166,EMPRESAS!$A$1:$C$342,3,0)</f>
        <v>Pasajeros</v>
      </c>
      <c r="D1166" s="95" t="s">
        <v>2271</v>
      </c>
      <c r="E1166" s="122">
        <v>20122398</v>
      </c>
      <c r="F1166" s="130" t="s">
        <v>1102</v>
      </c>
      <c r="G1166" s="131">
        <v>22</v>
      </c>
      <c r="H1166" s="122" t="s">
        <v>1105</v>
      </c>
      <c r="I1166" s="220" t="str">
        <f>VLOOKUP(A1166,EMPRESAS!$A$1:$I$342,9,0)</f>
        <v>ATRATO</v>
      </c>
      <c r="J1166" s="175">
        <v>12</v>
      </c>
      <c r="K1166" s="176" t="str">
        <f>VLOOKUP(J1166,AUXILIAR_TIPO_ASEGURADORA!$C$2:$D$19,2,0)</f>
        <v>LIBERTY SEGUROS</v>
      </c>
      <c r="L1166" s="115">
        <v>91248799</v>
      </c>
      <c r="M1166" s="148">
        <v>43423</v>
      </c>
      <c r="N1166" s="115">
        <v>564090</v>
      </c>
      <c r="O1166" s="148">
        <v>43423</v>
      </c>
      <c r="P1166" s="28"/>
      <c r="Q1166" s="60"/>
      <c r="R1166" s="157" t="str">
        <f t="shared" ca="1" si="62"/>
        <v>Vencida</v>
      </c>
      <c r="S1166" s="157">
        <f t="shared" ca="1" si="63"/>
        <v>1227</v>
      </c>
      <c r="T1166" s="157" t="str">
        <f t="shared" ca="1" si="64"/>
        <v xml:space="preserve"> </v>
      </c>
    </row>
    <row r="1167" spans="1:20" ht="15.6" thickTop="1" thickBot="1">
      <c r="A1167" s="88">
        <v>9001668139</v>
      </c>
      <c r="B1167" s="88" t="str">
        <f>VLOOKUP(A1167,EMPRESAS!$A$1:$B$342,2,0)</f>
        <v>TRANSPORTES MENSAJERIA Y CARGA DEL ATRATO LIMITADA "TRANS-ATRATO LTDA"</v>
      </c>
      <c r="C1167" s="88" t="str">
        <f>VLOOKUP(A1167,EMPRESAS!$A$1:$C$342,3,0)</f>
        <v>Pasajeros</v>
      </c>
      <c r="D1167" s="95" t="s">
        <v>2272</v>
      </c>
      <c r="E1167" s="122">
        <v>20122397</v>
      </c>
      <c r="F1167" s="130" t="s">
        <v>1102</v>
      </c>
      <c r="G1167" s="131">
        <v>22</v>
      </c>
      <c r="H1167" s="122" t="s">
        <v>1105</v>
      </c>
      <c r="I1167" s="220" t="str">
        <f>VLOOKUP(A1167,EMPRESAS!$A$1:$I$342,9,0)</f>
        <v>ATRATO</v>
      </c>
      <c r="J1167" s="175">
        <v>12</v>
      </c>
      <c r="K1167" s="176" t="str">
        <f>VLOOKUP(J1167,AUXILIAR_TIPO_ASEGURADORA!$C$2:$D$19,2,0)</f>
        <v>LIBERTY SEGUROS</v>
      </c>
      <c r="L1167" s="115">
        <v>91248799</v>
      </c>
      <c r="M1167" s="148">
        <v>43423</v>
      </c>
      <c r="N1167" s="115">
        <v>564090</v>
      </c>
      <c r="O1167" s="148">
        <v>43423</v>
      </c>
      <c r="P1167" s="28"/>
      <c r="Q1167" s="60"/>
      <c r="R1167" s="157" t="str">
        <f t="shared" ca="1" si="62"/>
        <v>Vencida</v>
      </c>
      <c r="S1167" s="157">
        <f t="shared" ca="1" si="63"/>
        <v>1227</v>
      </c>
      <c r="T1167" s="157" t="str">
        <f t="shared" ca="1" si="64"/>
        <v xml:space="preserve"> </v>
      </c>
    </row>
    <row r="1168" spans="1:20" ht="15.6" thickTop="1" thickBot="1">
      <c r="A1168" s="88">
        <v>9001668139</v>
      </c>
      <c r="B1168" s="88" t="str">
        <f>VLOOKUP(A1168,EMPRESAS!$A$1:$B$342,2,0)</f>
        <v>TRANSPORTES MENSAJERIA Y CARGA DEL ATRATO LIMITADA "TRANS-ATRATO LTDA"</v>
      </c>
      <c r="C1168" s="88" t="str">
        <f>VLOOKUP(A1168,EMPRESAS!$A$1:$C$342,3,0)</f>
        <v>Pasajeros</v>
      </c>
      <c r="D1168" s="95" t="s">
        <v>2273</v>
      </c>
      <c r="E1168" s="122">
        <v>20122509</v>
      </c>
      <c r="F1168" s="130" t="s">
        <v>1102</v>
      </c>
      <c r="G1168" s="131">
        <v>19</v>
      </c>
      <c r="H1168" s="122" t="s">
        <v>1105</v>
      </c>
      <c r="I1168" s="220" t="str">
        <f>VLOOKUP(A1168,EMPRESAS!$A$1:$I$342,9,0)</f>
        <v>ATRATO</v>
      </c>
      <c r="J1168" s="175">
        <v>12</v>
      </c>
      <c r="K1168" s="176" t="str">
        <f>VLOOKUP(J1168,AUXILIAR_TIPO_ASEGURADORA!$C$2:$D$19,2,0)</f>
        <v>LIBERTY SEGUROS</v>
      </c>
      <c r="L1168" s="115">
        <v>91248799</v>
      </c>
      <c r="M1168" s="148">
        <v>43423</v>
      </c>
      <c r="N1168" s="115">
        <v>564090</v>
      </c>
      <c r="O1168" s="148">
        <v>43423</v>
      </c>
      <c r="P1168" s="28"/>
      <c r="Q1168" s="60"/>
      <c r="R1168" s="157" t="str">
        <f t="shared" ca="1" si="62"/>
        <v>Vencida</v>
      </c>
      <c r="S1168" s="157">
        <f t="shared" ca="1" si="63"/>
        <v>1227</v>
      </c>
      <c r="T1168" s="157" t="str">
        <f t="shared" ca="1" si="64"/>
        <v xml:space="preserve"> </v>
      </c>
    </row>
    <row r="1169" spans="1:20" ht="15.6" thickTop="1" thickBot="1">
      <c r="A1169" s="88">
        <v>9001668139</v>
      </c>
      <c r="B1169" s="88" t="str">
        <f>VLOOKUP(A1169,EMPRESAS!$A$1:$B$342,2,0)</f>
        <v>TRANSPORTES MENSAJERIA Y CARGA DEL ATRATO LIMITADA "TRANS-ATRATO LTDA"</v>
      </c>
      <c r="C1169" s="88" t="str">
        <f>VLOOKUP(A1169,EMPRESAS!$A$1:$C$342,3,0)</f>
        <v>Pasajeros</v>
      </c>
      <c r="D1169" s="95" t="s">
        <v>2274</v>
      </c>
      <c r="E1169" s="122">
        <v>20122443</v>
      </c>
      <c r="F1169" s="130" t="s">
        <v>1102</v>
      </c>
      <c r="G1169" s="131">
        <v>18</v>
      </c>
      <c r="H1169" s="122" t="s">
        <v>1105</v>
      </c>
      <c r="I1169" s="220" t="str">
        <f>VLOOKUP(A1169,EMPRESAS!$A$1:$I$342,9,0)</f>
        <v>ATRATO</v>
      </c>
      <c r="J1169" s="175">
        <v>12</v>
      </c>
      <c r="K1169" s="176" t="str">
        <f>VLOOKUP(J1169,AUXILIAR_TIPO_ASEGURADORA!$C$2:$D$19,2,0)</f>
        <v>LIBERTY SEGUROS</v>
      </c>
      <c r="L1169" s="115">
        <v>91248799</v>
      </c>
      <c r="M1169" s="148">
        <v>43423</v>
      </c>
      <c r="N1169" s="115">
        <v>564090</v>
      </c>
      <c r="O1169" s="148">
        <v>43423</v>
      </c>
      <c r="P1169" s="28"/>
      <c r="Q1169" s="60"/>
      <c r="R1169" s="157" t="str">
        <f t="shared" ca="1" si="62"/>
        <v>Vencida</v>
      </c>
      <c r="S1169" s="157">
        <f t="shared" ca="1" si="63"/>
        <v>1227</v>
      </c>
      <c r="T1169" s="157" t="str">
        <f t="shared" ca="1" si="64"/>
        <v xml:space="preserve"> </v>
      </c>
    </row>
    <row r="1170" spans="1:20" ht="15.6" thickTop="1" thickBot="1">
      <c r="A1170" s="88">
        <v>9001668139</v>
      </c>
      <c r="B1170" s="88" t="str">
        <f>VLOOKUP(A1170,EMPRESAS!$A$1:$B$342,2,0)</f>
        <v>TRANSPORTES MENSAJERIA Y CARGA DEL ATRATO LIMITADA "TRANS-ATRATO LTDA"</v>
      </c>
      <c r="C1170" s="88" t="str">
        <f>VLOOKUP(A1170,EMPRESAS!$A$1:$C$342,3,0)</f>
        <v>Pasajeros</v>
      </c>
      <c r="D1170" s="95" t="s">
        <v>2275</v>
      </c>
      <c r="E1170" s="122">
        <v>20322021</v>
      </c>
      <c r="F1170" s="130" t="s">
        <v>1102</v>
      </c>
      <c r="G1170" s="131">
        <v>23</v>
      </c>
      <c r="H1170" s="122" t="s">
        <v>1105</v>
      </c>
      <c r="I1170" s="220" t="str">
        <f>VLOOKUP(A1170,EMPRESAS!$A$1:$I$342,9,0)</f>
        <v>ATRATO</v>
      </c>
      <c r="J1170" s="175">
        <v>12</v>
      </c>
      <c r="K1170" s="176" t="str">
        <f>VLOOKUP(J1170,AUXILIAR_TIPO_ASEGURADORA!$C$2:$D$19,2,0)</f>
        <v>LIBERTY SEGUROS</v>
      </c>
      <c r="L1170" s="115">
        <v>91248799</v>
      </c>
      <c r="M1170" s="148">
        <v>43423</v>
      </c>
      <c r="N1170" s="115">
        <v>564090</v>
      </c>
      <c r="O1170" s="148">
        <v>43423</v>
      </c>
      <c r="P1170" s="28"/>
      <c r="Q1170" s="60"/>
      <c r="R1170" s="157" t="str">
        <f t="shared" ca="1" si="62"/>
        <v>Vencida</v>
      </c>
      <c r="S1170" s="157">
        <f t="shared" ca="1" si="63"/>
        <v>1227</v>
      </c>
      <c r="T1170" s="157" t="str">
        <f t="shared" ca="1" si="64"/>
        <v xml:space="preserve"> </v>
      </c>
    </row>
    <row r="1171" spans="1:20" ht="15.6" thickTop="1" thickBot="1">
      <c r="A1171" s="88">
        <v>9001668139</v>
      </c>
      <c r="B1171" s="88" t="str">
        <f>VLOOKUP(A1171,EMPRESAS!$A$1:$B$342,2,0)</f>
        <v>TRANSPORTES MENSAJERIA Y CARGA DEL ATRATO LIMITADA "TRANS-ATRATO LTDA"</v>
      </c>
      <c r="C1171" s="88" t="str">
        <f>VLOOKUP(A1171,EMPRESAS!$A$1:$C$342,3,0)</f>
        <v>Pasajeros</v>
      </c>
      <c r="D1171" s="95" t="s">
        <v>2276</v>
      </c>
      <c r="E1171" s="122">
        <v>20122396</v>
      </c>
      <c r="F1171" s="130" t="s">
        <v>1102</v>
      </c>
      <c r="G1171" s="131">
        <v>22</v>
      </c>
      <c r="H1171" s="122" t="s">
        <v>1105</v>
      </c>
      <c r="I1171" s="220" t="str">
        <f>VLOOKUP(A1171,EMPRESAS!$A$1:$I$342,9,0)</f>
        <v>ATRATO</v>
      </c>
      <c r="J1171" s="175">
        <v>12</v>
      </c>
      <c r="K1171" s="176" t="str">
        <f>VLOOKUP(J1171,AUXILIAR_TIPO_ASEGURADORA!$C$2:$D$19,2,0)</f>
        <v>LIBERTY SEGUROS</v>
      </c>
      <c r="L1171" s="115">
        <v>91248799</v>
      </c>
      <c r="M1171" s="148">
        <v>43423</v>
      </c>
      <c r="N1171" s="115">
        <v>564090</v>
      </c>
      <c r="O1171" s="148">
        <v>43423</v>
      </c>
      <c r="P1171" s="28"/>
      <c r="Q1171" s="60"/>
      <c r="R1171" s="157" t="str">
        <f t="shared" ca="1" si="62"/>
        <v>Vencida</v>
      </c>
      <c r="S1171" s="157">
        <f t="shared" ca="1" si="63"/>
        <v>1227</v>
      </c>
      <c r="T1171" s="157" t="str">
        <f t="shared" ca="1" si="64"/>
        <v xml:space="preserve"> </v>
      </c>
    </row>
    <row r="1172" spans="1:20" ht="15.6" thickTop="1" thickBot="1">
      <c r="A1172" s="88">
        <v>9001668139</v>
      </c>
      <c r="B1172" s="88" t="str">
        <f>VLOOKUP(A1172,EMPRESAS!$A$1:$B$342,2,0)</f>
        <v>TRANSPORTES MENSAJERIA Y CARGA DEL ATRATO LIMITADA "TRANS-ATRATO LTDA"</v>
      </c>
      <c r="C1172" s="88" t="str">
        <f>VLOOKUP(A1172,EMPRESAS!$A$1:$C$342,3,0)</f>
        <v>Pasajeros</v>
      </c>
      <c r="D1172" s="95" t="s">
        <v>2277</v>
      </c>
      <c r="E1172" s="122">
        <v>20122624</v>
      </c>
      <c r="F1172" s="130" t="s">
        <v>1102</v>
      </c>
      <c r="G1172" s="131">
        <v>20</v>
      </c>
      <c r="H1172" s="122" t="s">
        <v>1105</v>
      </c>
      <c r="I1172" s="220" t="str">
        <f>VLOOKUP(A1172,EMPRESAS!$A$1:$I$342,9,0)</f>
        <v>ATRATO</v>
      </c>
      <c r="J1172" s="175">
        <v>12</v>
      </c>
      <c r="K1172" s="176" t="str">
        <f>VLOOKUP(J1172,AUXILIAR_TIPO_ASEGURADORA!$C$2:$D$19,2,0)</f>
        <v>LIBERTY SEGUROS</v>
      </c>
      <c r="L1172" s="115">
        <v>91248799</v>
      </c>
      <c r="M1172" s="148">
        <v>43423</v>
      </c>
      <c r="N1172" s="115">
        <v>564090</v>
      </c>
      <c r="O1172" s="148">
        <v>43423</v>
      </c>
      <c r="P1172" s="28"/>
      <c r="Q1172" s="60"/>
      <c r="R1172" s="157" t="str">
        <f t="shared" ca="1" si="62"/>
        <v>Vencida</v>
      </c>
      <c r="S1172" s="157">
        <f t="shared" ca="1" si="63"/>
        <v>1227</v>
      </c>
      <c r="T1172" s="157" t="str">
        <f t="shared" ca="1" si="64"/>
        <v xml:space="preserve"> </v>
      </c>
    </row>
    <row r="1173" spans="1:20" ht="15.6" thickTop="1" thickBot="1">
      <c r="A1173" s="88">
        <v>9001668139</v>
      </c>
      <c r="B1173" s="88" t="str">
        <f>VLOOKUP(A1173,EMPRESAS!$A$1:$B$342,2,0)</f>
        <v>TRANSPORTES MENSAJERIA Y CARGA DEL ATRATO LIMITADA "TRANS-ATRATO LTDA"</v>
      </c>
      <c r="C1173" s="88" t="str">
        <f>VLOOKUP(A1173,EMPRESAS!$A$1:$C$342,3,0)</f>
        <v>Pasajeros</v>
      </c>
      <c r="D1173" s="95" t="s">
        <v>1355</v>
      </c>
      <c r="E1173" s="122">
        <v>20122623</v>
      </c>
      <c r="F1173" s="130" t="s">
        <v>1102</v>
      </c>
      <c r="G1173" s="131">
        <v>21</v>
      </c>
      <c r="H1173" s="122" t="s">
        <v>1105</v>
      </c>
      <c r="I1173" s="220" t="str">
        <f>VLOOKUP(A1173,EMPRESAS!$A$1:$I$342,9,0)</f>
        <v>ATRATO</v>
      </c>
      <c r="J1173" s="175">
        <v>12</v>
      </c>
      <c r="K1173" s="176" t="str">
        <f>VLOOKUP(J1173,AUXILIAR_TIPO_ASEGURADORA!$C$2:$D$19,2,0)</f>
        <v>LIBERTY SEGUROS</v>
      </c>
      <c r="L1173" s="115">
        <v>91248799</v>
      </c>
      <c r="M1173" s="148">
        <v>43423</v>
      </c>
      <c r="N1173" s="115">
        <v>564090</v>
      </c>
      <c r="O1173" s="148">
        <v>43423</v>
      </c>
      <c r="P1173" s="28"/>
      <c r="Q1173" s="60"/>
      <c r="R1173" s="157" t="str">
        <f t="shared" ca="1" si="62"/>
        <v>Vencida</v>
      </c>
      <c r="S1173" s="157">
        <f t="shared" ca="1" si="63"/>
        <v>1227</v>
      </c>
      <c r="T1173" s="157" t="str">
        <f t="shared" ca="1" si="64"/>
        <v xml:space="preserve"> </v>
      </c>
    </row>
    <row r="1174" spans="1:20" ht="15.6" thickTop="1" thickBot="1">
      <c r="A1174" s="88">
        <v>9001668139</v>
      </c>
      <c r="B1174" s="88" t="str">
        <f>VLOOKUP(A1174,EMPRESAS!$A$1:$B$342,2,0)</f>
        <v>TRANSPORTES MENSAJERIA Y CARGA DEL ATRATO LIMITADA "TRANS-ATRATO LTDA"</v>
      </c>
      <c r="C1174" s="88" t="str">
        <f>VLOOKUP(A1174,EMPRESAS!$A$1:$C$342,3,0)</f>
        <v>Pasajeros</v>
      </c>
      <c r="D1174" s="95" t="s">
        <v>2278</v>
      </c>
      <c r="E1174" s="122">
        <v>20122665</v>
      </c>
      <c r="F1174" s="130" t="s">
        <v>1102</v>
      </c>
      <c r="G1174" s="131">
        <v>32</v>
      </c>
      <c r="H1174" s="122" t="s">
        <v>1105</v>
      </c>
      <c r="I1174" s="220" t="str">
        <f>VLOOKUP(A1174,EMPRESAS!$A$1:$I$342,9,0)</f>
        <v>ATRATO</v>
      </c>
      <c r="J1174" s="175">
        <v>12</v>
      </c>
      <c r="K1174" s="176" t="str">
        <f>VLOOKUP(J1174,AUXILIAR_TIPO_ASEGURADORA!$C$2:$D$19,2,0)</f>
        <v>LIBERTY SEGUROS</v>
      </c>
      <c r="L1174" s="115">
        <v>91248799</v>
      </c>
      <c r="M1174" s="148">
        <v>43423</v>
      </c>
      <c r="N1174" s="115">
        <v>564090</v>
      </c>
      <c r="O1174" s="148">
        <v>43423</v>
      </c>
      <c r="P1174" s="28"/>
      <c r="Q1174" s="60"/>
      <c r="R1174" s="157" t="str">
        <f t="shared" ca="1" si="62"/>
        <v>Vencida</v>
      </c>
      <c r="S1174" s="157">
        <f t="shared" ca="1" si="63"/>
        <v>1227</v>
      </c>
      <c r="T1174" s="157" t="str">
        <f t="shared" ca="1" si="64"/>
        <v xml:space="preserve"> </v>
      </c>
    </row>
    <row r="1175" spans="1:20" ht="15.6" thickTop="1" thickBot="1">
      <c r="A1175" s="88">
        <v>9001668139</v>
      </c>
      <c r="B1175" s="88" t="str">
        <f>VLOOKUP(A1175,EMPRESAS!$A$1:$B$342,2,0)</f>
        <v>TRANSPORTES MENSAJERIA Y CARGA DEL ATRATO LIMITADA "TRANS-ATRATO LTDA"</v>
      </c>
      <c r="C1175" s="88" t="str">
        <f>VLOOKUP(A1175,EMPRESAS!$A$1:$C$342,3,0)</f>
        <v>Pasajeros</v>
      </c>
      <c r="D1175" s="95" t="s">
        <v>2279</v>
      </c>
      <c r="E1175" s="122">
        <v>20122667</v>
      </c>
      <c r="F1175" s="130" t="s">
        <v>1102</v>
      </c>
      <c r="G1175" s="131">
        <v>20</v>
      </c>
      <c r="H1175" s="122" t="s">
        <v>1105</v>
      </c>
      <c r="I1175" s="220" t="str">
        <f>VLOOKUP(A1175,EMPRESAS!$A$1:$I$342,9,0)</f>
        <v>ATRATO</v>
      </c>
      <c r="J1175" s="175">
        <v>12</v>
      </c>
      <c r="K1175" s="176" t="str">
        <f>VLOOKUP(J1175,AUXILIAR_TIPO_ASEGURADORA!$C$2:$D$19,2,0)</f>
        <v>LIBERTY SEGUROS</v>
      </c>
      <c r="L1175" s="115">
        <v>91248799</v>
      </c>
      <c r="M1175" s="148">
        <v>43423</v>
      </c>
      <c r="N1175" s="115">
        <v>564090</v>
      </c>
      <c r="O1175" s="148">
        <v>43423</v>
      </c>
      <c r="P1175" s="28"/>
      <c r="Q1175" s="60"/>
      <c r="R1175" s="157" t="str">
        <f t="shared" ca="1" si="62"/>
        <v>Vencida</v>
      </c>
      <c r="S1175" s="157">
        <f t="shared" ca="1" si="63"/>
        <v>1227</v>
      </c>
      <c r="T1175" s="157" t="str">
        <f t="shared" ca="1" si="64"/>
        <v xml:space="preserve"> </v>
      </c>
    </row>
    <row r="1176" spans="1:20" ht="15.6" thickTop="1" thickBot="1">
      <c r="A1176" s="88">
        <v>9001668139</v>
      </c>
      <c r="B1176" s="88" t="str">
        <f>VLOOKUP(A1176,EMPRESAS!$A$1:$B$342,2,0)</f>
        <v>TRANSPORTES MENSAJERIA Y CARGA DEL ATRATO LIMITADA "TRANS-ATRATO LTDA"</v>
      </c>
      <c r="C1176" s="88" t="str">
        <f>VLOOKUP(A1176,EMPRESAS!$A$1:$C$342,3,0)</f>
        <v>Pasajeros</v>
      </c>
      <c r="D1176" s="95" t="s">
        <v>2280</v>
      </c>
      <c r="E1176" s="122">
        <v>20122674</v>
      </c>
      <c r="F1176" s="130" t="s">
        <v>1102</v>
      </c>
      <c r="G1176" s="131">
        <v>18</v>
      </c>
      <c r="H1176" s="122" t="s">
        <v>1105</v>
      </c>
      <c r="I1176" s="220" t="str">
        <f>VLOOKUP(A1176,EMPRESAS!$A$1:$I$342,9,0)</f>
        <v>ATRATO</v>
      </c>
      <c r="J1176" s="175">
        <v>12</v>
      </c>
      <c r="K1176" s="176" t="str">
        <f>VLOOKUP(J1176,AUXILIAR_TIPO_ASEGURADORA!$C$2:$D$19,2,0)</f>
        <v>LIBERTY SEGUROS</v>
      </c>
      <c r="L1176" s="115">
        <v>91248799</v>
      </c>
      <c r="M1176" s="148">
        <v>43423</v>
      </c>
      <c r="N1176" s="115">
        <v>564090</v>
      </c>
      <c r="O1176" s="148">
        <v>43423</v>
      </c>
      <c r="P1176" s="28"/>
      <c r="Q1176" s="60"/>
      <c r="R1176" s="157" t="str">
        <f t="shared" ca="1" si="62"/>
        <v>Vencida</v>
      </c>
      <c r="S1176" s="157">
        <f t="shared" ca="1" si="63"/>
        <v>1227</v>
      </c>
      <c r="T1176" s="157" t="str">
        <f t="shared" ca="1" si="64"/>
        <v xml:space="preserve"> </v>
      </c>
    </row>
    <row r="1177" spans="1:20" ht="15.6" thickTop="1" thickBot="1">
      <c r="A1177" s="88">
        <v>9001668139</v>
      </c>
      <c r="B1177" s="88" t="str">
        <f>VLOOKUP(A1177,EMPRESAS!$A$1:$B$342,2,0)</f>
        <v>TRANSPORTES MENSAJERIA Y CARGA DEL ATRATO LIMITADA "TRANS-ATRATO LTDA"</v>
      </c>
      <c r="C1177" s="88" t="str">
        <f>VLOOKUP(A1177,EMPRESAS!$A$1:$C$342,3,0)</f>
        <v>Pasajeros</v>
      </c>
      <c r="D1177" s="95" t="s">
        <v>2281</v>
      </c>
      <c r="E1177" s="122">
        <v>20122677</v>
      </c>
      <c r="F1177" s="130" t="s">
        <v>1102</v>
      </c>
      <c r="G1177" s="131">
        <v>18</v>
      </c>
      <c r="H1177" s="122" t="s">
        <v>1105</v>
      </c>
      <c r="I1177" s="220" t="str">
        <f>VLOOKUP(A1177,EMPRESAS!$A$1:$I$342,9,0)</f>
        <v>ATRATO</v>
      </c>
      <c r="J1177" s="175">
        <v>12</v>
      </c>
      <c r="K1177" s="176" t="str">
        <f>VLOOKUP(J1177,AUXILIAR_TIPO_ASEGURADORA!$C$2:$D$19,2,0)</f>
        <v>LIBERTY SEGUROS</v>
      </c>
      <c r="L1177" s="115">
        <v>91248799</v>
      </c>
      <c r="M1177" s="148">
        <v>43423</v>
      </c>
      <c r="N1177" s="115">
        <v>564090</v>
      </c>
      <c r="O1177" s="148">
        <v>43423</v>
      </c>
      <c r="P1177" s="28"/>
      <c r="Q1177" s="60"/>
      <c r="R1177" s="157" t="str">
        <f t="shared" ca="1" si="62"/>
        <v>Vencida</v>
      </c>
      <c r="S1177" s="157">
        <f t="shared" ca="1" si="63"/>
        <v>1227</v>
      </c>
      <c r="T1177" s="157" t="str">
        <f t="shared" ca="1" si="64"/>
        <v xml:space="preserve"> </v>
      </c>
    </row>
    <row r="1178" spans="1:20" ht="15.6" thickTop="1" thickBot="1">
      <c r="A1178" s="88">
        <v>9001668139</v>
      </c>
      <c r="B1178" s="88" t="str">
        <f>VLOOKUP(A1178,EMPRESAS!$A$1:$B$342,2,0)</f>
        <v>TRANSPORTES MENSAJERIA Y CARGA DEL ATRATO LIMITADA "TRANS-ATRATO LTDA"</v>
      </c>
      <c r="C1178" s="88" t="str">
        <f>VLOOKUP(A1178,EMPRESAS!$A$1:$C$342,3,0)</f>
        <v>Pasajeros</v>
      </c>
      <c r="D1178" s="95" t="s">
        <v>2282</v>
      </c>
      <c r="E1178" s="122">
        <v>20122706</v>
      </c>
      <c r="F1178" s="130" t="s">
        <v>1102</v>
      </c>
      <c r="G1178" s="131">
        <v>21</v>
      </c>
      <c r="H1178" s="122" t="s">
        <v>1105</v>
      </c>
      <c r="I1178" s="220" t="str">
        <f>VLOOKUP(A1178,EMPRESAS!$A$1:$I$342,9,0)</f>
        <v>ATRATO</v>
      </c>
      <c r="J1178" s="175">
        <v>12</v>
      </c>
      <c r="K1178" s="176" t="str">
        <f>VLOOKUP(J1178,AUXILIAR_TIPO_ASEGURADORA!$C$2:$D$19,2,0)</f>
        <v>LIBERTY SEGUROS</v>
      </c>
      <c r="L1178" s="115">
        <v>91248799</v>
      </c>
      <c r="M1178" s="148">
        <v>43423</v>
      </c>
      <c r="N1178" s="115">
        <v>564090</v>
      </c>
      <c r="O1178" s="148">
        <v>43423</v>
      </c>
      <c r="P1178" s="28"/>
      <c r="Q1178" s="60"/>
      <c r="R1178" s="157" t="str">
        <f t="shared" ca="1" si="62"/>
        <v>Vencida</v>
      </c>
      <c r="S1178" s="157">
        <f t="shared" ca="1" si="63"/>
        <v>1227</v>
      </c>
      <c r="T1178" s="157" t="str">
        <f t="shared" ca="1" si="64"/>
        <v xml:space="preserve"> </v>
      </c>
    </row>
    <row r="1179" spans="1:20" ht="15.6" thickTop="1" thickBot="1">
      <c r="A1179" s="88">
        <v>9001668139</v>
      </c>
      <c r="B1179" s="88" t="str">
        <f>VLOOKUP(A1179,EMPRESAS!$A$1:$B$342,2,0)</f>
        <v>TRANSPORTES MENSAJERIA Y CARGA DEL ATRATO LIMITADA "TRANS-ATRATO LTDA"</v>
      </c>
      <c r="C1179" s="88" t="str">
        <f>VLOOKUP(A1179,EMPRESAS!$A$1:$C$342,3,0)</f>
        <v>Pasajeros</v>
      </c>
      <c r="D1179" s="95" t="s">
        <v>2283</v>
      </c>
      <c r="E1179" s="122">
        <v>20122695</v>
      </c>
      <c r="F1179" s="130" t="s">
        <v>1102</v>
      </c>
      <c r="G1179" s="131">
        <v>20</v>
      </c>
      <c r="H1179" s="122" t="s">
        <v>1105</v>
      </c>
      <c r="I1179" s="220" t="str">
        <f>VLOOKUP(A1179,EMPRESAS!$A$1:$I$342,9,0)</f>
        <v>ATRATO</v>
      </c>
      <c r="J1179" s="175">
        <v>12</v>
      </c>
      <c r="K1179" s="176" t="str">
        <f>VLOOKUP(J1179,AUXILIAR_TIPO_ASEGURADORA!$C$2:$D$19,2,0)</f>
        <v>LIBERTY SEGUROS</v>
      </c>
      <c r="L1179" s="115">
        <v>91248799</v>
      </c>
      <c r="M1179" s="148">
        <v>43423</v>
      </c>
      <c r="N1179" s="115">
        <v>564090</v>
      </c>
      <c r="O1179" s="148">
        <v>43423</v>
      </c>
      <c r="P1179" s="28"/>
      <c r="Q1179" s="60"/>
      <c r="R1179" s="157" t="str">
        <f t="shared" ref="R1179:R1223" ca="1" si="65">IF(O1179&lt;$W$1,"Vencida","Vigente")</f>
        <v>Vencida</v>
      </c>
      <c r="S1179" s="157">
        <f t="shared" ref="S1179:S1223" ca="1" si="66">$W$1-O1179</f>
        <v>1227</v>
      </c>
      <c r="T1179" s="157" t="str">
        <f t="shared" ref="T1179:T1223" ca="1" si="67">IF(S1179=-$Y$1,"Proximo a Vencer"," ")</f>
        <v xml:space="preserve"> </v>
      </c>
    </row>
    <row r="1180" spans="1:20" ht="15.6" thickTop="1" thickBot="1">
      <c r="A1180" s="88">
        <v>9001668139</v>
      </c>
      <c r="B1180" s="88" t="str">
        <f>VLOOKUP(A1180,EMPRESAS!$A$1:$B$342,2,0)</f>
        <v>TRANSPORTES MENSAJERIA Y CARGA DEL ATRATO LIMITADA "TRANS-ATRATO LTDA"</v>
      </c>
      <c r="C1180" s="88" t="str">
        <f>VLOOKUP(A1180,EMPRESAS!$A$1:$C$342,3,0)</f>
        <v>Pasajeros</v>
      </c>
      <c r="D1180" s="95" t="s">
        <v>2284</v>
      </c>
      <c r="E1180" s="122">
        <v>20122707</v>
      </c>
      <c r="F1180" s="130" t="s">
        <v>1102</v>
      </c>
      <c r="G1180" s="131">
        <v>21</v>
      </c>
      <c r="H1180" s="122" t="s">
        <v>1105</v>
      </c>
      <c r="I1180" s="220" t="str">
        <f>VLOOKUP(A1180,EMPRESAS!$A$1:$I$342,9,0)</f>
        <v>ATRATO</v>
      </c>
      <c r="J1180" s="175">
        <v>12</v>
      </c>
      <c r="K1180" s="176" t="str">
        <f>VLOOKUP(J1180,AUXILIAR_TIPO_ASEGURADORA!$C$2:$D$19,2,0)</f>
        <v>LIBERTY SEGUROS</v>
      </c>
      <c r="L1180" s="115">
        <v>91248799</v>
      </c>
      <c r="M1180" s="148">
        <v>43423</v>
      </c>
      <c r="N1180" s="115">
        <v>564090</v>
      </c>
      <c r="O1180" s="148">
        <v>43423</v>
      </c>
      <c r="P1180" s="28"/>
      <c r="Q1180" s="60"/>
      <c r="R1180" s="157" t="str">
        <f t="shared" ca="1" si="65"/>
        <v>Vencida</v>
      </c>
      <c r="S1180" s="157">
        <f t="shared" ca="1" si="66"/>
        <v>1227</v>
      </c>
      <c r="T1180" s="157" t="str">
        <f t="shared" ca="1" si="67"/>
        <v xml:space="preserve"> </v>
      </c>
    </row>
    <row r="1181" spans="1:20" ht="15.6" thickTop="1" thickBot="1">
      <c r="A1181" s="88">
        <v>9001668139</v>
      </c>
      <c r="B1181" s="88" t="str">
        <f>VLOOKUP(A1181,EMPRESAS!$A$1:$B$342,2,0)</f>
        <v>TRANSPORTES MENSAJERIA Y CARGA DEL ATRATO LIMITADA "TRANS-ATRATO LTDA"</v>
      </c>
      <c r="C1181" s="88" t="str">
        <f>VLOOKUP(A1181,EMPRESAS!$A$1:$C$342,3,0)</f>
        <v>Pasajeros</v>
      </c>
      <c r="D1181" s="95" t="s">
        <v>2285</v>
      </c>
      <c r="E1181" s="122">
        <v>20122705</v>
      </c>
      <c r="F1181" s="130" t="s">
        <v>1102</v>
      </c>
      <c r="G1181" s="131">
        <v>21</v>
      </c>
      <c r="H1181" s="122" t="s">
        <v>1105</v>
      </c>
      <c r="I1181" s="220" t="str">
        <f>VLOOKUP(A1181,EMPRESAS!$A$1:$I$342,9,0)</f>
        <v>ATRATO</v>
      </c>
      <c r="J1181" s="175">
        <v>12</v>
      </c>
      <c r="K1181" s="176" t="str">
        <f>VLOOKUP(J1181,AUXILIAR_TIPO_ASEGURADORA!$C$2:$D$19,2,0)</f>
        <v>LIBERTY SEGUROS</v>
      </c>
      <c r="L1181" s="115">
        <v>91248799</v>
      </c>
      <c r="M1181" s="148">
        <v>43423</v>
      </c>
      <c r="N1181" s="115">
        <v>564090</v>
      </c>
      <c r="O1181" s="148">
        <v>43423</v>
      </c>
      <c r="P1181" s="28"/>
      <c r="Q1181" s="60"/>
      <c r="R1181" s="157" t="str">
        <f t="shared" ca="1" si="65"/>
        <v>Vencida</v>
      </c>
      <c r="S1181" s="157">
        <f t="shared" ca="1" si="66"/>
        <v>1227</v>
      </c>
      <c r="T1181" s="157" t="str">
        <f t="shared" ca="1" si="67"/>
        <v xml:space="preserve"> </v>
      </c>
    </row>
    <row r="1182" spans="1:20" ht="15.6" thickTop="1" thickBot="1">
      <c r="A1182" s="88">
        <v>9001668139</v>
      </c>
      <c r="B1182" s="88" t="str">
        <f>VLOOKUP(A1182,EMPRESAS!$A$1:$B$342,2,0)</f>
        <v>TRANSPORTES MENSAJERIA Y CARGA DEL ATRATO LIMITADA "TRANS-ATRATO LTDA"</v>
      </c>
      <c r="C1182" s="88" t="str">
        <f>VLOOKUP(A1182,EMPRESAS!$A$1:$C$342,3,0)</f>
        <v>Pasajeros</v>
      </c>
      <c r="D1182" s="95" t="s">
        <v>2286</v>
      </c>
      <c r="E1182" s="122">
        <v>20122704</v>
      </c>
      <c r="F1182" s="130" t="s">
        <v>1102</v>
      </c>
      <c r="G1182" s="131">
        <v>21</v>
      </c>
      <c r="H1182" s="122" t="s">
        <v>1105</v>
      </c>
      <c r="I1182" s="220" t="str">
        <f>VLOOKUP(A1182,EMPRESAS!$A$1:$I$342,9,0)</f>
        <v>ATRATO</v>
      </c>
      <c r="J1182" s="175">
        <v>12</v>
      </c>
      <c r="K1182" s="176" t="str">
        <f>VLOOKUP(J1182,AUXILIAR_TIPO_ASEGURADORA!$C$2:$D$19,2,0)</f>
        <v>LIBERTY SEGUROS</v>
      </c>
      <c r="L1182" s="115">
        <v>91248799</v>
      </c>
      <c r="M1182" s="148">
        <v>43423</v>
      </c>
      <c r="N1182" s="115">
        <v>564090</v>
      </c>
      <c r="O1182" s="148">
        <v>43423</v>
      </c>
      <c r="P1182" s="28"/>
      <c r="Q1182" s="60"/>
      <c r="R1182" s="157" t="str">
        <f t="shared" ca="1" si="65"/>
        <v>Vencida</v>
      </c>
      <c r="S1182" s="157">
        <f t="shared" ca="1" si="66"/>
        <v>1227</v>
      </c>
      <c r="T1182" s="157" t="str">
        <f t="shared" ca="1" si="67"/>
        <v xml:space="preserve"> </v>
      </c>
    </row>
    <row r="1183" spans="1:20" ht="15.6" thickTop="1" thickBot="1">
      <c r="A1183" s="88">
        <v>9001668139</v>
      </c>
      <c r="B1183" s="88" t="str">
        <f>VLOOKUP(A1183,EMPRESAS!$A$1:$B$342,2,0)</f>
        <v>TRANSPORTES MENSAJERIA Y CARGA DEL ATRATO LIMITADA "TRANS-ATRATO LTDA"</v>
      </c>
      <c r="C1183" s="88" t="str">
        <f>VLOOKUP(A1183,EMPRESAS!$A$1:$C$342,3,0)</f>
        <v>Pasajeros</v>
      </c>
      <c r="D1183" s="95" t="s">
        <v>2287</v>
      </c>
      <c r="E1183" s="122">
        <v>20122708</v>
      </c>
      <c r="F1183" s="130" t="s">
        <v>1102</v>
      </c>
      <c r="G1183" s="131">
        <v>21</v>
      </c>
      <c r="H1183" s="122" t="s">
        <v>1105</v>
      </c>
      <c r="I1183" s="220" t="str">
        <f>VLOOKUP(A1183,EMPRESAS!$A$1:$I$342,9,0)</f>
        <v>ATRATO</v>
      </c>
      <c r="J1183" s="175">
        <v>12</v>
      </c>
      <c r="K1183" s="176" t="str">
        <f>VLOOKUP(J1183,AUXILIAR_TIPO_ASEGURADORA!$C$2:$D$19,2,0)</f>
        <v>LIBERTY SEGUROS</v>
      </c>
      <c r="L1183" s="115">
        <v>91248799</v>
      </c>
      <c r="M1183" s="148">
        <v>43423</v>
      </c>
      <c r="N1183" s="115">
        <v>564090</v>
      </c>
      <c r="O1183" s="148">
        <v>43423</v>
      </c>
      <c r="P1183" s="28"/>
      <c r="Q1183" s="60"/>
      <c r="R1183" s="157" t="str">
        <f t="shared" ca="1" si="65"/>
        <v>Vencida</v>
      </c>
      <c r="S1183" s="157">
        <f t="shared" ca="1" si="66"/>
        <v>1227</v>
      </c>
      <c r="T1183" s="157" t="str">
        <f t="shared" ca="1" si="67"/>
        <v xml:space="preserve"> </v>
      </c>
    </row>
    <row r="1184" spans="1:20" ht="15.6" thickTop="1" thickBot="1">
      <c r="A1184" s="88">
        <v>9001668139</v>
      </c>
      <c r="B1184" s="88" t="str">
        <f>VLOOKUP(A1184,EMPRESAS!$A$1:$B$342,2,0)</f>
        <v>TRANSPORTES MENSAJERIA Y CARGA DEL ATRATO LIMITADA "TRANS-ATRATO LTDA"</v>
      </c>
      <c r="C1184" s="88" t="str">
        <f>VLOOKUP(A1184,EMPRESAS!$A$1:$C$342,3,0)</f>
        <v>Pasajeros</v>
      </c>
      <c r="D1184" s="95" t="s">
        <v>2067</v>
      </c>
      <c r="E1184" s="122">
        <v>20322126</v>
      </c>
      <c r="F1184" s="130" t="s">
        <v>1102</v>
      </c>
      <c r="G1184" s="131">
        <v>22</v>
      </c>
      <c r="H1184" s="122" t="s">
        <v>1105</v>
      </c>
      <c r="I1184" s="220" t="str">
        <f>VLOOKUP(A1184,EMPRESAS!$A$1:$I$342,9,0)</f>
        <v>ATRATO</v>
      </c>
      <c r="J1184" s="175">
        <v>12</v>
      </c>
      <c r="K1184" s="176" t="str">
        <f>VLOOKUP(J1184,AUXILIAR_TIPO_ASEGURADORA!$C$2:$D$19,2,0)</f>
        <v>LIBERTY SEGUROS</v>
      </c>
      <c r="L1184" s="115">
        <v>91248799</v>
      </c>
      <c r="M1184" s="148">
        <v>43423</v>
      </c>
      <c r="N1184" s="115">
        <v>564090</v>
      </c>
      <c r="O1184" s="148">
        <v>43423</v>
      </c>
      <c r="P1184" s="28"/>
      <c r="Q1184" s="60"/>
      <c r="R1184" s="157" t="str">
        <f t="shared" ca="1" si="65"/>
        <v>Vencida</v>
      </c>
      <c r="S1184" s="157">
        <f t="shared" ca="1" si="66"/>
        <v>1227</v>
      </c>
      <c r="T1184" s="157" t="str">
        <f t="shared" ca="1" si="67"/>
        <v xml:space="preserve"> </v>
      </c>
    </row>
    <row r="1185" spans="1:20" ht="15.6" thickTop="1" thickBot="1">
      <c r="A1185" s="88">
        <v>9001668139</v>
      </c>
      <c r="B1185" s="88" t="str">
        <f>VLOOKUP(A1185,EMPRESAS!$A$1:$B$342,2,0)</f>
        <v>TRANSPORTES MENSAJERIA Y CARGA DEL ATRATO LIMITADA "TRANS-ATRATO LTDA"</v>
      </c>
      <c r="C1185" s="88" t="str">
        <f>VLOOKUP(A1185,EMPRESAS!$A$1:$C$342,3,0)</f>
        <v>Pasajeros</v>
      </c>
      <c r="D1185" s="95" t="s">
        <v>2288</v>
      </c>
      <c r="E1185" s="122">
        <v>20122714</v>
      </c>
      <c r="F1185" s="130" t="s">
        <v>1102</v>
      </c>
      <c r="G1185" s="131">
        <v>19</v>
      </c>
      <c r="H1185" s="122" t="s">
        <v>1105</v>
      </c>
      <c r="I1185" s="220" t="str">
        <f>VLOOKUP(A1185,EMPRESAS!$A$1:$I$342,9,0)</f>
        <v>ATRATO</v>
      </c>
      <c r="J1185" s="175">
        <v>12</v>
      </c>
      <c r="K1185" s="176" t="str">
        <f>VLOOKUP(J1185,AUXILIAR_TIPO_ASEGURADORA!$C$2:$D$19,2,0)</f>
        <v>LIBERTY SEGUROS</v>
      </c>
      <c r="L1185" s="115">
        <v>91248799</v>
      </c>
      <c r="M1185" s="148">
        <v>43423</v>
      </c>
      <c r="N1185" s="115">
        <v>564090</v>
      </c>
      <c r="O1185" s="148">
        <v>43423</v>
      </c>
      <c r="P1185" s="28"/>
      <c r="Q1185" s="60"/>
      <c r="R1185" s="157" t="str">
        <f t="shared" ca="1" si="65"/>
        <v>Vencida</v>
      </c>
      <c r="S1185" s="157">
        <f t="shared" ca="1" si="66"/>
        <v>1227</v>
      </c>
      <c r="T1185" s="157" t="str">
        <f t="shared" ca="1" si="67"/>
        <v xml:space="preserve"> </v>
      </c>
    </row>
    <row r="1186" spans="1:20" ht="15.6" thickTop="1" thickBot="1">
      <c r="A1186" s="88">
        <v>9001668139</v>
      </c>
      <c r="B1186" s="88" t="str">
        <f>VLOOKUP(A1186,EMPRESAS!$A$1:$B$342,2,0)</f>
        <v>TRANSPORTES MENSAJERIA Y CARGA DEL ATRATO LIMITADA "TRANS-ATRATO LTDA"</v>
      </c>
      <c r="C1186" s="88" t="str">
        <f>VLOOKUP(A1186,EMPRESAS!$A$1:$C$342,3,0)</f>
        <v>Pasajeros</v>
      </c>
      <c r="D1186" s="95" t="s">
        <v>2289</v>
      </c>
      <c r="E1186" s="122">
        <v>20122718</v>
      </c>
      <c r="F1186" s="130" t="s">
        <v>1102</v>
      </c>
      <c r="G1186" s="131">
        <v>20</v>
      </c>
      <c r="H1186" s="122" t="s">
        <v>1105</v>
      </c>
      <c r="I1186" s="220" t="str">
        <f>VLOOKUP(A1186,EMPRESAS!$A$1:$I$342,9,0)</f>
        <v>ATRATO</v>
      </c>
      <c r="J1186" s="175">
        <v>12</v>
      </c>
      <c r="K1186" s="176" t="str">
        <f>VLOOKUP(J1186,AUXILIAR_TIPO_ASEGURADORA!$C$2:$D$19,2,0)</f>
        <v>LIBERTY SEGUROS</v>
      </c>
      <c r="L1186" s="115">
        <v>91248799</v>
      </c>
      <c r="M1186" s="148">
        <v>43423</v>
      </c>
      <c r="N1186" s="115">
        <v>564090</v>
      </c>
      <c r="O1186" s="148">
        <v>43423</v>
      </c>
      <c r="P1186" s="28"/>
      <c r="Q1186" s="60"/>
      <c r="R1186" s="157" t="str">
        <f t="shared" ca="1" si="65"/>
        <v>Vencida</v>
      </c>
      <c r="S1186" s="157">
        <f t="shared" ca="1" si="66"/>
        <v>1227</v>
      </c>
      <c r="T1186" s="157" t="str">
        <f t="shared" ca="1" si="67"/>
        <v xml:space="preserve"> </v>
      </c>
    </row>
    <row r="1187" spans="1:20" ht="15.6" thickTop="1" thickBot="1">
      <c r="A1187" s="88">
        <v>9001668139</v>
      </c>
      <c r="B1187" s="88" t="str">
        <f>VLOOKUP(A1187,EMPRESAS!$A$1:$B$342,2,0)</f>
        <v>TRANSPORTES MENSAJERIA Y CARGA DEL ATRATO LIMITADA "TRANS-ATRATO LTDA"</v>
      </c>
      <c r="C1187" s="88" t="str">
        <f>VLOOKUP(A1187,EMPRESAS!$A$1:$C$342,3,0)</f>
        <v>Pasajeros</v>
      </c>
      <c r="D1187" s="95" t="s">
        <v>2290</v>
      </c>
      <c r="E1187" s="122">
        <v>20320194</v>
      </c>
      <c r="F1187" s="130" t="s">
        <v>1102</v>
      </c>
      <c r="G1187" s="131">
        <v>22</v>
      </c>
      <c r="H1187" s="122" t="s">
        <v>1105</v>
      </c>
      <c r="I1187" s="220" t="str">
        <f>VLOOKUP(A1187,EMPRESAS!$A$1:$I$342,9,0)</f>
        <v>ATRATO</v>
      </c>
      <c r="J1187" s="175">
        <v>12</v>
      </c>
      <c r="K1187" s="176" t="str">
        <f>VLOOKUP(J1187,AUXILIAR_TIPO_ASEGURADORA!$C$2:$D$19,2,0)</f>
        <v>LIBERTY SEGUROS</v>
      </c>
      <c r="L1187" s="115">
        <v>91248799</v>
      </c>
      <c r="M1187" s="148">
        <v>43423</v>
      </c>
      <c r="N1187" s="115">
        <v>564090</v>
      </c>
      <c r="O1187" s="148">
        <v>43423</v>
      </c>
      <c r="P1187" s="28"/>
      <c r="Q1187" s="60"/>
      <c r="R1187" s="157" t="str">
        <f t="shared" ca="1" si="65"/>
        <v>Vencida</v>
      </c>
      <c r="S1187" s="157">
        <f t="shared" ca="1" si="66"/>
        <v>1227</v>
      </c>
      <c r="T1187" s="157" t="str">
        <f t="shared" ca="1" si="67"/>
        <v xml:space="preserve"> </v>
      </c>
    </row>
    <row r="1188" spans="1:20" ht="15.6" thickTop="1" thickBot="1">
      <c r="A1188" s="88">
        <v>9001668139</v>
      </c>
      <c r="B1188" s="88" t="str">
        <f>VLOOKUP(A1188,EMPRESAS!$A$1:$B$342,2,0)</f>
        <v>TRANSPORTES MENSAJERIA Y CARGA DEL ATRATO LIMITADA "TRANS-ATRATO LTDA"</v>
      </c>
      <c r="C1188" s="88" t="str">
        <f>VLOOKUP(A1188,EMPRESAS!$A$1:$C$342,3,0)</f>
        <v>Pasajeros</v>
      </c>
      <c r="D1188" s="95" t="s">
        <v>2291</v>
      </c>
      <c r="E1188" s="122">
        <v>20221107</v>
      </c>
      <c r="F1188" s="130" t="s">
        <v>1102</v>
      </c>
      <c r="G1188" s="131">
        <v>20</v>
      </c>
      <c r="H1188" s="122" t="s">
        <v>1105</v>
      </c>
      <c r="I1188" s="220" t="str">
        <f>VLOOKUP(A1188,EMPRESAS!$A$1:$I$342,9,0)</f>
        <v>ATRATO</v>
      </c>
      <c r="J1188" s="175">
        <v>12</v>
      </c>
      <c r="K1188" s="176" t="str">
        <f>VLOOKUP(J1188,AUXILIAR_TIPO_ASEGURADORA!$C$2:$D$19,2,0)</f>
        <v>LIBERTY SEGUROS</v>
      </c>
      <c r="L1188" s="115">
        <v>91248799</v>
      </c>
      <c r="M1188" s="148">
        <v>43423</v>
      </c>
      <c r="N1188" s="115">
        <v>564090</v>
      </c>
      <c r="O1188" s="148">
        <v>43423</v>
      </c>
      <c r="P1188" s="28"/>
      <c r="Q1188" s="60"/>
      <c r="R1188" s="157" t="str">
        <f t="shared" ca="1" si="65"/>
        <v>Vencida</v>
      </c>
      <c r="S1188" s="157">
        <f t="shared" ca="1" si="66"/>
        <v>1227</v>
      </c>
      <c r="T1188" s="157" t="str">
        <f t="shared" ca="1" si="67"/>
        <v xml:space="preserve"> </v>
      </c>
    </row>
    <row r="1189" spans="1:20" ht="15.6" thickTop="1" thickBot="1">
      <c r="A1189" s="146">
        <v>9001868743</v>
      </c>
      <c r="B1189" s="88" t="str">
        <f>VLOOKUP(A1189,EMPRESAS!$A$1:$B$342,2,0)</f>
        <v>TURISFLUVIAL LA CHIVATERA E.A.T.</v>
      </c>
      <c r="C1189" s="88" t="str">
        <f>VLOOKUP(A1189,EMPRESAS!$A$1:$C$342,3,0)</f>
        <v>Turismo</v>
      </c>
      <c r="D1189" s="91" t="s">
        <v>2292</v>
      </c>
      <c r="E1189" s="122">
        <v>4140137</v>
      </c>
      <c r="F1189" s="130" t="s">
        <v>993</v>
      </c>
      <c r="G1189" s="122">
        <v>20</v>
      </c>
      <c r="H1189" s="122" t="s">
        <v>1105</v>
      </c>
      <c r="I1189" s="220" t="str">
        <f>VLOOKUP(A1189,EMPRESAS!$A$1:$I$342,9,0)</f>
        <v>MAGDALENA</v>
      </c>
      <c r="J1189" s="175">
        <v>1</v>
      </c>
      <c r="K1189" s="176" t="str">
        <f>VLOOKUP(J1189,AUXILIAR_TIPO_ASEGURADORA!$C$2:$D$19,2,0)</f>
        <v>PREVISORA</v>
      </c>
      <c r="L1189" s="115">
        <v>1001609</v>
      </c>
      <c r="M1189" s="148">
        <v>41193</v>
      </c>
      <c r="N1189" s="115">
        <v>300001453</v>
      </c>
      <c r="O1189" s="148">
        <v>41961</v>
      </c>
      <c r="P1189" s="28"/>
      <c r="Q1189" s="60"/>
      <c r="R1189" s="157" t="str">
        <f t="shared" ca="1" si="65"/>
        <v>Vencida</v>
      </c>
      <c r="S1189" s="157">
        <f t="shared" ca="1" si="66"/>
        <v>2689</v>
      </c>
      <c r="T1189" s="157" t="str">
        <f t="shared" ca="1" si="67"/>
        <v xml:space="preserve"> </v>
      </c>
    </row>
    <row r="1190" spans="1:20" ht="15.6" thickTop="1" thickBot="1">
      <c r="A1190" s="146">
        <v>9001868743</v>
      </c>
      <c r="B1190" s="88" t="str">
        <f>VLOOKUP(A1190,EMPRESAS!$A$1:$B$342,2,0)</f>
        <v>TURISFLUVIAL LA CHIVATERA E.A.T.</v>
      </c>
      <c r="C1190" s="88" t="str">
        <f>VLOOKUP(A1190,EMPRESAS!$A$1:$C$342,3,0)</f>
        <v>Turismo</v>
      </c>
      <c r="D1190" s="91" t="s">
        <v>2293</v>
      </c>
      <c r="E1190" s="122">
        <v>4140136</v>
      </c>
      <c r="F1190" s="130" t="s">
        <v>993</v>
      </c>
      <c r="G1190" s="122">
        <v>20</v>
      </c>
      <c r="H1190" s="122" t="s">
        <v>1105</v>
      </c>
      <c r="I1190" s="220" t="str">
        <f>VLOOKUP(A1190,EMPRESAS!$A$1:$I$342,9,0)</f>
        <v>MAGDALENA</v>
      </c>
      <c r="J1190" s="175">
        <v>1</v>
      </c>
      <c r="K1190" s="176" t="str">
        <f>VLOOKUP(J1190,AUXILIAR_TIPO_ASEGURADORA!$C$2:$D$19,2,0)</f>
        <v>PREVISORA</v>
      </c>
      <c r="L1190" s="115">
        <v>1001609</v>
      </c>
      <c r="M1190" s="148">
        <v>41193</v>
      </c>
      <c r="N1190" s="115">
        <v>300001453</v>
      </c>
      <c r="O1190" s="148">
        <v>41193</v>
      </c>
      <c r="P1190" s="28"/>
      <c r="Q1190" s="60"/>
      <c r="R1190" s="157" t="str">
        <f t="shared" ca="1" si="65"/>
        <v>Vencida</v>
      </c>
      <c r="S1190" s="157">
        <f t="shared" ca="1" si="66"/>
        <v>3457</v>
      </c>
      <c r="T1190" s="157" t="str">
        <f t="shared" ca="1" si="67"/>
        <v xml:space="preserve"> </v>
      </c>
    </row>
    <row r="1191" spans="1:20" ht="15.6" thickTop="1" thickBot="1">
      <c r="A1191" s="146">
        <v>9001868743</v>
      </c>
      <c r="B1191" s="88" t="str">
        <f>VLOOKUP(A1191,EMPRESAS!$A$1:$B$342,2,0)</f>
        <v>TURISFLUVIAL LA CHIVATERA E.A.T.</v>
      </c>
      <c r="C1191" s="88" t="str">
        <f>VLOOKUP(A1191,EMPRESAS!$A$1:$C$342,3,0)</f>
        <v>Turismo</v>
      </c>
      <c r="D1191" s="91" t="s">
        <v>1129</v>
      </c>
      <c r="E1191" s="122">
        <v>4140105</v>
      </c>
      <c r="F1191" s="130" t="s">
        <v>1102</v>
      </c>
      <c r="G1191" s="122">
        <v>10</v>
      </c>
      <c r="H1191" s="122" t="s">
        <v>1105</v>
      </c>
      <c r="I1191" s="220" t="str">
        <f>VLOOKUP(A1191,EMPRESAS!$A$1:$I$342,9,0)</f>
        <v>MAGDALENA</v>
      </c>
      <c r="J1191" s="175">
        <v>1</v>
      </c>
      <c r="K1191" s="176" t="str">
        <f>VLOOKUP(J1191,AUXILIAR_TIPO_ASEGURADORA!$C$2:$D$19,2,0)</f>
        <v>PREVISORA</v>
      </c>
      <c r="L1191" s="115">
        <v>1001609</v>
      </c>
      <c r="M1191" s="148">
        <v>41193</v>
      </c>
      <c r="N1191" s="115">
        <v>300001453</v>
      </c>
      <c r="O1191" s="148">
        <v>41193</v>
      </c>
      <c r="P1191" s="28"/>
      <c r="Q1191" s="60"/>
      <c r="R1191" s="157" t="str">
        <f t="shared" ca="1" si="65"/>
        <v>Vencida</v>
      </c>
      <c r="S1191" s="157">
        <f t="shared" ca="1" si="66"/>
        <v>3457</v>
      </c>
      <c r="T1191" s="157" t="str">
        <f t="shared" ca="1" si="67"/>
        <v xml:space="preserve"> </v>
      </c>
    </row>
    <row r="1192" spans="1:20" ht="15.6" thickTop="1" thickBot="1">
      <c r="A1192" s="146">
        <v>9001868743</v>
      </c>
      <c r="B1192" s="88" t="str">
        <f>VLOOKUP(A1192,EMPRESAS!$A$1:$B$342,2,0)</f>
        <v>TURISFLUVIAL LA CHIVATERA E.A.T.</v>
      </c>
      <c r="C1192" s="88" t="str">
        <f>VLOOKUP(A1192,EMPRESAS!$A$1:$C$342,3,0)</f>
        <v>Turismo</v>
      </c>
      <c r="D1192" s="91" t="s">
        <v>2294</v>
      </c>
      <c r="E1192" s="122">
        <v>4140154</v>
      </c>
      <c r="F1192" s="130" t="s">
        <v>993</v>
      </c>
      <c r="G1192" s="122">
        <v>20</v>
      </c>
      <c r="H1192" s="122" t="s">
        <v>1105</v>
      </c>
      <c r="I1192" s="220" t="str">
        <f>VLOOKUP(A1192,EMPRESAS!$A$1:$I$342,9,0)</f>
        <v>MAGDALENA</v>
      </c>
      <c r="J1192" s="175">
        <v>1</v>
      </c>
      <c r="K1192" s="176" t="str">
        <f>VLOOKUP(J1192,AUXILIAR_TIPO_ASEGURADORA!$C$2:$D$19,2,0)</f>
        <v>PREVISORA</v>
      </c>
      <c r="L1192" s="115">
        <v>1001609</v>
      </c>
      <c r="M1192" s="148">
        <v>41193</v>
      </c>
      <c r="N1192" s="115">
        <v>300001453</v>
      </c>
      <c r="O1192" s="148">
        <v>41193</v>
      </c>
      <c r="P1192" s="28"/>
      <c r="Q1192" s="60"/>
      <c r="R1192" s="157" t="str">
        <f t="shared" ca="1" si="65"/>
        <v>Vencida</v>
      </c>
      <c r="S1192" s="157">
        <f t="shared" ca="1" si="66"/>
        <v>3457</v>
      </c>
      <c r="T1192" s="157" t="str">
        <f t="shared" ca="1" si="67"/>
        <v xml:space="preserve"> </v>
      </c>
    </row>
    <row r="1193" spans="1:20" ht="15.6" thickTop="1" thickBot="1">
      <c r="A1193" s="146">
        <v>9001868743</v>
      </c>
      <c r="B1193" s="88" t="str">
        <f>VLOOKUP(A1193,EMPRESAS!$A$1:$B$342,2,0)</f>
        <v>TURISFLUVIAL LA CHIVATERA E.A.T.</v>
      </c>
      <c r="C1193" s="88" t="str">
        <f>VLOOKUP(A1193,EMPRESAS!$A$1:$C$342,3,0)</f>
        <v>Turismo</v>
      </c>
      <c r="D1193" s="91" t="s">
        <v>2295</v>
      </c>
      <c r="E1193" s="122">
        <v>4140155</v>
      </c>
      <c r="F1193" s="130" t="s">
        <v>993</v>
      </c>
      <c r="G1193" s="122">
        <v>20</v>
      </c>
      <c r="H1193" s="122" t="s">
        <v>1105</v>
      </c>
      <c r="I1193" s="220" t="str">
        <f>VLOOKUP(A1193,EMPRESAS!$A$1:$I$342,9,0)</f>
        <v>MAGDALENA</v>
      </c>
      <c r="J1193" s="175">
        <v>1</v>
      </c>
      <c r="K1193" s="176" t="str">
        <f>VLOOKUP(J1193,AUXILIAR_TIPO_ASEGURADORA!$C$2:$D$19,2,0)</f>
        <v>PREVISORA</v>
      </c>
      <c r="L1193" s="115">
        <v>1001609</v>
      </c>
      <c r="M1193" s="148">
        <v>41193</v>
      </c>
      <c r="N1193" s="115">
        <v>300001453</v>
      </c>
      <c r="O1193" s="148">
        <v>41193</v>
      </c>
      <c r="P1193" s="28"/>
      <c r="Q1193" s="60"/>
      <c r="R1193" s="157" t="str">
        <f t="shared" ca="1" si="65"/>
        <v>Vencida</v>
      </c>
      <c r="S1193" s="157">
        <f t="shared" ca="1" si="66"/>
        <v>3457</v>
      </c>
      <c r="T1193" s="157" t="str">
        <f t="shared" ca="1" si="67"/>
        <v xml:space="preserve"> </v>
      </c>
    </row>
    <row r="1194" spans="1:20" ht="15.6" thickTop="1" thickBot="1">
      <c r="A1194" s="146">
        <v>9001868743</v>
      </c>
      <c r="B1194" s="88" t="str">
        <f>VLOOKUP(A1194,EMPRESAS!$A$1:$B$342,2,0)</f>
        <v>TURISFLUVIAL LA CHIVATERA E.A.T.</v>
      </c>
      <c r="C1194" s="88" t="str">
        <f>VLOOKUP(A1194,EMPRESAS!$A$1:$C$342,3,0)</f>
        <v>Turismo</v>
      </c>
      <c r="D1194" s="91" t="s">
        <v>2296</v>
      </c>
      <c r="E1194" s="122">
        <v>4140110</v>
      </c>
      <c r="F1194" s="130" t="s">
        <v>993</v>
      </c>
      <c r="G1194" s="122">
        <v>20</v>
      </c>
      <c r="H1194" s="122" t="s">
        <v>1105</v>
      </c>
      <c r="I1194" s="220" t="str">
        <f>VLOOKUP(A1194,EMPRESAS!$A$1:$I$342,9,0)</f>
        <v>MAGDALENA</v>
      </c>
      <c r="J1194" s="175">
        <v>1</v>
      </c>
      <c r="K1194" s="176" t="str">
        <f>VLOOKUP(J1194,AUXILIAR_TIPO_ASEGURADORA!$C$2:$D$19,2,0)</f>
        <v>PREVISORA</v>
      </c>
      <c r="L1194" s="115">
        <v>1001609</v>
      </c>
      <c r="M1194" s="148">
        <v>41193</v>
      </c>
      <c r="N1194" s="115">
        <v>300001453</v>
      </c>
      <c r="O1194" s="148">
        <v>41193</v>
      </c>
      <c r="P1194" s="28"/>
      <c r="Q1194" s="60"/>
      <c r="R1194" s="157" t="str">
        <f t="shared" ca="1" si="65"/>
        <v>Vencida</v>
      </c>
      <c r="S1194" s="157">
        <f t="shared" ca="1" si="66"/>
        <v>3457</v>
      </c>
      <c r="T1194" s="157" t="str">
        <f t="shared" ca="1" si="67"/>
        <v xml:space="preserve"> </v>
      </c>
    </row>
    <row r="1195" spans="1:20" ht="15.6" thickTop="1" thickBot="1">
      <c r="A1195" s="146">
        <v>9001868743</v>
      </c>
      <c r="B1195" s="88" t="str">
        <f>VLOOKUP(A1195,EMPRESAS!$A$1:$B$342,2,0)</f>
        <v>TURISFLUVIAL LA CHIVATERA E.A.T.</v>
      </c>
      <c r="C1195" s="88" t="str">
        <f>VLOOKUP(A1195,EMPRESAS!$A$1:$C$342,3,0)</f>
        <v>Turismo</v>
      </c>
      <c r="D1195" s="91" t="s">
        <v>2297</v>
      </c>
      <c r="E1195" s="122">
        <v>4140138</v>
      </c>
      <c r="F1195" s="130" t="s">
        <v>993</v>
      </c>
      <c r="G1195" s="122">
        <v>20</v>
      </c>
      <c r="H1195" s="122" t="s">
        <v>1105</v>
      </c>
      <c r="I1195" s="220" t="str">
        <f>VLOOKUP(A1195,EMPRESAS!$A$1:$I$342,9,0)</f>
        <v>MAGDALENA</v>
      </c>
      <c r="J1195" s="175">
        <v>1</v>
      </c>
      <c r="K1195" s="176" t="str">
        <f>VLOOKUP(J1195,AUXILIAR_TIPO_ASEGURADORA!$C$2:$D$19,2,0)</f>
        <v>PREVISORA</v>
      </c>
      <c r="L1195" s="115">
        <v>1001609</v>
      </c>
      <c r="M1195" s="148">
        <v>41193</v>
      </c>
      <c r="N1195" s="115">
        <v>300001453</v>
      </c>
      <c r="O1195" s="148">
        <v>41193</v>
      </c>
      <c r="P1195" s="28"/>
      <c r="Q1195" s="60"/>
      <c r="R1195" s="157" t="str">
        <f t="shared" ca="1" si="65"/>
        <v>Vencida</v>
      </c>
      <c r="S1195" s="157">
        <f t="shared" ca="1" si="66"/>
        <v>3457</v>
      </c>
      <c r="T1195" s="157" t="str">
        <f t="shared" ca="1" si="67"/>
        <v xml:space="preserve"> </v>
      </c>
    </row>
    <row r="1196" spans="1:20" ht="15.6" thickTop="1" thickBot="1">
      <c r="A1196" s="146">
        <v>9001868743</v>
      </c>
      <c r="B1196" s="88" t="str">
        <f>VLOOKUP(A1196,EMPRESAS!$A$1:$B$342,2,0)</f>
        <v>TURISFLUVIAL LA CHIVATERA E.A.T.</v>
      </c>
      <c r="C1196" s="88" t="str">
        <f>VLOOKUP(A1196,EMPRESAS!$A$1:$C$342,3,0)</f>
        <v>Turismo</v>
      </c>
      <c r="D1196" s="91" t="s">
        <v>2298</v>
      </c>
      <c r="E1196" s="122">
        <v>4140116</v>
      </c>
      <c r="F1196" s="130" t="s">
        <v>1102</v>
      </c>
      <c r="G1196" s="122">
        <v>10</v>
      </c>
      <c r="H1196" s="122" t="s">
        <v>1105</v>
      </c>
      <c r="I1196" s="220" t="str">
        <f>VLOOKUP(A1196,EMPRESAS!$A$1:$I$342,9,0)</f>
        <v>MAGDALENA</v>
      </c>
      <c r="J1196" s="175">
        <v>1</v>
      </c>
      <c r="K1196" s="176" t="str">
        <f>VLOOKUP(J1196,AUXILIAR_TIPO_ASEGURADORA!$C$2:$D$19,2,0)</f>
        <v>PREVISORA</v>
      </c>
      <c r="L1196" s="115">
        <v>1001609</v>
      </c>
      <c r="M1196" s="148">
        <v>41193</v>
      </c>
      <c r="N1196" s="115">
        <v>300001453</v>
      </c>
      <c r="O1196" s="148">
        <v>41193</v>
      </c>
      <c r="P1196" s="28"/>
      <c r="Q1196" s="60"/>
      <c r="R1196" s="157" t="str">
        <f t="shared" ca="1" si="65"/>
        <v>Vencida</v>
      </c>
      <c r="S1196" s="157">
        <f t="shared" ca="1" si="66"/>
        <v>3457</v>
      </c>
      <c r="T1196" s="157" t="str">
        <f t="shared" ca="1" si="67"/>
        <v xml:space="preserve"> </v>
      </c>
    </row>
    <row r="1197" spans="1:20" ht="15.6" thickTop="1" thickBot="1">
      <c r="A1197" s="146">
        <v>9001868743</v>
      </c>
      <c r="B1197" s="88" t="str">
        <f>VLOOKUP(A1197,EMPRESAS!$A$1:$B$342,2,0)</f>
        <v>TURISFLUVIAL LA CHIVATERA E.A.T.</v>
      </c>
      <c r="C1197" s="88" t="str">
        <f>VLOOKUP(A1197,EMPRESAS!$A$1:$C$342,3,0)</f>
        <v>Turismo</v>
      </c>
      <c r="D1197" s="91" t="s">
        <v>1160</v>
      </c>
      <c r="E1197" s="122">
        <v>4140117</v>
      </c>
      <c r="F1197" s="130" t="s">
        <v>993</v>
      </c>
      <c r="G1197" s="122">
        <v>20</v>
      </c>
      <c r="H1197" s="122" t="s">
        <v>1105</v>
      </c>
      <c r="I1197" s="220" t="str">
        <f>VLOOKUP(A1197,EMPRESAS!$A$1:$I$342,9,0)</f>
        <v>MAGDALENA</v>
      </c>
      <c r="J1197" s="175">
        <v>1</v>
      </c>
      <c r="K1197" s="176" t="str">
        <f>VLOOKUP(J1197,AUXILIAR_TIPO_ASEGURADORA!$C$2:$D$19,2,0)</f>
        <v>PREVISORA</v>
      </c>
      <c r="L1197" s="115">
        <v>1001609</v>
      </c>
      <c r="M1197" s="148">
        <v>41193</v>
      </c>
      <c r="N1197" s="115">
        <v>300001453</v>
      </c>
      <c r="O1197" s="148">
        <v>41193</v>
      </c>
      <c r="P1197" s="28"/>
      <c r="Q1197" s="60"/>
      <c r="R1197" s="157" t="str">
        <f t="shared" ca="1" si="65"/>
        <v>Vencida</v>
      </c>
      <c r="S1197" s="157">
        <f t="shared" ca="1" si="66"/>
        <v>3457</v>
      </c>
      <c r="T1197" s="157" t="str">
        <f t="shared" ca="1" si="67"/>
        <v xml:space="preserve"> </v>
      </c>
    </row>
    <row r="1198" spans="1:20" ht="15.6" thickTop="1" thickBot="1">
      <c r="A1198" s="146">
        <v>9001868743</v>
      </c>
      <c r="B1198" s="88" t="str">
        <f>VLOOKUP(A1198,EMPRESAS!$A$1:$B$342,2,0)</f>
        <v>TURISFLUVIAL LA CHIVATERA E.A.T.</v>
      </c>
      <c r="C1198" s="88" t="str">
        <f>VLOOKUP(A1198,EMPRESAS!$A$1:$C$342,3,0)</f>
        <v>Turismo</v>
      </c>
      <c r="D1198" s="91" t="s">
        <v>2299</v>
      </c>
      <c r="E1198" s="122">
        <v>4140184</v>
      </c>
      <c r="F1198" s="130" t="s">
        <v>993</v>
      </c>
      <c r="G1198" s="122">
        <v>20</v>
      </c>
      <c r="H1198" s="122" t="s">
        <v>1105</v>
      </c>
      <c r="I1198" s="220" t="str">
        <f>VLOOKUP(A1198,EMPRESAS!$A$1:$I$342,9,0)</f>
        <v>MAGDALENA</v>
      </c>
      <c r="J1198" s="175">
        <v>1</v>
      </c>
      <c r="K1198" s="176" t="str">
        <f>VLOOKUP(J1198,AUXILIAR_TIPO_ASEGURADORA!$C$2:$D$19,2,0)</f>
        <v>PREVISORA</v>
      </c>
      <c r="L1198" s="115">
        <v>1001609</v>
      </c>
      <c r="M1198" s="148">
        <v>41193</v>
      </c>
      <c r="N1198" s="115">
        <v>300001453</v>
      </c>
      <c r="O1198" s="148">
        <v>41193</v>
      </c>
      <c r="P1198" s="28"/>
      <c r="Q1198" s="60"/>
      <c r="R1198" s="157" t="str">
        <f t="shared" ca="1" si="65"/>
        <v>Vencida</v>
      </c>
      <c r="S1198" s="157">
        <f t="shared" ca="1" si="66"/>
        <v>3457</v>
      </c>
      <c r="T1198" s="157" t="str">
        <f t="shared" ca="1" si="67"/>
        <v xml:space="preserve"> </v>
      </c>
    </row>
    <row r="1199" spans="1:20" ht="15.6" thickTop="1" thickBot="1">
      <c r="A1199" s="146">
        <v>9001868743</v>
      </c>
      <c r="B1199" s="88" t="str">
        <f>VLOOKUP(A1199,EMPRESAS!$A$1:$B$342,2,0)</f>
        <v>TURISFLUVIAL LA CHIVATERA E.A.T.</v>
      </c>
      <c r="C1199" s="88" t="str">
        <f>VLOOKUP(A1199,EMPRESAS!$A$1:$C$342,3,0)</f>
        <v>Turismo</v>
      </c>
      <c r="D1199" s="91" t="s">
        <v>1975</v>
      </c>
      <c r="E1199" s="122">
        <v>4140147</v>
      </c>
      <c r="F1199" s="130" t="s">
        <v>993</v>
      </c>
      <c r="G1199" s="122">
        <v>20</v>
      </c>
      <c r="H1199" s="122" t="s">
        <v>1105</v>
      </c>
      <c r="I1199" s="220" t="str">
        <f>VLOOKUP(A1199,EMPRESAS!$A$1:$I$342,9,0)</f>
        <v>MAGDALENA</v>
      </c>
      <c r="J1199" s="175">
        <v>1</v>
      </c>
      <c r="K1199" s="176" t="str">
        <f>VLOOKUP(J1199,AUXILIAR_TIPO_ASEGURADORA!$C$2:$D$19,2,0)</f>
        <v>PREVISORA</v>
      </c>
      <c r="L1199" s="115">
        <v>1001609</v>
      </c>
      <c r="M1199" s="148">
        <v>41193</v>
      </c>
      <c r="N1199" s="115">
        <v>300001453</v>
      </c>
      <c r="O1199" s="148">
        <v>41193</v>
      </c>
      <c r="P1199" s="28"/>
      <c r="Q1199" s="60"/>
      <c r="R1199" s="157" t="str">
        <f t="shared" ca="1" si="65"/>
        <v>Vencida</v>
      </c>
      <c r="S1199" s="157">
        <f t="shared" ca="1" si="66"/>
        <v>3457</v>
      </c>
      <c r="T1199" s="157" t="str">
        <f t="shared" ca="1" si="67"/>
        <v xml:space="preserve"> </v>
      </c>
    </row>
    <row r="1200" spans="1:20" ht="15.6" thickTop="1" thickBot="1">
      <c r="A1200" s="146">
        <v>9001868743</v>
      </c>
      <c r="B1200" s="88" t="str">
        <f>VLOOKUP(A1200,EMPRESAS!$A$1:$B$342,2,0)</f>
        <v>TURISFLUVIAL LA CHIVATERA E.A.T.</v>
      </c>
      <c r="C1200" s="88" t="str">
        <f>VLOOKUP(A1200,EMPRESAS!$A$1:$C$342,3,0)</f>
        <v>Turismo</v>
      </c>
      <c r="D1200" s="91" t="s">
        <v>2300</v>
      </c>
      <c r="E1200" s="122">
        <v>4140191</v>
      </c>
      <c r="F1200" s="130" t="s">
        <v>993</v>
      </c>
      <c r="G1200" s="122">
        <v>20</v>
      </c>
      <c r="H1200" s="122" t="s">
        <v>1105</v>
      </c>
      <c r="I1200" s="220" t="str">
        <f>VLOOKUP(A1200,EMPRESAS!$A$1:$I$342,9,0)</f>
        <v>MAGDALENA</v>
      </c>
      <c r="J1200" s="175">
        <v>1</v>
      </c>
      <c r="K1200" s="176" t="str">
        <f>VLOOKUP(J1200,AUXILIAR_TIPO_ASEGURADORA!$C$2:$D$19,2,0)</f>
        <v>PREVISORA</v>
      </c>
      <c r="L1200" s="115">
        <v>1001609</v>
      </c>
      <c r="M1200" s="148">
        <v>41193</v>
      </c>
      <c r="N1200" s="115">
        <v>300001453</v>
      </c>
      <c r="O1200" s="148">
        <v>41193</v>
      </c>
      <c r="P1200" s="28"/>
      <c r="Q1200" s="60"/>
      <c r="R1200" s="157" t="str">
        <f t="shared" ca="1" si="65"/>
        <v>Vencida</v>
      </c>
      <c r="S1200" s="157">
        <f t="shared" ca="1" si="66"/>
        <v>3457</v>
      </c>
      <c r="T1200" s="157" t="str">
        <f t="shared" ca="1" si="67"/>
        <v xml:space="preserve"> </v>
      </c>
    </row>
    <row r="1201" spans="1:20" ht="15.6" thickTop="1" thickBot="1">
      <c r="A1201" s="146">
        <v>9001868743</v>
      </c>
      <c r="B1201" s="88" t="str">
        <f>VLOOKUP(A1201,EMPRESAS!$A$1:$B$342,2,0)</f>
        <v>TURISFLUVIAL LA CHIVATERA E.A.T.</v>
      </c>
      <c r="C1201" s="88" t="str">
        <f>VLOOKUP(A1201,EMPRESAS!$A$1:$C$342,3,0)</f>
        <v>Turismo</v>
      </c>
      <c r="D1201" s="91" t="s">
        <v>1765</v>
      </c>
      <c r="E1201" s="122">
        <v>4140093</v>
      </c>
      <c r="F1201" s="130" t="s">
        <v>1102</v>
      </c>
      <c r="G1201" s="122">
        <v>6</v>
      </c>
      <c r="H1201" s="122" t="s">
        <v>1105</v>
      </c>
      <c r="I1201" s="220" t="str">
        <f>VLOOKUP(A1201,EMPRESAS!$A$1:$I$342,9,0)</f>
        <v>MAGDALENA</v>
      </c>
      <c r="J1201" s="175">
        <v>1</v>
      </c>
      <c r="K1201" s="176" t="str">
        <f>VLOOKUP(J1201,AUXILIAR_TIPO_ASEGURADORA!$C$2:$D$19,2,0)</f>
        <v>PREVISORA</v>
      </c>
      <c r="L1201" s="115">
        <v>1001609</v>
      </c>
      <c r="M1201" s="148">
        <v>41193</v>
      </c>
      <c r="N1201" s="115">
        <v>300001453</v>
      </c>
      <c r="O1201" s="148">
        <v>41193</v>
      </c>
      <c r="P1201" s="28"/>
      <c r="Q1201" s="60"/>
      <c r="R1201" s="157" t="str">
        <f t="shared" ca="1" si="65"/>
        <v>Vencida</v>
      </c>
      <c r="S1201" s="157">
        <f t="shared" ca="1" si="66"/>
        <v>3457</v>
      </c>
      <c r="T1201" s="157" t="str">
        <f t="shared" ca="1" si="67"/>
        <v xml:space="preserve"> </v>
      </c>
    </row>
    <row r="1202" spans="1:20" ht="15.6" thickTop="1" thickBot="1">
      <c r="A1202" s="146">
        <v>9001868743</v>
      </c>
      <c r="B1202" s="88" t="str">
        <f>VLOOKUP(A1202,EMPRESAS!$A$1:$B$342,2,0)</f>
        <v>TURISFLUVIAL LA CHIVATERA E.A.T.</v>
      </c>
      <c r="C1202" s="88" t="str">
        <f>VLOOKUP(A1202,EMPRESAS!$A$1:$C$342,3,0)</f>
        <v>Turismo</v>
      </c>
      <c r="D1202" s="91" t="s">
        <v>2301</v>
      </c>
      <c r="E1202" s="122">
        <v>4140124</v>
      </c>
      <c r="F1202" s="130" t="s">
        <v>1102</v>
      </c>
      <c r="G1202" s="122">
        <v>6</v>
      </c>
      <c r="H1202" s="122" t="s">
        <v>1105</v>
      </c>
      <c r="I1202" s="220" t="str">
        <f>VLOOKUP(A1202,EMPRESAS!$A$1:$I$342,9,0)</f>
        <v>MAGDALENA</v>
      </c>
      <c r="J1202" s="175">
        <v>1</v>
      </c>
      <c r="K1202" s="176" t="str">
        <f>VLOOKUP(J1202,AUXILIAR_TIPO_ASEGURADORA!$C$2:$D$19,2,0)</f>
        <v>PREVISORA</v>
      </c>
      <c r="L1202" s="115">
        <v>1001609</v>
      </c>
      <c r="M1202" s="148">
        <v>41193</v>
      </c>
      <c r="N1202" s="115">
        <v>300001453</v>
      </c>
      <c r="O1202" s="148">
        <v>41193</v>
      </c>
      <c r="P1202" s="28"/>
      <c r="Q1202" s="60"/>
      <c r="R1202" s="157" t="str">
        <f t="shared" ca="1" si="65"/>
        <v>Vencida</v>
      </c>
      <c r="S1202" s="157">
        <f t="shared" ca="1" si="66"/>
        <v>3457</v>
      </c>
      <c r="T1202" s="157" t="str">
        <f t="shared" ca="1" si="67"/>
        <v xml:space="preserve"> </v>
      </c>
    </row>
    <row r="1203" spans="1:20" ht="15.6" thickTop="1" thickBot="1">
      <c r="A1203" s="146">
        <v>9001868743</v>
      </c>
      <c r="B1203" s="88" t="str">
        <f>VLOOKUP(A1203,EMPRESAS!$A$1:$B$342,2,0)</f>
        <v>TURISFLUVIAL LA CHIVATERA E.A.T.</v>
      </c>
      <c r="C1203" s="88" t="str">
        <f>VLOOKUP(A1203,EMPRESAS!$A$1:$C$342,3,0)</f>
        <v>Turismo</v>
      </c>
      <c r="D1203" s="91" t="s">
        <v>2302</v>
      </c>
      <c r="E1203" s="122">
        <v>4140314</v>
      </c>
      <c r="F1203" s="130" t="s">
        <v>993</v>
      </c>
      <c r="G1203" s="122">
        <v>10</v>
      </c>
      <c r="H1203" s="122" t="s">
        <v>1105</v>
      </c>
      <c r="I1203" s="220" t="str">
        <f>VLOOKUP(A1203,EMPRESAS!$A$1:$I$342,9,0)</f>
        <v>MAGDALENA</v>
      </c>
      <c r="J1203" s="175">
        <v>1</v>
      </c>
      <c r="K1203" s="176" t="str">
        <f>VLOOKUP(J1203,AUXILIAR_TIPO_ASEGURADORA!$C$2:$D$19,2,0)</f>
        <v>PREVISORA</v>
      </c>
      <c r="L1203" s="115">
        <v>1001609</v>
      </c>
      <c r="M1203" s="148">
        <v>41193</v>
      </c>
      <c r="N1203" s="115">
        <v>300001453</v>
      </c>
      <c r="O1203" s="148">
        <v>41193</v>
      </c>
      <c r="P1203" s="28"/>
      <c r="Q1203" s="60"/>
      <c r="R1203" s="157" t="str">
        <f t="shared" ca="1" si="65"/>
        <v>Vencida</v>
      </c>
      <c r="S1203" s="157">
        <f t="shared" ca="1" si="66"/>
        <v>3457</v>
      </c>
      <c r="T1203" s="157" t="str">
        <f t="shared" ca="1" si="67"/>
        <v xml:space="preserve"> </v>
      </c>
    </row>
    <row r="1204" spans="1:20" ht="15.6" thickTop="1" thickBot="1">
      <c r="A1204" s="67">
        <v>9001892859</v>
      </c>
      <c r="B1204" s="88" t="str">
        <f>VLOOKUP(A1204,EMPRESAS!$A$1:$B$342,2,0)</f>
        <v>ASOCIACION DE JHONSEROS DE PUERTO VALDIVIA  "ASOJHONVAL"</v>
      </c>
      <c r="C1204" s="88" t="str">
        <f>VLOOKUP(A1204,EMPRESAS!$A$1:$C$342,3,0)</f>
        <v>Pasajeros</v>
      </c>
      <c r="D1204" s="91" t="s">
        <v>2303</v>
      </c>
      <c r="E1204" s="122">
        <v>11620624</v>
      </c>
      <c r="F1204" s="130" t="s">
        <v>1158</v>
      </c>
      <c r="G1204" s="122">
        <v>20</v>
      </c>
      <c r="H1204" s="122" t="s">
        <v>1105</v>
      </c>
      <c r="I1204" s="220" t="str">
        <f>VLOOKUP(A1204,EMPRESAS!$A$1:$I$342,9,0)</f>
        <v>CAUCA</v>
      </c>
      <c r="J1204" s="175">
        <v>1</v>
      </c>
      <c r="K1204" s="176" t="str">
        <f>VLOOKUP(J1204,AUXILIAR_TIPO_ASEGURADORA!$C$2:$D$19,2,0)</f>
        <v>PREVISORA</v>
      </c>
      <c r="L1204" s="115">
        <v>1002529</v>
      </c>
      <c r="M1204" s="148">
        <v>43049</v>
      </c>
      <c r="N1204" s="115">
        <v>3000527</v>
      </c>
      <c r="O1204" s="148">
        <v>43049</v>
      </c>
      <c r="P1204" s="28"/>
      <c r="Q1204" s="60"/>
      <c r="R1204" s="157" t="str">
        <f t="shared" ca="1" si="65"/>
        <v>Vencida</v>
      </c>
      <c r="S1204" s="157">
        <f t="shared" ca="1" si="66"/>
        <v>1601</v>
      </c>
      <c r="T1204" s="157" t="str">
        <f t="shared" ca="1" si="67"/>
        <v xml:space="preserve"> </v>
      </c>
    </row>
    <row r="1205" spans="1:20" ht="15.6" thickTop="1" thickBot="1">
      <c r="A1205" s="88">
        <v>9001892859</v>
      </c>
      <c r="B1205" s="88" t="str">
        <f>VLOOKUP(A1205,EMPRESAS!$A$1:$B$342,2,0)</f>
        <v>ASOCIACION DE JHONSEROS DE PUERTO VALDIVIA  "ASOJHONVAL"</v>
      </c>
      <c r="C1205" s="88" t="str">
        <f>VLOOKUP(A1205,EMPRESAS!$A$1:$C$342,3,0)</f>
        <v>Pasajeros</v>
      </c>
      <c r="D1205" s="91" t="s">
        <v>2304</v>
      </c>
      <c r="E1205" s="122">
        <v>11621029</v>
      </c>
      <c r="F1205" s="130" t="s">
        <v>1158</v>
      </c>
      <c r="G1205" s="122">
        <v>25</v>
      </c>
      <c r="H1205" s="122" t="s">
        <v>1105</v>
      </c>
      <c r="I1205" s="220" t="str">
        <f>VLOOKUP(A1205,EMPRESAS!$A$1:$I$342,9,0)</f>
        <v>CAUCA</v>
      </c>
      <c r="J1205" s="175">
        <v>1</v>
      </c>
      <c r="K1205" s="176" t="str">
        <f>VLOOKUP(J1205,AUXILIAR_TIPO_ASEGURADORA!$C$2:$D$19,2,0)</f>
        <v>PREVISORA</v>
      </c>
      <c r="L1205" s="115">
        <v>1002529</v>
      </c>
      <c r="M1205" s="148">
        <v>43049</v>
      </c>
      <c r="N1205" s="115">
        <v>3000527</v>
      </c>
      <c r="O1205" s="148">
        <v>43049</v>
      </c>
      <c r="P1205" s="28"/>
      <c r="Q1205" s="60"/>
      <c r="R1205" s="157" t="str">
        <f t="shared" ca="1" si="65"/>
        <v>Vencida</v>
      </c>
      <c r="S1205" s="157">
        <f t="shared" ca="1" si="66"/>
        <v>1601</v>
      </c>
      <c r="T1205" s="157" t="str">
        <f t="shared" ca="1" si="67"/>
        <v xml:space="preserve"> </v>
      </c>
    </row>
    <row r="1206" spans="1:20" ht="15.6" thickTop="1" thickBot="1">
      <c r="A1206" s="88">
        <v>9001892859</v>
      </c>
      <c r="B1206" s="88" t="str">
        <f>VLOOKUP(A1206,EMPRESAS!$A$1:$B$342,2,0)</f>
        <v>ASOCIACION DE JHONSEROS DE PUERTO VALDIVIA  "ASOJHONVAL"</v>
      </c>
      <c r="C1206" s="88" t="str">
        <f>VLOOKUP(A1206,EMPRESAS!$A$1:$C$342,3,0)</f>
        <v>Pasajeros</v>
      </c>
      <c r="D1206" s="91" t="s">
        <v>2305</v>
      </c>
      <c r="E1206" s="122">
        <v>11621042</v>
      </c>
      <c r="F1206" s="130" t="s">
        <v>1158</v>
      </c>
      <c r="G1206" s="122">
        <v>18</v>
      </c>
      <c r="H1206" s="122" t="s">
        <v>1105</v>
      </c>
      <c r="I1206" s="220" t="str">
        <f>VLOOKUP(A1206,EMPRESAS!$A$1:$I$342,9,0)</f>
        <v>CAUCA</v>
      </c>
      <c r="J1206" s="175">
        <v>1</v>
      </c>
      <c r="K1206" s="176" t="str">
        <f>VLOOKUP(J1206,AUXILIAR_TIPO_ASEGURADORA!$C$2:$D$19,2,0)</f>
        <v>PREVISORA</v>
      </c>
      <c r="L1206" s="115">
        <v>1002529</v>
      </c>
      <c r="M1206" s="148">
        <v>43049</v>
      </c>
      <c r="N1206" s="115">
        <v>3000527</v>
      </c>
      <c r="O1206" s="148">
        <v>43049</v>
      </c>
      <c r="P1206" s="28"/>
      <c r="Q1206" s="60"/>
      <c r="R1206" s="157" t="str">
        <f t="shared" ca="1" si="65"/>
        <v>Vencida</v>
      </c>
      <c r="S1206" s="157">
        <f t="shared" ca="1" si="66"/>
        <v>1601</v>
      </c>
      <c r="T1206" s="157" t="str">
        <f t="shared" ca="1" si="67"/>
        <v xml:space="preserve"> </v>
      </c>
    </row>
    <row r="1207" spans="1:20" ht="15.6" thickTop="1" thickBot="1">
      <c r="A1207" s="88">
        <v>9001892859</v>
      </c>
      <c r="B1207" s="88" t="str">
        <f>VLOOKUP(A1207,EMPRESAS!$A$1:$B$342,2,0)</f>
        <v>ASOCIACION DE JHONSEROS DE PUERTO VALDIVIA  "ASOJHONVAL"</v>
      </c>
      <c r="C1207" s="88" t="str">
        <f>VLOOKUP(A1207,EMPRESAS!$A$1:$C$342,3,0)</f>
        <v>Pasajeros</v>
      </c>
      <c r="D1207" s="91" t="s">
        <v>2306</v>
      </c>
      <c r="E1207" s="122">
        <v>11621114</v>
      </c>
      <c r="F1207" s="130" t="s">
        <v>1158</v>
      </c>
      <c r="G1207" s="122">
        <v>18</v>
      </c>
      <c r="H1207" s="122" t="s">
        <v>1105</v>
      </c>
      <c r="I1207" s="220" t="str">
        <f>VLOOKUP(A1207,EMPRESAS!$A$1:$I$342,9,0)</f>
        <v>CAUCA</v>
      </c>
      <c r="J1207" s="175">
        <v>1</v>
      </c>
      <c r="K1207" s="176" t="str">
        <f>VLOOKUP(J1207,AUXILIAR_TIPO_ASEGURADORA!$C$2:$D$19,2,0)</f>
        <v>PREVISORA</v>
      </c>
      <c r="L1207" s="115">
        <v>1002529</v>
      </c>
      <c r="M1207" s="148">
        <v>43049</v>
      </c>
      <c r="N1207" s="115">
        <v>3000527</v>
      </c>
      <c r="O1207" s="148">
        <v>43049</v>
      </c>
      <c r="P1207" s="28"/>
      <c r="Q1207" s="60"/>
      <c r="R1207" s="157" t="str">
        <f t="shared" ca="1" si="65"/>
        <v>Vencida</v>
      </c>
      <c r="S1207" s="157">
        <f t="shared" ca="1" si="66"/>
        <v>1601</v>
      </c>
      <c r="T1207" s="157" t="str">
        <f t="shared" ca="1" si="67"/>
        <v xml:space="preserve"> </v>
      </c>
    </row>
    <row r="1208" spans="1:20" ht="15.6" thickTop="1" thickBot="1">
      <c r="A1208" s="67">
        <v>9000853186</v>
      </c>
      <c r="B1208" s="88" t="str">
        <f>VLOOKUP(A1208,EMPRESAS!$A$1:$B$342,2,0)</f>
        <v>ASOCIACION DE LANCHEROS HINCAPIE</v>
      </c>
      <c r="C1208" s="88" t="str">
        <f>VLOOKUP(A1208,EMPRESAS!$A$1:$C$342,3,0)</f>
        <v>Turismo</v>
      </c>
      <c r="D1208" s="95" t="s">
        <v>1217</v>
      </c>
      <c r="E1208" s="122">
        <v>11020186</v>
      </c>
      <c r="F1208" s="131" t="s">
        <v>1195</v>
      </c>
      <c r="G1208" s="122">
        <v>100</v>
      </c>
      <c r="H1208" s="122" t="s">
        <v>1105</v>
      </c>
      <c r="I1208" s="220" t="str">
        <f>VLOOKUP(A1208,EMPRESAS!$A$1:$I$342,9,0)</f>
        <v>EMBALSE DEL PEÑOL</v>
      </c>
      <c r="J1208" s="175">
        <v>15</v>
      </c>
      <c r="K1208" s="176" t="str">
        <f>VLOOKUP(J1208,AUXILIAR_TIPO_ASEGURADORA!$C$2:$D$19,2,0)</f>
        <v>ZURICH</v>
      </c>
      <c r="L1208" s="115">
        <v>706543616</v>
      </c>
      <c r="M1208" s="148">
        <v>43757</v>
      </c>
      <c r="N1208" s="115">
        <v>706543616</v>
      </c>
      <c r="O1208" s="148">
        <v>43757</v>
      </c>
      <c r="P1208" s="28"/>
      <c r="Q1208" s="60"/>
      <c r="R1208" s="157" t="str">
        <f t="shared" ca="1" si="65"/>
        <v>Vencida</v>
      </c>
      <c r="S1208" s="157">
        <f t="shared" ca="1" si="66"/>
        <v>893</v>
      </c>
      <c r="T1208" s="157" t="str">
        <f t="shared" ca="1" si="67"/>
        <v xml:space="preserve"> </v>
      </c>
    </row>
    <row r="1209" spans="1:20" ht="15.6" thickTop="1" thickBot="1">
      <c r="A1209" s="88">
        <v>9000853186</v>
      </c>
      <c r="B1209" s="88" t="str">
        <f>VLOOKUP(A1209,EMPRESAS!$A$1:$B$342,2,0)</f>
        <v>ASOCIACION DE LANCHEROS HINCAPIE</v>
      </c>
      <c r="C1209" s="88" t="str">
        <f>VLOOKUP(A1209,EMPRESAS!$A$1:$C$342,3,0)</f>
        <v>Turismo</v>
      </c>
      <c r="D1209" s="95" t="s">
        <v>2102</v>
      </c>
      <c r="E1209" s="122">
        <v>11021766</v>
      </c>
      <c r="F1209" s="131" t="s">
        <v>1195</v>
      </c>
      <c r="G1209" s="122">
        <v>18</v>
      </c>
      <c r="H1209" s="122" t="s">
        <v>1105</v>
      </c>
      <c r="I1209" s="220" t="str">
        <f>VLOOKUP(A1209,EMPRESAS!$A$1:$I$342,9,0)</f>
        <v>EMBALSE DEL PEÑOL</v>
      </c>
      <c r="J1209" s="175">
        <v>15</v>
      </c>
      <c r="K1209" s="176" t="str">
        <f>VLOOKUP(J1209,AUXILIAR_TIPO_ASEGURADORA!$C$2:$D$19,2,0)</f>
        <v>ZURICH</v>
      </c>
      <c r="L1209" s="115">
        <v>706543616</v>
      </c>
      <c r="M1209" s="148">
        <v>43757</v>
      </c>
      <c r="N1209" s="115">
        <v>706543616</v>
      </c>
      <c r="O1209" s="148">
        <v>43757</v>
      </c>
      <c r="P1209" s="28"/>
      <c r="Q1209" s="60"/>
      <c r="R1209" s="157" t="str">
        <f t="shared" ca="1" si="65"/>
        <v>Vencida</v>
      </c>
      <c r="S1209" s="157">
        <f t="shared" ca="1" si="66"/>
        <v>893</v>
      </c>
      <c r="T1209" s="157"/>
    </row>
    <row r="1210" spans="1:20" ht="15.6" thickTop="1" thickBot="1">
      <c r="A1210" s="88">
        <v>9000853186</v>
      </c>
      <c r="B1210" s="88" t="str">
        <f>VLOOKUP(A1210,EMPRESAS!$A$1:$B$342,2,0)</f>
        <v>ASOCIACION DE LANCHEROS HINCAPIE</v>
      </c>
      <c r="C1210" s="88" t="str">
        <f>VLOOKUP(A1210,EMPRESAS!$A$1:$C$342,3,0)</f>
        <v>Turismo</v>
      </c>
      <c r="D1210" s="95" t="s">
        <v>2307</v>
      </c>
      <c r="E1210" s="122">
        <v>11021828</v>
      </c>
      <c r="F1210" s="130" t="s">
        <v>1102</v>
      </c>
      <c r="G1210" s="122">
        <v>18</v>
      </c>
      <c r="H1210" s="122" t="s">
        <v>1105</v>
      </c>
      <c r="I1210" s="220" t="str">
        <f>VLOOKUP(A1210,EMPRESAS!$A$1:$I$342,9,0)</f>
        <v>EMBALSE DEL PEÑOL</v>
      </c>
      <c r="J1210" s="175">
        <v>15</v>
      </c>
      <c r="K1210" s="176" t="str">
        <f>VLOOKUP(J1210,AUXILIAR_TIPO_ASEGURADORA!$C$2:$D$19,2,0)</f>
        <v>ZURICH</v>
      </c>
      <c r="L1210" s="115">
        <v>706543616</v>
      </c>
      <c r="M1210" s="148">
        <v>43757</v>
      </c>
      <c r="N1210" s="115">
        <v>706543616</v>
      </c>
      <c r="O1210" s="148">
        <v>43757</v>
      </c>
      <c r="P1210" s="28"/>
      <c r="Q1210" s="60"/>
      <c r="R1210" s="157" t="str">
        <f t="shared" ca="1" si="65"/>
        <v>Vencida</v>
      </c>
      <c r="S1210" s="157">
        <f t="shared" ca="1" si="66"/>
        <v>893</v>
      </c>
      <c r="T1210" s="157"/>
    </row>
    <row r="1211" spans="1:20" ht="15.6" thickTop="1" thickBot="1">
      <c r="A1211" s="88">
        <v>9000853186</v>
      </c>
      <c r="B1211" s="88" t="str">
        <f>VLOOKUP(A1211,EMPRESAS!$A$1:$B$342,2,0)</f>
        <v>ASOCIACION DE LANCHEROS HINCAPIE</v>
      </c>
      <c r="C1211" s="88" t="str">
        <f>VLOOKUP(A1211,EMPRESAS!$A$1:$C$342,3,0)</f>
        <v>Turismo</v>
      </c>
      <c r="D1211" s="95" t="s">
        <v>2308</v>
      </c>
      <c r="E1211" s="122">
        <v>11021981</v>
      </c>
      <c r="F1211" s="130" t="s">
        <v>1102</v>
      </c>
      <c r="G1211" s="122">
        <v>18</v>
      </c>
      <c r="H1211" s="122" t="s">
        <v>1105</v>
      </c>
      <c r="I1211" s="220" t="str">
        <f>VLOOKUP(A1211,EMPRESAS!$A$1:$I$342,9,0)</f>
        <v>EMBALSE DEL PEÑOL</v>
      </c>
      <c r="J1211" s="175">
        <v>15</v>
      </c>
      <c r="K1211" s="176" t="str">
        <f>VLOOKUP(J1211,AUXILIAR_TIPO_ASEGURADORA!$C$2:$D$19,2,0)</f>
        <v>ZURICH</v>
      </c>
      <c r="L1211" s="115">
        <v>706543616</v>
      </c>
      <c r="M1211" s="148">
        <v>43757</v>
      </c>
      <c r="N1211" s="115">
        <v>706543616</v>
      </c>
      <c r="O1211" s="148">
        <v>43757</v>
      </c>
      <c r="P1211" s="28"/>
      <c r="Q1211" s="60"/>
      <c r="R1211" s="157" t="str">
        <f t="shared" ca="1" si="65"/>
        <v>Vencida</v>
      </c>
      <c r="S1211" s="157">
        <f t="shared" ca="1" si="66"/>
        <v>893</v>
      </c>
      <c r="T1211" s="157"/>
    </row>
    <row r="1212" spans="1:20" ht="15.6" thickTop="1" thickBot="1">
      <c r="A1212" s="88">
        <v>9000853186</v>
      </c>
      <c r="B1212" s="88" t="str">
        <f>VLOOKUP(A1212,EMPRESAS!$A$1:$B$342,2,0)</f>
        <v>ASOCIACION DE LANCHEROS HINCAPIE</v>
      </c>
      <c r="C1212" s="88" t="str">
        <f>VLOOKUP(A1212,EMPRESAS!$A$1:$C$342,3,0)</f>
        <v>Turismo</v>
      </c>
      <c r="D1212" s="95" t="s">
        <v>2309</v>
      </c>
      <c r="E1212" s="122">
        <v>10720509</v>
      </c>
      <c r="F1212" s="130" t="s">
        <v>1102</v>
      </c>
      <c r="G1212" s="122">
        <v>18</v>
      </c>
      <c r="H1212" s="122" t="s">
        <v>1105</v>
      </c>
      <c r="I1212" s="220" t="str">
        <f>VLOOKUP(A1212,EMPRESAS!$A$1:$I$342,9,0)</f>
        <v>EMBALSE DEL PEÑOL</v>
      </c>
      <c r="J1212" s="175">
        <v>15</v>
      </c>
      <c r="K1212" s="176" t="str">
        <f>VLOOKUP(J1212,AUXILIAR_TIPO_ASEGURADORA!$C$2:$D$19,2,0)</f>
        <v>ZURICH</v>
      </c>
      <c r="L1212" s="115">
        <v>706543616</v>
      </c>
      <c r="M1212" s="148">
        <v>43757</v>
      </c>
      <c r="N1212" s="115">
        <v>706543616</v>
      </c>
      <c r="O1212" s="148">
        <v>43757</v>
      </c>
      <c r="P1212" s="28"/>
      <c r="Q1212" s="60"/>
      <c r="R1212" s="157" t="str">
        <f t="shared" ca="1" si="65"/>
        <v>Vencida</v>
      </c>
      <c r="S1212" s="157">
        <f t="shared" ca="1" si="66"/>
        <v>893</v>
      </c>
      <c r="T1212" s="157"/>
    </row>
    <row r="1213" spans="1:20" ht="15.6" thickTop="1" thickBot="1">
      <c r="A1213" s="88">
        <v>9000853186</v>
      </c>
      <c r="B1213" s="88" t="str">
        <f>VLOOKUP(A1213,EMPRESAS!$A$1:$B$342,2,0)</f>
        <v>ASOCIACION DE LANCHEROS HINCAPIE</v>
      </c>
      <c r="C1213" s="88" t="str">
        <f>VLOOKUP(A1213,EMPRESAS!$A$1:$C$342,3,0)</f>
        <v>Turismo</v>
      </c>
      <c r="D1213" s="95" t="s">
        <v>2310</v>
      </c>
      <c r="E1213" s="122">
        <v>11020305</v>
      </c>
      <c r="F1213" s="130" t="s">
        <v>1102</v>
      </c>
      <c r="G1213" s="122">
        <v>12</v>
      </c>
      <c r="H1213" s="122" t="s">
        <v>1105</v>
      </c>
      <c r="I1213" s="220" t="str">
        <f>VLOOKUP(A1213,EMPRESAS!$A$1:$I$342,9,0)</f>
        <v>EMBALSE DEL PEÑOL</v>
      </c>
      <c r="J1213" s="175">
        <v>15</v>
      </c>
      <c r="K1213" s="176" t="str">
        <f>VLOOKUP(J1213,AUXILIAR_TIPO_ASEGURADORA!$C$2:$D$19,2,0)</f>
        <v>ZURICH</v>
      </c>
      <c r="L1213" s="115">
        <v>706543616</v>
      </c>
      <c r="M1213" s="148">
        <v>43757</v>
      </c>
      <c r="N1213" s="115">
        <v>706543616</v>
      </c>
      <c r="O1213" s="148">
        <v>43757</v>
      </c>
      <c r="P1213" s="28"/>
      <c r="Q1213" s="60"/>
      <c r="R1213" s="157" t="str">
        <f t="shared" ca="1" si="65"/>
        <v>Vencida</v>
      </c>
      <c r="S1213" s="157">
        <f t="shared" ca="1" si="66"/>
        <v>893</v>
      </c>
      <c r="T1213" s="157" t="str">
        <f t="shared" ca="1" si="67"/>
        <v xml:space="preserve"> </v>
      </c>
    </row>
    <row r="1214" spans="1:20" ht="15.6" thickTop="1" thickBot="1">
      <c r="A1214" s="88">
        <v>9000853186</v>
      </c>
      <c r="B1214" s="88" t="str">
        <f>VLOOKUP(A1214,EMPRESAS!$A$1:$B$342,2,0)</f>
        <v>ASOCIACION DE LANCHEROS HINCAPIE</v>
      </c>
      <c r="C1214" s="88" t="str">
        <f>VLOOKUP(A1214,EMPRESAS!$A$1:$C$342,3,0)</f>
        <v>Turismo</v>
      </c>
      <c r="D1214" s="95" t="s">
        <v>2311</v>
      </c>
      <c r="E1214" s="122">
        <v>11021962</v>
      </c>
      <c r="F1214" s="130" t="s">
        <v>1102</v>
      </c>
      <c r="G1214" s="122">
        <v>18</v>
      </c>
      <c r="H1214" s="122" t="s">
        <v>1105</v>
      </c>
      <c r="I1214" s="220" t="str">
        <f>VLOOKUP(A1214,EMPRESAS!$A$1:$I$342,9,0)</f>
        <v>EMBALSE DEL PEÑOL</v>
      </c>
      <c r="J1214" s="175">
        <v>15</v>
      </c>
      <c r="K1214" s="176" t="str">
        <f>VLOOKUP(J1214,AUXILIAR_TIPO_ASEGURADORA!$C$2:$D$19,2,0)</f>
        <v>ZURICH</v>
      </c>
      <c r="L1214" s="115">
        <v>706543616</v>
      </c>
      <c r="M1214" s="148">
        <v>43757</v>
      </c>
      <c r="N1214" s="115">
        <v>706543616</v>
      </c>
      <c r="O1214" s="148">
        <v>43757</v>
      </c>
      <c r="P1214" s="28"/>
      <c r="Q1214" s="60"/>
      <c r="R1214" s="157" t="str">
        <f t="shared" ca="1" si="65"/>
        <v>Vencida</v>
      </c>
      <c r="S1214" s="157">
        <f t="shared" ca="1" si="66"/>
        <v>893</v>
      </c>
      <c r="T1214" s="157" t="str">
        <f t="shared" ca="1" si="67"/>
        <v xml:space="preserve"> </v>
      </c>
    </row>
    <row r="1215" spans="1:20" ht="15.6" thickTop="1" thickBot="1">
      <c r="A1215" s="67">
        <v>9001961731</v>
      </c>
      <c r="B1215" s="88" t="str">
        <f>VLOOKUP(A1215,EMPRESAS!$A$1:$B$342,2,0)</f>
        <v>SERVICIOS FLUVIALES DE PRADO S.A.  "SERVIFLUPRADO S.A."</v>
      </c>
      <c r="C1215" s="88" t="str">
        <f>VLOOKUP(A1215,EMPRESAS!$A$1:$C$342,3,0)</f>
        <v>Turismo</v>
      </c>
      <c r="D1215" s="96" t="s">
        <v>2312</v>
      </c>
      <c r="E1215" s="122">
        <v>171007</v>
      </c>
      <c r="F1215" s="130" t="s">
        <v>1102</v>
      </c>
      <c r="G1215" s="122">
        <v>20</v>
      </c>
      <c r="H1215" s="122" t="s">
        <v>1105</v>
      </c>
      <c r="I1215" s="220" t="str">
        <f>VLOOKUP(A1215,EMPRESAS!$A$1:$I$342,9,0)</f>
        <v>REPRESA DE HIDROPRADO</v>
      </c>
      <c r="J1215" s="175">
        <v>1</v>
      </c>
      <c r="K1215" s="176" t="str">
        <f>VLOOKUP(J1215,AUXILIAR_TIPO_ASEGURADORA!$C$2:$D$19,2,0)</f>
        <v>PREVISORA</v>
      </c>
      <c r="L1215" s="199">
        <v>1003852</v>
      </c>
      <c r="M1215" s="200">
        <v>43928</v>
      </c>
      <c r="N1215" s="199">
        <v>3000070</v>
      </c>
      <c r="O1215" s="200">
        <v>43928</v>
      </c>
      <c r="P1215" s="28"/>
      <c r="Q1215" s="60"/>
      <c r="R1215" s="157" t="str">
        <f t="shared" ca="1" si="65"/>
        <v>Vencida</v>
      </c>
      <c r="S1215" s="157">
        <f t="shared" ca="1" si="66"/>
        <v>722</v>
      </c>
      <c r="T1215" s="157" t="str">
        <f t="shared" ca="1" si="67"/>
        <v xml:space="preserve"> </v>
      </c>
    </row>
    <row r="1216" spans="1:20" ht="15.6" thickTop="1" thickBot="1">
      <c r="A1216" s="88">
        <v>9001961731</v>
      </c>
      <c r="B1216" s="88" t="str">
        <f>VLOOKUP(A1216,EMPRESAS!$A$1:$B$342,2,0)</f>
        <v>SERVICIOS FLUVIALES DE PRADO S.A.  "SERVIFLUPRADO S.A."</v>
      </c>
      <c r="C1216" s="88" t="str">
        <f>VLOOKUP(A1216,EMPRESAS!$A$1:$C$342,3,0)</f>
        <v>Turismo</v>
      </c>
      <c r="D1216" s="96" t="s">
        <v>2313</v>
      </c>
      <c r="E1216" s="122">
        <v>171009</v>
      </c>
      <c r="F1216" s="130" t="s">
        <v>1102</v>
      </c>
      <c r="G1216" s="122">
        <v>20</v>
      </c>
      <c r="H1216" s="122" t="s">
        <v>1105</v>
      </c>
      <c r="I1216" s="220" t="str">
        <f>VLOOKUP(A1216,EMPRESAS!$A$1:$I$342,9,0)</f>
        <v>REPRESA DE HIDROPRADO</v>
      </c>
      <c r="J1216" s="175">
        <v>1</v>
      </c>
      <c r="K1216" s="176" t="str">
        <f>VLOOKUP(J1216,AUXILIAR_TIPO_ASEGURADORA!$C$2:$D$19,2,0)</f>
        <v>PREVISORA</v>
      </c>
      <c r="L1216" s="199">
        <v>1003852</v>
      </c>
      <c r="M1216" s="200">
        <v>43928</v>
      </c>
      <c r="N1216" s="199">
        <v>3000070</v>
      </c>
      <c r="O1216" s="200">
        <v>43928</v>
      </c>
      <c r="P1216" s="28"/>
      <c r="Q1216" s="60"/>
      <c r="R1216" s="157" t="str">
        <f t="shared" ca="1" si="65"/>
        <v>Vencida</v>
      </c>
      <c r="S1216" s="157">
        <f t="shared" ca="1" si="66"/>
        <v>722</v>
      </c>
      <c r="T1216" s="157" t="str">
        <f t="shared" ca="1" si="67"/>
        <v xml:space="preserve"> </v>
      </c>
    </row>
    <row r="1217" spans="1:20" ht="15.6" thickTop="1" thickBot="1">
      <c r="A1217" s="88">
        <v>9001961731</v>
      </c>
      <c r="B1217" s="88" t="str">
        <f>VLOOKUP(A1217,EMPRESAS!$A$1:$B$342,2,0)</f>
        <v>SERVICIOS FLUVIALES DE PRADO S.A.  "SERVIFLUPRADO S.A."</v>
      </c>
      <c r="C1217" s="88" t="str">
        <f>VLOOKUP(A1217,EMPRESAS!$A$1:$C$342,3,0)</f>
        <v>Turismo</v>
      </c>
      <c r="D1217" s="96" t="s">
        <v>2314</v>
      </c>
      <c r="E1217" s="122">
        <v>171012</v>
      </c>
      <c r="F1217" s="130" t="s">
        <v>1102</v>
      </c>
      <c r="G1217" s="122">
        <v>10</v>
      </c>
      <c r="H1217" s="122" t="s">
        <v>1105</v>
      </c>
      <c r="I1217" s="220" t="str">
        <f>VLOOKUP(A1217,EMPRESAS!$A$1:$I$342,9,0)</f>
        <v>REPRESA DE HIDROPRADO</v>
      </c>
      <c r="J1217" s="175">
        <v>1</v>
      </c>
      <c r="K1217" s="176" t="str">
        <f>VLOOKUP(J1217,AUXILIAR_TIPO_ASEGURADORA!$C$2:$D$19,2,0)</f>
        <v>PREVISORA</v>
      </c>
      <c r="L1217" s="199">
        <v>1003852</v>
      </c>
      <c r="M1217" s="200">
        <v>43928</v>
      </c>
      <c r="N1217" s="199">
        <v>3000070</v>
      </c>
      <c r="O1217" s="200">
        <v>43928</v>
      </c>
      <c r="P1217" s="28"/>
      <c r="Q1217" s="60"/>
      <c r="R1217" s="157" t="str">
        <f t="shared" ca="1" si="65"/>
        <v>Vencida</v>
      </c>
      <c r="S1217" s="157">
        <f t="shared" ca="1" si="66"/>
        <v>722</v>
      </c>
      <c r="T1217" s="157" t="str">
        <f t="shared" ca="1" si="67"/>
        <v xml:space="preserve"> </v>
      </c>
    </row>
    <row r="1218" spans="1:20" ht="15.6" thickTop="1" thickBot="1">
      <c r="A1218" s="88">
        <v>9001961731</v>
      </c>
      <c r="B1218" s="88" t="str">
        <f>VLOOKUP(A1218,EMPRESAS!$A$1:$B$342,2,0)</f>
        <v>SERVICIOS FLUVIALES DE PRADO S.A.  "SERVIFLUPRADO S.A."</v>
      </c>
      <c r="C1218" s="88" t="str">
        <f>VLOOKUP(A1218,EMPRESAS!$A$1:$C$342,3,0)</f>
        <v>Turismo</v>
      </c>
      <c r="D1218" s="96" t="s">
        <v>2315</v>
      </c>
      <c r="E1218" s="122">
        <v>171013</v>
      </c>
      <c r="F1218" s="130" t="s">
        <v>1102</v>
      </c>
      <c r="G1218" s="122">
        <v>20</v>
      </c>
      <c r="H1218" s="122" t="s">
        <v>1105</v>
      </c>
      <c r="I1218" s="220" t="str">
        <f>VLOOKUP(A1218,EMPRESAS!$A$1:$I$342,9,0)</f>
        <v>REPRESA DE HIDROPRADO</v>
      </c>
      <c r="J1218" s="175">
        <v>1</v>
      </c>
      <c r="K1218" s="176" t="str">
        <f>VLOOKUP(J1218,AUXILIAR_TIPO_ASEGURADORA!$C$2:$D$19,2,0)</f>
        <v>PREVISORA</v>
      </c>
      <c r="L1218" s="199">
        <v>1003852</v>
      </c>
      <c r="M1218" s="200">
        <v>43928</v>
      </c>
      <c r="N1218" s="199">
        <v>3000070</v>
      </c>
      <c r="O1218" s="200">
        <v>43928</v>
      </c>
      <c r="P1218" s="28"/>
      <c r="Q1218" s="60"/>
      <c r="R1218" s="157" t="str">
        <f t="shared" ca="1" si="65"/>
        <v>Vencida</v>
      </c>
      <c r="S1218" s="157">
        <f t="shared" ca="1" si="66"/>
        <v>722</v>
      </c>
      <c r="T1218" s="157" t="str">
        <f t="shared" ca="1" si="67"/>
        <v xml:space="preserve"> </v>
      </c>
    </row>
    <row r="1219" spans="1:20" ht="15.6" thickTop="1" thickBot="1">
      <c r="A1219" s="88">
        <v>9001961731</v>
      </c>
      <c r="B1219" s="88" t="str">
        <f>VLOOKUP(A1219,EMPRESAS!$A$1:$B$342,2,0)</f>
        <v>SERVICIOS FLUVIALES DE PRADO S.A.  "SERVIFLUPRADO S.A."</v>
      </c>
      <c r="C1219" s="88" t="str">
        <f>VLOOKUP(A1219,EMPRESAS!$A$1:$C$342,3,0)</f>
        <v>Turismo</v>
      </c>
      <c r="D1219" s="96" t="s">
        <v>2316</v>
      </c>
      <c r="E1219" s="122">
        <v>171015</v>
      </c>
      <c r="F1219" s="130" t="s">
        <v>1102</v>
      </c>
      <c r="G1219" s="122">
        <v>10</v>
      </c>
      <c r="H1219" s="122" t="s">
        <v>1105</v>
      </c>
      <c r="I1219" s="220" t="str">
        <f>VLOOKUP(A1219,EMPRESAS!$A$1:$I$342,9,0)</f>
        <v>REPRESA DE HIDROPRADO</v>
      </c>
      <c r="J1219" s="175">
        <v>1</v>
      </c>
      <c r="K1219" s="176" t="str">
        <f>VLOOKUP(J1219,AUXILIAR_TIPO_ASEGURADORA!$C$2:$D$19,2,0)</f>
        <v>PREVISORA</v>
      </c>
      <c r="L1219" s="199">
        <v>1003852</v>
      </c>
      <c r="M1219" s="200">
        <v>43928</v>
      </c>
      <c r="N1219" s="199">
        <v>3000070</v>
      </c>
      <c r="O1219" s="200">
        <v>43928</v>
      </c>
      <c r="P1219" s="28"/>
      <c r="Q1219" s="60"/>
      <c r="R1219" s="157" t="str">
        <f t="shared" ca="1" si="65"/>
        <v>Vencida</v>
      </c>
      <c r="S1219" s="157">
        <f t="shared" ca="1" si="66"/>
        <v>722</v>
      </c>
      <c r="T1219" s="157" t="str">
        <f t="shared" ca="1" si="67"/>
        <v xml:space="preserve"> </v>
      </c>
    </row>
    <row r="1220" spans="1:20" ht="15.6" thickTop="1" thickBot="1">
      <c r="A1220" s="88">
        <v>9001961731</v>
      </c>
      <c r="B1220" s="88" t="str">
        <f>VLOOKUP(A1220,EMPRESAS!$A$1:$B$342,2,0)</f>
        <v>SERVICIOS FLUVIALES DE PRADO S.A.  "SERVIFLUPRADO S.A."</v>
      </c>
      <c r="C1220" s="88" t="str">
        <f>VLOOKUP(A1220,EMPRESAS!$A$1:$C$342,3,0)</f>
        <v>Turismo</v>
      </c>
      <c r="D1220" s="96" t="s">
        <v>2317</v>
      </c>
      <c r="E1220" s="122">
        <v>171017</v>
      </c>
      <c r="F1220" s="130" t="s">
        <v>1102</v>
      </c>
      <c r="G1220" s="122">
        <v>20</v>
      </c>
      <c r="H1220" s="122" t="s">
        <v>1105</v>
      </c>
      <c r="I1220" s="220" t="str">
        <f>VLOOKUP(A1220,EMPRESAS!$A$1:$I$342,9,0)</f>
        <v>REPRESA DE HIDROPRADO</v>
      </c>
      <c r="J1220" s="175">
        <v>1</v>
      </c>
      <c r="K1220" s="176" t="str">
        <f>VLOOKUP(J1220,AUXILIAR_TIPO_ASEGURADORA!$C$2:$D$19,2,0)</f>
        <v>PREVISORA</v>
      </c>
      <c r="L1220" s="199">
        <v>1003852</v>
      </c>
      <c r="M1220" s="200">
        <v>43928</v>
      </c>
      <c r="N1220" s="199">
        <v>3000070</v>
      </c>
      <c r="O1220" s="200">
        <v>43928</v>
      </c>
      <c r="P1220" s="28"/>
      <c r="Q1220" s="60"/>
      <c r="R1220" s="157" t="str">
        <f t="shared" ca="1" si="65"/>
        <v>Vencida</v>
      </c>
      <c r="S1220" s="157">
        <f t="shared" ca="1" si="66"/>
        <v>722</v>
      </c>
      <c r="T1220" s="157" t="str">
        <f t="shared" ca="1" si="67"/>
        <v xml:space="preserve"> </v>
      </c>
    </row>
    <row r="1221" spans="1:20" ht="15.6" thickTop="1" thickBot="1">
      <c r="A1221" s="88">
        <v>9001961731</v>
      </c>
      <c r="B1221" s="88" t="str">
        <f>VLOOKUP(A1221,EMPRESAS!$A$1:$B$342,2,0)</f>
        <v>SERVICIOS FLUVIALES DE PRADO S.A.  "SERVIFLUPRADO S.A."</v>
      </c>
      <c r="C1221" s="88" t="str">
        <f>VLOOKUP(A1221,EMPRESAS!$A$1:$C$342,3,0)</f>
        <v>Turismo</v>
      </c>
      <c r="D1221" s="96" t="s">
        <v>2318</v>
      </c>
      <c r="E1221" s="122">
        <v>171021</v>
      </c>
      <c r="F1221" s="130" t="s">
        <v>1102</v>
      </c>
      <c r="G1221" s="122">
        <v>20</v>
      </c>
      <c r="H1221" s="122" t="s">
        <v>1105</v>
      </c>
      <c r="I1221" s="220" t="str">
        <f>VLOOKUP(A1221,EMPRESAS!$A$1:$I$342,9,0)</f>
        <v>REPRESA DE HIDROPRADO</v>
      </c>
      <c r="J1221" s="175">
        <v>1</v>
      </c>
      <c r="K1221" s="176" t="str">
        <f>VLOOKUP(J1221,AUXILIAR_TIPO_ASEGURADORA!$C$2:$D$19,2,0)</f>
        <v>PREVISORA</v>
      </c>
      <c r="L1221" s="199">
        <v>1003852</v>
      </c>
      <c r="M1221" s="200">
        <v>43928</v>
      </c>
      <c r="N1221" s="199">
        <v>3000070</v>
      </c>
      <c r="O1221" s="200">
        <v>43928</v>
      </c>
      <c r="P1221" s="28"/>
      <c r="Q1221" s="60"/>
      <c r="R1221" s="157" t="str">
        <f t="shared" ca="1" si="65"/>
        <v>Vencida</v>
      </c>
      <c r="S1221" s="157">
        <f t="shared" ca="1" si="66"/>
        <v>722</v>
      </c>
      <c r="T1221" s="157" t="str">
        <f t="shared" ca="1" si="67"/>
        <v xml:space="preserve"> </v>
      </c>
    </row>
    <row r="1222" spans="1:20" ht="15.6" thickTop="1" thickBot="1">
      <c r="A1222" s="88">
        <v>9001961731</v>
      </c>
      <c r="B1222" s="88" t="str">
        <f>VLOOKUP(A1222,EMPRESAS!$A$1:$B$342,2,0)</f>
        <v>SERVICIOS FLUVIALES DE PRADO S.A.  "SERVIFLUPRADO S.A."</v>
      </c>
      <c r="C1222" s="88" t="str">
        <f>VLOOKUP(A1222,EMPRESAS!$A$1:$C$342,3,0)</f>
        <v>Turismo</v>
      </c>
      <c r="D1222" s="96" t="s">
        <v>2319</v>
      </c>
      <c r="E1222" s="122">
        <v>171022</v>
      </c>
      <c r="F1222" s="130" t="s">
        <v>1102</v>
      </c>
      <c r="G1222" s="122">
        <v>10</v>
      </c>
      <c r="H1222" s="122" t="s">
        <v>1105</v>
      </c>
      <c r="I1222" s="220" t="str">
        <f>VLOOKUP(A1222,EMPRESAS!$A$1:$I$342,9,0)</f>
        <v>REPRESA DE HIDROPRADO</v>
      </c>
      <c r="J1222" s="175">
        <v>1</v>
      </c>
      <c r="K1222" s="176" t="str">
        <f>VLOOKUP(J1222,AUXILIAR_TIPO_ASEGURADORA!$C$2:$D$19,2,0)</f>
        <v>PREVISORA</v>
      </c>
      <c r="L1222" s="199">
        <v>1003852</v>
      </c>
      <c r="M1222" s="200">
        <v>43928</v>
      </c>
      <c r="N1222" s="199">
        <v>3000070</v>
      </c>
      <c r="O1222" s="200">
        <v>43928</v>
      </c>
      <c r="P1222" s="28"/>
      <c r="Q1222" s="60"/>
      <c r="R1222" s="157" t="str">
        <f t="shared" ca="1" si="65"/>
        <v>Vencida</v>
      </c>
      <c r="S1222" s="157">
        <f t="shared" ca="1" si="66"/>
        <v>722</v>
      </c>
      <c r="T1222" s="157" t="str">
        <f t="shared" ca="1" si="67"/>
        <v xml:space="preserve"> </v>
      </c>
    </row>
    <row r="1223" spans="1:20" ht="15.6" thickTop="1" thickBot="1">
      <c r="A1223" s="88">
        <v>9001961731</v>
      </c>
      <c r="B1223" s="88" t="str">
        <f>VLOOKUP(A1223,EMPRESAS!$A$1:$B$342,2,0)</f>
        <v>SERVICIOS FLUVIALES DE PRADO S.A.  "SERVIFLUPRADO S.A."</v>
      </c>
      <c r="C1223" s="88" t="str">
        <f>VLOOKUP(A1223,EMPRESAS!$A$1:$C$342,3,0)</f>
        <v>Turismo</v>
      </c>
      <c r="D1223" s="96" t="s">
        <v>2320</v>
      </c>
      <c r="E1223" s="122">
        <v>171023</v>
      </c>
      <c r="F1223" s="130" t="s">
        <v>1102</v>
      </c>
      <c r="G1223" s="122">
        <v>20</v>
      </c>
      <c r="H1223" s="122" t="s">
        <v>1105</v>
      </c>
      <c r="I1223" s="220" t="str">
        <f>VLOOKUP(A1223,EMPRESAS!$A$1:$I$342,9,0)</f>
        <v>REPRESA DE HIDROPRADO</v>
      </c>
      <c r="J1223" s="175">
        <v>1</v>
      </c>
      <c r="K1223" s="176" t="str">
        <f>VLOOKUP(J1223,AUXILIAR_TIPO_ASEGURADORA!$C$2:$D$19,2,0)</f>
        <v>PREVISORA</v>
      </c>
      <c r="L1223" s="199">
        <v>1003852</v>
      </c>
      <c r="M1223" s="200">
        <v>43928</v>
      </c>
      <c r="N1223" s="199">
        <v>3000070</v>
      </c>
      <c r="O1223" s="200">
        <v>43928</v>
      </c>
      <c r="P1223" s="28"/>
      <c r="Q1223" s="60"/>
      <c r="R1223" s="157" t="str">
        <f t="shared" ca="1" si="65"/>
        <v>Vencida</v>
      </c>
      <c r="S1223" s="157">
        <f t="shared" ca="1" si="66"/>
        <v>722</v>
      </c>
      <c r="T1223" s="157" t="str">
        <f t="shared" ca="1" si="67"/>
        <v xml:space="preserve"> </v>
      </c>
    </row>
    <row r="1224" spans="1:20" ht="15.6" thickTop="1" thickBot="1">
      <c r="A1224" s="88">
        <v>9001961731</v>
      </c>
      <c r="B1224" s="88" t="str">
        <f>VLOOKUP(A1224,EMPRESAS!$A$1:$B$342,2,0)</f>
        <v>SERVICIOS FLUVIALES DE PRADO S.A.  "SERVIFLUPRADO S.A."</v>
      </c>
      <c r="C1224" s="88" t="str">
        <f>VLOOKUP(A1224,EMPRESAS!$A$1:$C$342,3,0)</f>
        <v>Turismo</v>
      </c>
      <c r="D1224" s="96" t="s">
        <v>2321</v>
      </c>
      <c r="E1224" s="122">
        <v>171035</v>
      </c>
      <c r="F1224" s="130" t="s">
        <v>1102</v>
      </c>
      <c r="G1224" s="122">
        <v>10</v>
      </c>
      <c r="H1224" s="122" t="s">
        <v>1105</v>
      </c>
      <c r="I1224" s="220" t="str">
        <f>VLOOKUP(A1224,EMPRESAS!$A$1:$I$342,9,0)</f>
        <v>REPRESA DE HIDROPRADO</v>
      </c>
      <c r="J1224" s="175">
        <v>1</v>
      </c>
      <c r="K1224" s="176" t="str">
        <f>VLOOKUP(J1224,AUXILIAR_TIPO_ASEGURADORA!$C$2:$D$19,2,0)</f>
        <v>PREVISORA</v>
      </c>
      <c r="L1224" s="199">
        <v>1003852</v>
      </c>
      <c r="M1224" s="200">
        <v>43928</v>
      </c>
      <c r="N1224" s="199">
        <v>3000070</v>
      </c>
      <c r="O1224" s="200">
        <v>43928</v>
      </c>
      <c r="P1224" s="28"/>
      <c r="Q1224" s="60"/>
      <c r="R1224" s="157" t="str">
        <f t="shared" ref="R1224:R1287" ca="1" si="68">IF(O1224&lt;$W$1,"Vencida","Vigente")</f>
        <v>Vencida</v>
      </c>
      <c r="S1224" s="157">
        <f t="shared" ref="S1224:S1287" ca="1" si="69">$W$1-O1224</f>
        <v>722</v>
      </c>
      <c r="T1224" s="157" t="str">
        <f t="shared" ref="T1224:T1287" ca="1" si="70">IF(S1224=-$Y$1,"Proximo a Vencer"," ")</f>
        <v xml:space="preserve"> </v>
      </c>
    </row>
    <row r="1225" spans="1:20" ht="15.6" thickTop="1" thickBot="1">
      <c r="A1225" s="88">
        <v>9001961731</v>
      </c>
      <c r="B1225" s="88" t="str">
        <f>VLOOKUP(A1225,EMPRESAS!$A$1:$B$342,2,0)</f>
        <v>SERVICIOS FLUVIALES DE PRADO S.A.  "SERVIFLUPRADO S.A."</v>
      </c>
      <c r="C1225" s="88" t="str">
        <f>VLOOKUP(A1225,EMPRESAS!$A$1:$C$342,3,0)</f>
        <v>Turismo</v>
      </c>
      <c r="D1225" s="96" t="s">
        <v>1129</v>
      </c>
      <c r="E1225" s="122">
        <v>171037</v>
      </c>
      <c r="F1225" s="130" t="s">
        <v>1102</v>
      </c>
      <c r="G1225" s="122">
        <v>20</v>
      </c>
      <c r="H1225" s="122" t="s">
        <v>1105</v>
      </c>
      <c r="I1225" s="220" t="str">
        <f>VLOOKUP(A1225,EMPRESAS!$A$1:$I$342,9,0)</f>
        <v>REPRESA DE HIDROPRADO</v>
      </c>
      <c r="J1225" s="175">
        <v>1</v>
      </c>
      <c r="K1225" s="176" t="str">
        <f>VLOOKUP(J1225,AUXILIAR_TIPO_ASEGURADORA!$C$2:$D$19,2,0)</f>
        <v>PREVISORA</v>
      </c>
      <c r="L1225" s="199">
        <v>1003852</v>
      </c>
      <c r="M1225" s="200">
        <v>43928</v>
      </c>
      <c r="N1225" s="199">
        <v>3000070</v>
      </c>
      <c r="O1225" s="200">
        <v>43928</v>
      </c>
      <c r="P1225" s="28"/>
      <c r="Q1225" s="60"/>
      <c r="R1225" s="157" t="str">
        <f t="shared" ca="1" si="68"/>
        <v>Vencida</v>
      </c>
      <c r="S1225" s="157">
        <f t="shared" ca="1" si="69"/>
        <v>722</v>
      </c>
      <c r="T1225" s="157" t="str">
        <f t="shared" ca="1" si="70"/>
        <v xml:space="preserve"> </v>
      </c>
    </row>
    <row r="1226" spans="1:20" ht="15.6" thickTop="1" thickBot="1">
      <c r="A1226" s="88">
        <v>9001961731</v>
      </c>
      <c r="B1226" s="88" t="str">
        <f>VLOOKUP(A1226,EMPRESAS!$A$1:$B$342,2,0)</f>
        <v>SERVICIOS FLUVIALES DE PRADO S.A.  "SERVIFLUPRADO S.A."</v>
      </c>
      <c r="C1226" s="88" t="str">
        <f>VLOOKUP(A1226,EMPRESAS!$A$1:$C$342,3,0)</f>
        <v>Turismo</v>
      </c>
      <c r="D1226" s="96" t="s">
        <v>2322</v>
      </c>
      <c r="E1226" s="122">
        <v>171039</v>
      </c>
      <c r="F1226" s="130" t="s">
        <v>1102</v>
      </c>
      <c r="G1226" s="122">
        <v>20</v>
      </c>
      <c r="H1226" s="122" t="s">
        <v>1105</v>
      </c>
      <c r="I1226" s="220" t="str">
        <f>VLOOKUP(A1226,EMPRESAS!$A$1:$I$342,9,0)</f>
        <v>REPRESA DE HIDROPRADO</v>
      </c>
      <c r="J1226" s="175">
        <v>1</v>
      </c>
      <c r="K1226" s="176" t="str">
        <f>VLOOKUP(J1226,AUXILIAR_TIPO_ASEGURADORA!$C$2:$D$19,2,0)</f>
        <v>PREVISORA</v>
      </c>
      <c r="L1226" s="199">
        <v>1003852</v>
      </c>
      <c r="M1226" s="200">
        <v>43928</v>
      </c>
      <c r="N1226" s="199">
        <v>3000070</v>
      </c>
      <c r="O1226" s="200">
        <v>43928</v>
      </c>
      <c r="P1226" s="28"/>
      <c r="Q1226" s="60"/>
      <c r="R1226" s="157" t="str">
        <f t="shared" ca="1" si="68"/>
        <v>Vencida</v>
      </c>
      <c r="S1226" s="157">
        <f t="shared" ca="1" si="69"/>
        <v>722</v>
      </c>
      <c r="T1226" s="157" t="str">
        <f t="shared" ca="1" si="70"/>
        <v xml:space="preserve"> </v>
      </c>
    </row>
    <row r="1227" spans="1:20" ht="15.6" thickTop="1" thickBot="1">
      <c r="A1227" s="88">
        <v>9001961731</v>
      </c>
      <c r="B1227" s="88" t="str">
        <f>VLOOKUP(A1227,EMPRESAS!$A$1:$B$342,2,0)</f>
        <v>SERVICIOS FLUVIALES DE PRADO S.A.  "SERVIFLUPRADO S.A."</v>
      </c>
      <c r="C1227" s="88" t="str">
        <f>VLOOKUP(A1227,EMPRESAS!$A$1:$C$342,3,0)</f>
        <v>Turismo</v>
      </c>
      <c r="D1227" s="96" t="s">
        <v>2323</v>
      </c>
      <c r="E1227" s="122">
        <v>171049</v>
      </c>
      <c r="F1227" s="130" t="s">
        <v>1102</v>
      </c>
      <c r="G1227" s="122">
        <v>20</v>
      </c>
      <c r="H1227" s="122" t="s">
        <v>1105</v>
      </c>
      <c r="I1227" s="220" t="str">
        <f>VLOOKUP(A1227,EMPRESAS!$A$1:$I$342,9,0)</f>
        <v>REPRESA DE HIDROPRADO</v>
      </c>
      <c r="J1227" s="175">
        <v>1</v>
      </c>
      <c r="K1227" s="176" t="str">
        <f>VLOOKUP(J1227,AUXILIAR_TIPO_ASEGURADORA!$C$2:$D$19,2,0)</f>
        <v>PREVISORA</v>
      </c>
      <c r="L1227" s="199">
        <v>1003852</v>
      </c>
      <c r="M1227" s="200">
        <v>43928</v>
      </c>
      <c r="N1227" s="199">
        <v>3000070</v>
      </c>
      <c r="O1227" s="200">
        <v>43928</v>
      </c>
      <c r="P1227" s="28"/>
      <c r="Q1227" s="60"/>
      <c r="R1227" s="157" t="str">
        <f t="shared" ca="1" si="68"/>
        <v>Vencida</v>
      </c>
      <c r="S1227" s="157">
        <f t="shared" ca="1" si="69"/>
        <v>722</v>
      </c>
      <c r="T1227" s="157" t="str">
        <f t="shared" ca="1" si="70"/>
        <v xml:space="preserve"> </v>
      </c>
    </row>
    <row r="1228" spans="1:20" ht="15.6" thickTop="1" thickBot="1">
      <c r="A1228" s="88">
        <v>9001961731</v>
      </c>
      <c r="B1228" s="88" t="str">
        <f>VLOOKUP(A1228,EMPRESAS!$A$1:$B$342,2,0)</f>
        <v>SERVICIOS FLUVIALES DE PRADO S.A.  "SERVIFLUPRADO S.A."</v>
      </c>
      <c r="C1228" s="88" t="str">
        <f>VLOOKUP(A1228,EMPRESAS!$A$1:$C$342,3,0)</f>
        <v>Turismo</v>
      </c>
      <c r="D1228" s="96" t="s">
        <v>2324</v>
      </c>
      <c r="E1228" s="122">
        <v>171051</v>
      </c>
      <c r="F1228" s="130" t="s">
        <v>1102</v>
      </c>
      <c r="G1228" s="122">
        <v>20</v>
      </c>
      <c r="H1228" s="122" t="s">
        <v>1105</v>
      </c>
      <c r="I1228" s="220" t="str">
        <f>VLOOKUP(A1228,EMPRESAS!$A$1:$I$342,9,0)</f>
        <v>REPRESA DE HIDROPRADO</v>
      </c>
      <c r="J1228" s="175">
        <v>1</v>
      </c>
      <c r="K1228" s="176" t="str">
        <f>VLOOKUP(J1228,AUXILIAR_TIPO_ASEGURADORA!$C$2:$D$19,2,0)</f>
        <v>PREVISORA</v>
      </c>
      <c r="L1228" s="199">
        <v>1003852</v>
      </c>
      <c r="M1228" s="200">
        <v>43928</v>
      </c>
      <c r="N1228" s="199">
        <v>3000070</v>
      </c>
      <c r="O1228" s="200">
        <v>43928</v>
      </c>
      <c r="P1228" s="28"/>
      <c r="Q1228" s="60"/>
      <c r="R1228" s="157" t="str">
        <f t="shared" ca="1" si="68"/>
        <v>Vencida</v>
      </c>
      <c r="S1228" s="157">
        <f t="shared" ca="1" si="69"/>
        <v>722</v>
      </c>
      <c r="T1228" s="157" t="str">
        <f t="shared" ca="1" si="70"/>
        <v xml:space="preserve"> </v>
      </c>
    </row>
    <row r="1229" spans="1:20" ht="15.6" thickTop="1" thickBot="1">
      <c r="A1229" s="88">
        <v>9001961731</v>
      </c>
      <c r="B1229" s="88" t="str">
        <f>VLOOKUP(A1229,EMPRESAS!$A$1:$B$342,2,0)</f>
        <v>SERVICIOS FLUVIALES DE PRADO S.A.  "SERVIFLUPRADO S.A."</v>
      </c>
      <c r="C1229" s="88" t="str">
        <f>VLOOKUP(A1229,EMPRESAS!$A$1:$C$342,3,0)</f>
        <v>Turismo</v>
      </c>
      <c r="D1229" s="96" t="s">
        <v>2325</v>
      </c>
      <c r="E1229" s="122">
        <v>171053</v>
      </c>
      <c r="F1229" s="130" t="s">
        <v>1102</v>
      </c>
      <c r="G1229" s="122">
        <v>20</v>
      </c>
      <c r="H1229" s="122" t="s">
        <v>1105</v>
      </c>
      <c r="I1229" s="220" t="str">
        <f>VLOOKUP(A1229,EMPRESAS!$A$1:$I$342,9,0)</f>
        <v>REPRESA DE HIDROPRADO</v>
      </c>
      <c r="J1229" s="175">
        <v>1</v>
      </c>
      <c r="K1229" s="176" t="str">
        <f>VLOOKUP(J1229,AUXILIAR_TIPO_ASEGURADORA!$C$2:$D$19,2,0)</f>
        <v>PREVISORA</v>
      </c>
      <c r="L1229" s="199">
        <v>1003852</v>
      </c>
      <c r="M1229" s="200">
        <v>43928</v>
      </c>
      <c r="N1229" s="199">
        <v>3000070</v>
      </c>
      <c r="O1229" s="200">
        <v>43928</v>
      </c>
      <c r="P1229" s="28"/>
      <c r="Q1229" s="60"/>
      <c r="R1229" s="157" t="str">
        <f t="shared" ca="1" si="68"/>
        <v>Vencida</v>
      </c>
      <c r="S1229" s="157">
        <f t="shared" ca="1" si="69"/>
        <v>722</v>
      </c>
      <c r="T1229" s="157" t="str">
        <f t="shared" ca="1" si="70"/>
        <v xml:space="preserve"> </v>
      </c>
    </row>
    <row r="1230" spans="1:20" ht="15.6" thickTop="1" thickBot="1">
      <c r="A1230" s="88">
        <v>9001961731</v>
      </c>
      <c r="B1230" s="88" t="str">
        <f>VLOOKUP(A1230,EMPRESAS!$A$1:$B$342,2,0)</f>
        <v>SERVICIOS FLUVIALES DE PRADO S.A.  "SERVIFLUPRADO S.A."</v>
      </c>
      <c r="C1230" s="88" t="str">
        <f>VLOOKUP(A1230,EMPRESAS!$A$1:$C$342,3,0)</f>
        <v>Turismo</v>
      </c>
      <c r="D1230" s="96" t="s">
        <v>2326</v>
      </c>
      <c r="E1230" s="122">
        <v>171055</v>
      </c>
      <c r="F1230" s="130" t="s">
        <v>1102</v>
      </c>
      <c r="G1230" s="122">
        <v>20</v>
      </c>
      <c r="H1230" s="122" t="s">
        <v>1105</v>
      </c>
      <c r="I1230" s="220" t="str">
        <f>VLOOKUP(A1230,EMPRESAS!$A$1:$I$342,9,0)</f>
        <v>REPRESA DE HIDROPRADO</v>
      </c>
      <c r="J1230" s="175">
        <v>1</v>
      </c>
      <c r="K1230" s="176" t="str">
        <f>VLOOKUP(J1230,AUXILIAR_TIPO_ASEGURADORA!$C$2:$D$19,2,0)</f>
        <v>PREVISORA</v>
      </c>
      <c r="L1230" s="199">
        <v>1003852</v>
      </c>
      <c r="M1230" s="200">
        <v>43928</v>
      </c>
      <c r="N1230" s="199">
        <v>3000070</v>
      </c>
      <c r="O1230" s="200">
        <v>43928</v>
      </c>
      <c r="P1230" s="28"/>
      <c r="Q1230" s="60"/>
      <c r="R1230" s="157" t="str">
        <f t="shared" ca="1" si="68"/>
        <v>Vencida</v>
      </c>
      <c r="S1230" s="157">
        <f t="shared" ca="1" si="69"/>
        <v>722</v>
      </c>
      <c r="T1230" s="157" t="str">
        <f t="shared" ca="1" si="70"/>
        <v xml:space="preserve"> </v>
      </c>
    </row>
    <row r="1231" spans="1:20" ht="15.6" thickTop="1" thickBot="1">
      <c r="A1231" s="88">
        <v>9001961731</v>
      </c>
      <c r="B1231" s="88" t="str">
        <f>VLOOKUP(A1231,EMPRESAS!$A$1:$B$342,2,0)</f>
        <v>SERVICIOS FLUVIALES DE PRADO S.A.  "SERVIFLUPRADO S.A."</v>
      </c>
      <c r="C1231" s="88" t="str">
        <f>VLOOKUP(A1231,EMPRESAS!$A$1:$C$342,3,0)</f>
        <v>Turismo</v>
      </c>
      <c r="D1231" s="96" t="s">
        <v>2327</v>
      </c>
      <c r="E1231" s="122">
        <v>171059</v>
      </c>
      <c r="F1231" s="130" t="s">
        <v>1102</v>
      </c>
      <c r="G1231" s="122">
        <v>10</v>
      </c>
      <c r="H1231" s="122" t="s">
        <v>1105</v>
      </c>
      <c r="I1231" s="220" t="str">
        <f>VLOOKUP(A1231,EMPRESAS!$A$1:$I$342,9,0)</f>
        <v>REPRESA DE HIDROPRADO</v>
      </c>
      <c r="J1231" s="175">
        <v>1</v>
      </c>
      <c r="K1231" s="176" t="str">
        <f>VLOOKUP(J1231,AUXILIAR_TIPO_ASEGURADORA!$C$2:$D$19,2,0)</f>
        <v>PREVISORA</v>
      </c>
      <c r="L1231" s="199">
        <v>1003852</v>
      </c>
      <c r="M1231" s="200">
        <v>43928</v>
      </c>
      <c r="N1231" s="199">
        <v>3000070</v>
      </c>
      <c r="O1231" s="200">
        <v>43928</v>
      </c>
      <c r="P1231" s="28"/>
      <c r="Q1231" s="60"/>
      <c r="R1231" s="157" t="str">
        <f t="shared" ca="1" si="68"/>
        <v>Vencida</v>
      </c>
      <c r="S1231" s="157">
        <f t="shared" ca="1" si="69"/>
        <v>722</v>
      </c>
      <c r="T1231" s="157" t="str">
        <f t="shared" ca="1" si="70"/>
        <v xml:space="preserve"> </v>
      </c>
    </row>
    <row r="1232" spans="1:20" ht="15.6" thickTop="1" thickBot="1">
      <c r="A1232" s="88">
        <v>9001961731</v>
      </c>
      <c r="B1232" s="88" t="str">
        <f>VLOOKUP(A1232,EMPRESAS!$A$1:$B$342,2,0)</f>
        <v>SERVICIOS FLUVIALES DE PRADO S.A.  "SERVIFLUPRADO S.A."</v>
      </c>
      <c r="C1232" s="88" t="str">
        <f>VLOOKUP(A1232,EMPRESAS!$A$1:$C$342,3,0)</f>
        <v>Turismo</v>
      </c>
      <c r="D1232" s="96" t="s">
        <v>2328</v>
      </c>
      <c r="E1232" s="122">
        <v>171060</v>
      </c>
      <c r="F1232" s="130" t="s">
        <v>1102</v>
      </c>
      <c r="G1232" s="122">
        <v>15</v>
      </c>
      <c r="H1232" s="122" t="s">
        <v>1105</v>
      </c>
      <c r="I1232" s="220" t="str">
        <f>VLOOKUP(A1232,EMPRESAS!$A$1:$I$342,9,0)</f>
        <v>REPRESA DE HIDROPRADO</v>
      </c>
      <c r="J1232" s="175">
        <v>1</v>
      </c>
      <c r="K1232" s="176" t="str">
        <f>VLOOKUP(J1232,AUXILIAR_TIPO_ASEGURADORA!$C$2:$D$19,2,0)</f>
        <v>PREVISORA</v>
      </c>
      <c r="L1232" s="199">
        <v>1003852</v>
      </c>
      <c r="M1232" s="200">
        <v>43928</v>
      </c>
      <c r="N1232" s="199">
        <v>3000070</v>
      </c>
      <c r="O1232" s="200">
        <v>43928</v>
      </c>
      <c r="P1232" s="28"/>
      <c r="Q1232" s="60"/>
      <c r="R1232" s="157" t="str">
        <f t="shared" ca="1" si="68"/>
        <v>Vencida</v>
      </c>
      <c r="S1232" s="157">
        <f t="shared" ca="1" si="69"/>
        <v>722</v>
      </c>
      <c r="T1232" s="157" t="str">
        <f t="shared" ca="1" si="70"/>
        <v xml:space="preserve"> </v>
      </c>
    </row>
    <row r="1233" spans="1:28" ht="15.6" thickTop="1" thickBot="1">
      <c r="A1233" s="88">
        <v>9001961731</v>
      </c>
      <c r="B1233" s="88" t="str">
        <f>VLOOKUP(A1233,EMPRESAS!$A$1:$B$342,2,0)</f>
        <v>SERVICIOS FLUVIALES DE PRADO S.A.  "SERVIFLUPRADO S.A."</v>
      </c>
      <c r="C1233" s="88" t="str">
        <f>VLOOKUP(A1233,EMPRESAS!$A$1:$C$342,3,0)</f>
        <v>Turismo</v>
      </c>
      <c r="D1233" s="96" t="s">
        <v>2329</v>
      </c>
      <c r="E1233" s="122">
        <v>171062</v>
      </c>
      <c r="F1233" s="130" t="s">
        <v>1102</v>
      </c>
      <c r="G1233" s="122">
        <v>20</v>
      </c>
      <c r="H1233" s="122" t="s">
        <v>1105</v>
      </c>
      <c r="I1233" s="220" t="str">
        <f>VLOOKUP(A1233,EMPRESAS!$A$1:$I$342,9,0)</f>
        <v>REPRESA DE HIDROPRADO</v>
      </c>
      <c r="J1233" s="175">
        <v>1</v>
      </c>
      <c r="K1233" s="176" t="str">
        <f>VLOOKUP(J1233,AUXILIAR_TIPO_ASEGURADORA!$C$2:$D$19,2,0)</f>
        <v>PREVISORA</v>
      </c>
      <c r="L1233" s="199">
        <v>1003852</v>
      </c>
      <c r="M1233" s="200">
        <v>43928</v>
      </c>
      <c r="N1233" s="199">
        <v>3000070</v>
      </c>
      <c r="O1233" s="200">
        <v>43928</v>
      </c>
      <c r="P1233" s="28"/>
      <c r="Q1233" s="60"/>
      <c r="R1233" s="157" t="str">
        <f t="shared" ca="1" si="68"/>
        <v>Vencida</v>
      </c>
      <c r="S1233" s="157">
        <f t="shared" ca="1" si="69"/>
        <v>722</v>
      </c>
      <c r="T1233" s="157" t="str">
        <f t="shared" ca="1" si="70"/>
        <v xml:space="preserve"> </v>
      </c>
    </row>
    <row r="1234" spans="1:28" ht="15.6" thickTop="1" thickBot="1">
      <c r="A1234" s="88">
        <v>9001961731</v>
      </c>
      <c r="B1234" s="88" t="str">
        <f>VLOOKUP(A1234,EMPRESAS!$A$1:$B$342,2,0)</f>
        <v>SERVICIOS FLUVIALES DE PRADO S.A.  "SERVIFLUPRADO S.A."</v>
      </c>
      <c r="C1234" s="88" t="str">
        <f>VLOOKUP(A1234,EMPRESAS!$A$1:$C$342,3,0)</f>
        <v>Turismo</v>
      </c>
      <c r="D1234" s="96" t="s">
        <v>2330</v>
      </c>
      <c r="E1234" s="122">
        <v>171063</v>
      </c>
      <c r="F1234" s="130" t="s">
        <v>1102</v>
      </c>
      <c r="G1234" s="122">
        <v>10</v>
      </c>
      <c r="H1234" s="122" t="s">
        <v>1105</v>
      </c>
      <c r="I1234" s="220" t="str">
        <f>VLOOKUP(A1234,EMPRESAS!$A$1:$I$342,9,0)</f>
        <v>REPRESA DE HIDROPRADO</v>
      </c>
      <c r="J1234" s="175">
        <v>1</v>
      </c>
      <c r="K1234" s="176" t="str">
        <f>VLOOKUP(J1234,AUXILIAR_TIPO_ASEGURADORA!$C$2:$D$19,2,0)</f>
        <v>PREVISORA</v>
      </c>
      <c r="L1234" s="199">
        <v>1003852</v>
      </c>
      <c r="M1234" s="200">
        <v>43928</v>
      </c>
      <c r="N1234" s="199">
        <v>3000070</v>
      </c>
      <c r="O1234" s="200">
        <v>43928</v>
      </c>
      <c r="P1234" s="28"/>
      <c r="Q1234" s="60"/>
      <c r="R1234" s="157" t="str">
        <f t="shared" ca="1" si="68"/>
        <v>Vencida</v>
      </c>
      <c r="S1234" s="157">
        <f t="shared" ca="1" si="69"/>
        <v>722</v>
      </c>
      <c r="T1234" s="157" t="str">
        <f t="shared" ca="1" si="70"/>
        <v xml:space="preserve"> </v>
      </c>
    </row>
    <row r="1235" spans="1:28" ht="15.6" thickTop="1" thickBot="1">
      <c r="A1235" s="88">
        <v>9001961731</v>
      </c>
      <c r="B1235" s="88" t="str">
        <f>VLOOKUP(A1235,EMPRESAS!$A$1:$B$342,2,0)</f>
        <v>SERVICIOS FLUVIALES DE PRADO S.A.  "SERVIFLUPRADO S.A."</v>
      </c>
      <c r="C1235" s="88" t="str">
        <f>VLOOKUP(A1235,EMPRESAS!$A$1:$C$342,3,0)</f>
        <v>Turismo</v>
      </c>
      <c r="D1235" s="96" t="s">
        <v>1974</v>
      </c>
      <c r="E1235" s="122">
        <v>171065</v>
      </c>
      <c r="F1235" s="130" t="s">
        <v>1102</v>
      </c>
      <c r="G1235" s="122">
        <v>20</v>
      </c>
      <c r="H1235" s="122" t="s">
        <v>1105</v>
      </c>
      <c r="I1235" s="220" t="str">
        <f>VLOOKUP(A1235,EMPRESAS!$A$1:$I$342,9,0)</f>
        <v>REPRESA DE HIDROPRADO</v>
      </c>
      <c r="J1235" s="175">
        <v>1</v>
      </c>
      <c r="K1235" s="176" t="str">
        <f>VLOOKUP(J1235,AUXILIAR_TIPO_ASEGURADORA!$C$2:$D$19,2,0)</f>
        <v>PREVISORA</v>
      </c>
      <c r="L1235" s="199">
        <v>1003852</v>
      </c>
      <c r="M1235" s="200">
        <v>43928</v>
      </c>
      <c r="N1235" s="199">
        <v>3000070</v>
      </c>
      <c r="O1235" s="200">
        <v>43928</v>
      </c>
      <c r="P1235" s="28"/>
      <c r="Q1235" s="60"/>
      <c r="R1235" s="157" t="str">
        <f t="shared" ca="1" si="68"/>
        <v>Vencida</v>
      </c>
      <c r="S1235" s="157">
        <f t="shared" ca="1" si="69"/>
        <v>722</v>
      </c>
      <c r="T1235" s="157" t="str">
        <f t="shared" ca="1" si="70"/>
        <v xml:space="preserve"> </v>
      </c>
    </row>
    <row r="1236" spans="1:28" ht="15.6" thickTop="1" thickBot="1">
      <c r="A1236" s="88">
        <v>9001961731</v>
      </c>
      <c r="B1236" s="88" t="str">
        <f>VLOOKUP(A1236,EMPRESAS!$A$1:$B$342,2,0)</f>
        <v>SERVICIOS FLUVIALES DE PRADO S.A.  "SERVIFLUPRADO S.A."</v>
      </c>
      <c r="C1236" s="88" t="str">
        <f>VLOOKUP(A1236,EMPRESAS!$A$1:$C$342,3,0)</f>
        <v>Turismo</v>
      </c>
      <c r="D1236" s="96" t="s">
        <v>2331</v>
      </c>
      <c r="E1236" s="122">
        <v>171070</v>
      </c>
      <c r="F1236" s="130" t="s">
        <v>1102</v>
      </c>
      <c r="G1236" s="122">
        <v>20</v>
      </c>
      <c r="H1236" s="122" t="s">
        <v>1105</v>
      </c>
      <c r="I1236" s="220" t="str">
        <f>VLOOKUP(A1236,EMPRESAS!$A$1:$I$342,9,0)</f>
        <v>REPRESA DE HIDROPRADO</v>
      </c>
      <c r="J1236" s="175">
        <v>1</v>
      </c>
      <c r="K1236" s="176" t="str">
        <f>VLOOKUP(J1236,AUXILIAR_TIPO_ASEGURADORA!$C$2:$D$19,2,0)</f>
        <v>PREVISORA</v>
      </c>
      <c r="L1236" s="199">
        <v>1003852</v>
      </c>
      <c r="M1236" s="200">
        <v>43928</v>
      </c>
      <c r="N1236" s="199">
        <v>3000070</v>
      </c>
      <c r="O1236" s="200">
        <v>43928</v>
      </c>
      <c r="P1236" s="28"/>
      <c r="Q1236" s="60"/>
      <c r="R1236" s="157" t="str">
        <f t="shared" ca="1" si="68"/>
        <v>Vencida</v>
      </c>
      <c r="S1236" s="157">
        <f t="shared" ca="1" si="69"/>
        <v>722</v>
      </c>
      <c r="T1236" s="157" t="str">
        <f t="shared" ca="1" si="70"/>
        <v xml:space="preserve"> </v>
      </c>
    </row>
    <row r="1237" spans="1:28" ht="15.6" thickTop="1" thickBot="1">
      <c r="A1237" s="88">
        <v>9001961731</v>
      </c>
      <c r="B1237" s="88" t="str">
        <f>VLOOKUP(A1237,EMPRESAS!$A$1:$B$342,2,0)</f>
        <v>SERVICIOS FLUVIALES DE PRADO S.A.  "SERVIFLUPRADO S.A."</v>
      </c>
      <c r="C1237" s="88" t="str">
        <f>VLOOKUP(A1237,EMPRESAS!$A$1:$C$342,3,0)</f>
        <v>Turismo</v>
      </c>
      <c r="D1237" s="96" t="s">
        <v>2332</v>
      </c>
      <c r="E1237" s="122">
        <v>171072</v>
      </c>
      <c r="F1237" s="130" t="s">
        <v>1102</v>
      </c>
      <c r="G1237" s="122">
        <v>30</v>
      </c>
      <c r="H1237" s="122" t="s">
        <v>1105</v>
      </c>
      <c r="I1237" s="220" t="str">
        <f>VLOOKUP(A1237,EMPRESAS!$A$1:$I$342,9,0)</f>
        <v>REPRESA DE HIDROPRADO</v>
      </c>
      <c r="J1237" s="175">
        <v>1</v>
      </c>
      <c r="K1237" s="176" t="str">
        <f>VLOOKUP(J1237,AUXILIAR_TIPO_ASEGURADORA!$C$2:$D$19,2,0)</f>
        <v>PREVISORA</v>
      </c>
      <c r="L1237" s="199">
        <v>1003852</v>
      </c>
      <c r="M1237" s="200">
        <v>43928</v>
      </c>
      <c r="N1237" s="199">
        <v>3000070</v>
      </c>
      <c r="O1237" s="200">
        <v>43928</v>
      </c>
      <c r="P1237" s="28"/>
      <c r="Q1237" s="60"/>
      <c r="R1237" s="157" t="str">
        <f t="shared" ca="1" si="68"/>
        <v>Vencida</v>
      </c>
      <c r="S1237" s="157">
        <f t="shared" ca="1" si="69"/>
        <v>722</v>
      </c>
      <c r="T1237" s="157" t="str">
        <f t="shared" ca="1" si="70"/>
        <v xml:space="preserve"> </v>
      </c>
    </row>
    <row r="1238" spans="1:28" ht="15.6" thickTop="1" thickBot="1">
      <c r="A1238" s="88">
        <v>9001961731</v>
      </c>
      <c r="B1238" s="88" t="str">
        <f>VLOOKUP(A1238,EMPRESAS!$A$1:$B$342,2,0)</f>
        <v>SERVICIOS FLUVIALES DE PRADO S.A.  "SERVIFLUPRADO S.A."</v>
      </c>
      <c r="C1238" s="88" t="str">
        <f>VLOOKUP(A1238,EMPRESAS!$A$1:$C$342,3,0)</f>
        <v>Turismo</v>
      </c>
      <c r="D1238" s="96" t="s">
        <v>2333</v>
      </c>
      <c r="E1238" s="122">
        <v>171077</v>
      </c>
      <c r="F1238" s="130" t="s">
        <v>1102</v>
      </c>
      <c r="G1238" s="122">
        <v>10</v>
      </c>
      <c r="H1238" s="122" t="s">
        <v>1105</v>
      </c>
      <c r="I1238" s="220" t="str">
        <f>VLOOKUP(A1238,EMPRESAS!$A$1:$I$342,9,0)</f>
        <v>REPRESA DE HIDROPRADO</v>
      </c>
      <c r="J1238" s="175">
        <v>1</v>
      </c>
      <c r="K1238" s="176" t="str">
        <f>VLOOKUP(J1238,AUXILIAR_TIPO_ASEGURADORA!$C$2:$D$19,2,0)</f>
        <v>PREVISORA</v>
      </c>
      <c r="L1238" s="199">
        <v>1003852</v>
      </c>
      <c r="M1238" s="200">
        <v>43928</v>
      </c>
      <c r="N1238" s="199">
        <v>3000070</v>
      </c>
      <c r="O1238" s="200">
        <v>43928</v>
      </c>
      <c r="P1238" s="28"/>
      <c r="Q1238" s="60"/>
      <c r="R1238" s="157" t="str">
        <f t="shared" ca="1" si="68"/>
        <v>Vencida</v>
      </c>
      <c r="S1238" s="157">
        <f t="shared" ca="1" si="69"/>
        <v>722</v>
      </c>
      <c r="T1238" s="157" t="str">
        <f t="shared" ca="1" si="70"/>
        <v xml:space="preserve"> </v>
      </c>
    </row>
    <row r="1239" spans="1:28" ht="15.6" thickTop="1" thickBot="1">
      <c r="A1239" s="88">
        <v>9001961731</v>
      </c>
      <c r="B1239" s="88" t="str">
        <f>VLOOKUP(A1239,EMPRESAS!$A$1:$B$342,2,0)</f>
        <v>SERVICIOS FLUVIALES DE PRADO S.A.  "SERVIFLUPRADO S.A."</v>
      </c>
      <c r="C1239" s="88" t="str">
        <f>VLOOKUP(A1239,EMPRESAS!$A$1:$C$342,3,0)</f>
        <v>Turismo</v>
      </c>
      <c r="D1239" s="96" t="s">
        <v>2334</v>
      </c>
      <c r="E1239" s="122">
        <v>171084</v>
      </c>
      <c r="F1239" s="130" t="s">
        <v>1102</v>
      </c>
      <c r="G1239" s="122">
        <v>20</v>
      </c>
      <c r="H1239" s="122" t="s">
        <v>1105</v>
      </c>
      <c r="I1239" s="220" t="str">
        <f>VLOOKUP(A1239,EMPRESAS!$A$1:$I$342,9,0)</f>
        <v>REPRESA DE HIDROPRADO</v>
      </c>
      <c r="J1239" s="175">
        <v>1</v>
      </c>
      <c r="K1239" s="176" t="str">
        <f>VLOOKUP(J1239,AUXILIAR_TIPO_ASEGURADORA!$C$2:$D$19,2,0)</f>
        <v>PREVISORA</v>
      </c>
      <c r="L1239" s="199">
        <v>1003852</v>
      </c>
      <c r="M1239" s="200">
        <v>43928</v>
      </c>
      <c r="N1239" s="199">
        <v>3000070</v>
      </c>
      <c r="O1239" s="200">
        <v>43928</v>
      </c>
      <c r="P1239" s="28"/>
      <c r="Q1239" s="60"/>
      <c r="R1239" s="157" t="str">
        <f t="shared" ca="1" si="68"/>
        <v>Vencida</v>
      </c>
      <c r="S1239" s="157">
        <f t="shared" ca="1" si="69"/>
        <v>722</v>
      </c>
      <c r="T1239" s="157" t="str">
        <f t="shared" ca="1" si="70"/>
        <v xml:space="preserve"> </v>
      </c>
    </row>
    <row r="1240" spans="1:28" ht="15.6" thickTop="1" thickBot="1">
      <c r="A1240" s="88">
        <v>9001961731</v>
      </c>
      <c r="B1240" s="88" t="str">
        <f>VLOOKUP(A1240,EMPRESAS!$A$1:$B$342,2,0)</f>
        <v>SERVICIOS FLUVIALES DE PRADO S.A.  "SERVIFLUPRADO S.A."</v>
      </c>
      <c r="C1240" s="88" t="str">
        <f>VLOOKUP(A1240,EMPRESAS!$A$1:$C$342,3,0)</f>
        <v>Turismo</v>
      </c>
      <c r="D1240" s="96" t="s">
        <v>2335</v>
      </c>
      <c r="E1240" s="122">
        <v>171089</v>
      </c>
      <c r="F1240" s="130" t="s">
        <v>1102</v>
      </c>
      <c r="G1240" s="122">
        <v>20</v>
      </c>
      <c r="H1240" s="122" t="s">
        <v>1105</v>
      </c>
      <c r="I1240" s="220" t="str">
        <f>VLOOKUP(A1240,EMPRESAS!$A$1:$I$342,9,0)</f>
        <v>REPRESA DE HIDROPRADO</v>
      </c>
      <c r="J1240" s="175">
        <v>1</v>
      </c>
      <c r="K1240" s="176" t="str">
        <f>VLOOKUP(J1240,AUXILIAR_TIPO_ASEGURADORA!$C$2:$D$19,2,0)</f>
        <v>PREVISORA</v>
      </c>
      <c r="L1240" s="199">
        <v>1003852</v>
      </c>
      <c r="M1240" s="200">
        <v>43928</v>
      </c>
      <c r="N1240" s="199">
        <v>3000070</v>
      </c>
      <c r="O1240" s="200">
        <v>43928</v>
      </c>
      <c r="P1240" s="28"/>
      <c r="Q1240" s="60"/>
      <c r="R1240" s="157" t="str">
        <f t="shared" ca="1" si="68"/>
        <v>Vencida</v>
      </c>
      <c r="S1240" s="157">
        <f t="shared" ca="1" si="69"/>
        <v>722</v>
      </c>
      <c r="T1240" s="157" t="str">
        <f t="shared" ca="1" si="70"/>
        <v xml:space="preserve"> </v>
      </c>
    </row>
    <row r="1241" spans="1:28" ht="15.6" thickTop="1" thickBot="1">
      <c r="A1241" s="88">
        <v>9001961731</v>
      </c>
      <c r="B1241" s="88" t="str">
        <f>VLOOKUP(A1241,EMPRESAS!$A$1:$B$342,2,0)</f>
        <v>SERVICIOS FLUVIALES DE PRADO S.A.  "SERVIFLUPRADO S.A."</v>
      </c>
      <c r="C1241" s="88" t="str">
        <f>VLOOKUP(A1241,EMPRESAS!$A$1:$C$342,3,0)</f>
        <v>Turismo</v>
      </c>
      <c r="D1241" s="96" t="s">
        <v>2336</v>
      </c>
      <c r="E1241" s="122">
        <v>171093</v>
      </c>
      <c r="F1241" s="130" t="s">
        <v>1102</v>
      </c>
      <c r="G1241" s="122">
        <v>20</v>
      </c>
      <c r="H1241" s="122" t="s">
        <v>1105</v>
      </c>
      <c r="I1241" s="220" t="str">
        <f>VLOOKUP(A1241,EMPRESAS!$A$1:$I$342,9,0)</f>
        <v>REPRESA DE HIDROPRADO</v>
      </c>
      <c r="J1241" s="175">
        <v>1</v>
      </c>
      <c r="K1241" s="176" t="str">
        <f>VLOOKUP(J1241,AUXILIAR_TIPO_ASEGURADORA!$C$2:$D$19,2,0)</f>
        <v>PREVISORA</v>
      </c>
      <c r="L1241" s="199">
        <v>1003852</v>
      </c>
      <c r="M1241" s="200">
        <v>43928</v>
      </c>
      <c r="N1241" s="199">
        <v>3000070</v>
      </c>
      <c r="O1241" s="200">
        <v>43928</v>
      </c>
      <c r="P1241" s="28"/>
      <c r="Q1241" s="60"/>
      <c r="R1241" s="157" t="str">
        <f t="shared" ca="1" si="68"/>
        <v>Vencida</v>
      </c>
      <c r="S1241" s="157">
        <f t="shared" ca="1" si="69"/>
        <v>722</v>
      </c>
      <c r="T1241" s="157" t="str">
        <f t="shared" ca="1" si="70"/>
        <v xml:space="preserve"> </v>
      </c>
    </row>
    <row r="1242" spans="1:28" ht="15.6" thickTop="1" thickBot="1">
      <c r="A1242" s="88">
        <v>9001961731</v>
      </c>
      <c r="B1242" s="88" t="str">
        <f>VLOOKUP(A1242,EMPRESAS!$A$1:$B$342,2,0)</f>
        <v>SERVICIOS FLUVIALES DE PRADO S.A.  "SERVIFLUPRADO S.A."</v>
      </c>
      <c r="C1242" s="88" t="str">
        <f>VLOOKUP(A1242,EMPRESAS!$A$1:$C$342,3,0)</f>
        <v>Turismo</v>
      </c>
      <c r="D1242" s="91" t="s">
        <v>2337</v>
      </c>
      <c r="E1242" s="198">
        <v>171102</v>
      </c>
      <c r="F1242" s="130" t="s">
        <v>1102</v>
      </c>
      <c r="G1242" s="122">
        <v>40</v>
      </c>
      <c r="H1242" s="122" t="s">
        <v>1105</v>
      </c>
      <c r="I1242" s="220" t="str">
        <f>VLOOKUP(A1242,EMPRESAS!$A$1:$I$342,9,0)</f>
        <v>REPRESA DE HIDROPRADO</v>
      </c>
      <c r="J1242" s="175">
        <v>1</v>
      </c>
      <c r="K1242" s="176" t="str">
        <f>VLOOKUP(J1242,AUXILIAR_TIPO_ASEGURADORA!$C$2:$D$19,2,0)</f>
        <v>PREVISORA</v>
      </c>
      <c r="L1242" s="201">
        <v>1003852</v>
      </c>
      <c r="M1242" s="202">
        <v>43562</v>
      </c>
      <c r="N1242" s="201">
        <v>3000070</v>
      </c>
      <c r="O1242" s="202">
        <v>43562</v>
      </c>
      <c r="P1242" s="28"/>
      <c r="Q1242" s="60"/>
      <c r="R1242" s="157" t="str">
        <f t="shared" ca="1" si="68"/>
        <v>Vencida</v>
      </c>
      <c r="S1242" s="157">
        <f t="shared" ca="1" si="69"/>
        <v>1088</v>
      </c>
      <c r="T1242" s="157" t="str">
        <f t="shared" ca="1" si="70"/>
        <v xml:space="preserve"> </v>
      </c>
    </row>
    <row r="1243" spans="1:28" ht="15.6" thickTop="1" thickBot="1">
      <c r="A1243" s="88">
        <v>9001961731</v>
      </c>
      <c r="B1243" s="88" t="str">
        <f>VLOOKUP(A1243,EMPRESAS!$A$1:$B$342,2,0)</f>
        <v>SERVICIOS FLUVIALES DE PRADO S.A.  "SERVIFLUPRADO S.A."</v>
      </c>
      <c r="C1243" s="88" t="str">
        <f>VLOOKUP(A1243,EMPRESAS!$A$1:$C$342,3,0)</f>
        <v>Turismo</v>
      </c>
      <c r="D1243" s="96" t="s">
        <v>2338</v>
      </c>
      <c r="E1243" s="122">
        <v>171122</v>
      </c>
      <c r="F1243" s="130" t="s">
        <v>1102</v>
      </c>
      <c r="G1243" s="122">
        <v>20</v>
      </c>
      <c r="H1243" s="122" t="s">
        <v>1105</v>
      </c>
      <c r="I1243" s="220" t="str">
        <f>VLOOKUP(A1243,EMPRESAS!$A$1:$I$342,9,0)</f>
        <v>REPRESA DE HIDROPRADO</v>
      </c>
      <c r="J1243" s="175">
        <v>1</v>
      </c>
      <c r="K1243" s="176" t="str">
        <f>VLOOKUP(J1243,AUXILIAR_TIPO_ASEGURADORA!$C$2:$D$19,2,0)</f>
        <v>PREVISORA</v>
      </c>
      <c r="L1243" s="199">
        <v>1003852</v>
      </c>
      <c r="M1243" s="200">
        <v>43928</v>
      </c>
      <c r="N1243" s="199">
        <v>3000070</v>
      </c>
      <c r="O1243" s="200">
        <v>43928</v>
      </c>
      <c r="P1243" s="28"/>
      <c r="Q1243" s="60"/>
      <c r="R1243" s="157" t="str">
        <f t="shared" ca="1" si="68"/>
        <v>Vencida</v>
      </c>
      <c r="S1243" s="157">
        <f t="shared" ca="1" si="69"/>
        <v>722</v>
      </c>
      <c r="T1243" s="157" t="str">
        <f t="shared" ca="1" si="70"/>
        <v xml:space="preserve"> </v>
      </c>
    </row>
    <row r="1244" spans="1:28" ht="15.6" thickTop="1" thickBot="1">
      <c r="A1244" s="88">
        <v>9001961731</v>
      </c>
      <c r="B1244" s="88" t="str">
        <f>VLOOKUP(A1244,EMPRESAS!$A$1:$B$342,2,0)</f>
        <v>SERVICIOS FLUVIALES DE PRADO S.A.  "SERVIFLUPRADO S.A."</v>
      </c>
      <c r="C1244" s="88" t="str">
        <f>VLOOKUP(A1244,EMPRESAS!$A$1:$C$342,3,0)</f>
        <v>Turismo</v>
      </c>
      <c r="D1244" s="96" t="s">
        <v>2339</v>
      </c>
      <c r="E1244" s="122">
        <v>171168</v>
      </c>
      <c r="F1244" s="130" t="s">
        <v>1102</v>
      </c>
      <c r="G1244" s="122">
        <v>20</v>
      </c>
      <c r="H1244" s="122" t="s">
        <v>1105</v>
      </c>
      <c r="I1244" s="220" t="str">
        <f>VLOOKUP(A1244,EMPRESAS!$A$1:$I$342,9,0)</f>
        <v>REPRESA DE HIDROPRADO</v>
      </c>
      <c r="J1244" s="175">
        <v>1</v>
      </c>
      <c r="K1244" s="176" t="str">
        <f>VLOOKUP(J1244,AUXILIAR_TIPO_ASEGURADORA!$C$2:$D$19,2,0)</f>
        <v>PREVISORA</v>
      </c>
      <c r="L1244" s="199">
        <v>1003852</v>
      </c>
      <c r="M1244" s="200">
        <v>43928</v>
      </c>
      <c r="N1244" s="199">
        <v>3000070</v>
      </c>
      <c r="O1244" s="200">
        <v>43928</v>
      </c>
      <c r="P1244" s="28"/>
      <c r="Q1244" s="60"/>
      <c r="R1244" s="157" t="str">
        <f t="shared" ca="1" si="68"/>
        <v>Vencida</v>
      </c>
      <c r="S1244" s="157">
        <f t="shared" ca="1" si="69"/>
        <v>722</v>
      </c>
      <c r="T1244" s="157" t="str">
        <f t="shared" ca="1" si="70"/>
        <v xml:space="preserve"> </v>
      </c>
    </row>
    <row r="1245" spans="1:28" ht="15.6" thickTop="1" thickBot="1">
      <c r="A1245" s="88">
        <v>9001961731</v>
      </c>
      <c r="B1245" s="88" t="str">
        <f>VLOOKUP(A1245,EMPRESAS!$A$1:$B$342,2,0)</f>
        <v>SERVICIOS FLUVIALES DE PRADO S.A.  "SERVIFLUPRADO S.A."</v>
      </c>
      <c r="C1245" s="88" t="str">
        <f>VLOOKUP(A1245,EMPRESAS!$A$1:$C$342,3,0)</f>
        <v>Turismo</v>
      </c>
      <c r="D1245" s="96" t="s">
        <v>1632</v>
      </c>
      <c r="E1245" s="122">
        <v>171180</v>
      </c>
      <c r="F1245" s="130" t="s">
        <v>1102</v>
      </c>
      <c r="G1245" s="122">
        <v>20</v>
      </c>
      <c r="H1245" s="122" t="s">
        <v>1105</v>
      </c>
      <c r="I1245" s="220" t="str">
        <f>VLOOKUP(A1245,EMPRESAS!$A$1:$I$342,9,0)</f>
        <v>REPRESA DE HIDROPRADO</v>
      </c>
      <c r="J1245" s="175">
        <v>1</v>
      </c>
      <c r="K1245" s="176" t="str">
        <f>VLOOKUP(J1245,AUXILIAR_TIPO_ASEGURADORA!$C$2:$D$19,2,0)</f>
        <v>PREVISORA</v>
      </c>
      <c r="L1245" s="199">
        <v>1003852</v>
      </c>
      <c r="M1245" s="200">
        <v>43928</v>
      </c>
      <c r="N1245" s="199">
        <v>3000070</v>
      </c>
      <c r="O1245" s="200">
        <v>43928</v>
      </c>
      <c r="P1245"/>
      <c r="R1245" s="157" t="str">
        <f t="shared" ca="1" si="68"/>
        <v>Vencida</v>
      </c>
      <c r="S1245" s="157">
        <f t="shared" ca="1" si="69"/>
        <v>722</v>
      </c>
      <c r="T1245" s="157" t="str">
        <f t="shared" ca="1" si="70"/>
        <v xml:space="preserve"> </v>
      </c>
      <c r="W1245" s="28"/>
      <c r="X1245" s="60"/>
      <c r="Y1245" s="2"/>
      <c r="Z1245" s="2"/>
      <c r="AA1245" s="2"/>
      <c r="AB1245" s="2"/>
    </row>
    <row r="1246" spans="1:28" ht="15.6" thickTop="1" thickBot="1">
      <c r="A1246" s="88">
        <v>9001961731</v>
      </c>
      <c r="B1246" s="88" t="str">
        <f>VLOOKUP(A1246,EMPRESAS!$A$1:$B$342,2,0)</f>
        <v>SERVICIOS FLUVIALES DE PRADO S.A.  "SERVIFLUPRADO S.A."</v>
      </c>
      <c r="C1246" s="88" t="str">
        <f>VLOOKUP(A1246,EMPRESAS!$A$1:$C$342,3,0)</f>
        <v>Turismo</v>
      </c>
      <c r="D1246" s="96" t="s">
        <v>2340</v>
      </c>
      <c r="E1246" s="122">
        <v>171183</v>
      </c>
      <c r="F1246" s="130" t="s">
        <v>1102</v>
      </c>
      <c r="G1246" s="122">
        <v>20</v>
      </c>
      <c r="H1246" s="122" t="s">
        <v>1105</v>
      </c>
      <c r="I1246" s="220" t="str">
        <f>VLOOKUP(A1246,EMPRESAS!$A$1:$I$342,9,0)</f>
        <v>REPRESA DE HIDROPRADO</v>
      </c>
      <c r="J1246" s="175">
        <v>1</v>
      </c>
      <c r="K1246" s="176" t="str">
        <f>VLOOKUP(J1246,AUXILIAR_TIPO_ASEGURADORA!$C$2:$D$19,2,0)</f>
        <v>PREVISORA</v>
      </c>
      <c r="L1246" s="199">
        <v>1003852</v>
      </c>
      <c r="M1246" s="200">
        <v>43928</v>
      </c>
      <c r="N1246" s="199">
        <v>3000070</v>
      </c>
      <c r="O1246" s="200">
        <v>43928</v>
      </c>
      <c r="P1246"/>
      <c r="R1246" s="157" t="str">
        <f t="shared" ca="1" si="68"/>
        <v>Vencida</v>
      </c>
      <c r="S1246" s="157">
        <f t="shared" ca="1" si="69"/>
        <v>722</v>
      </c>
      <c r="T1246" s="157" t="str">
        <f t="shared" ca="1" si="70"/>
        <v xml:space="preserve"> </v>
      </c>
    </row>
    <row r="1247" spans="1:28" ht="15.6" thickTop="1" thickBot="1">
      <c r="A1247" s="88">
        <v>9001961731</v>
      </c>
      <c r="B1247" s="88" t="str">
        <f>VLOOKUP(A1247,EMPRESAS!$A$1:$B$342,2,0)</f>
        <v>SERVICIOS FLUVIALES DE PRADO S.A.  "SERVIFLUPRADO S.A."</v>
      </c>
      <c r="C1247" s="88" t="str">
        <f>VLOOKUP(A1247,EMPRESAS!$A$1:$C$342,3,0)</f>
        <v>Turismo</v>
      </c>
      <c r="D1247" s="91" t="s">
        <v>1765</v>
      </c>
      <c r="E1247" s="198">
        <v>171214</v>
      </c>
      <c r="F1247" s="130" t="s">
        <v>1102</v>
      </c>
      <c r="G1247" s="122">
        <v>10</v>
      </c>
      <c r="H1247" s="122" t="s">
        <v>1105</v>
      </c>
      <c r="I1247" s="220" t="str">
        <f>VLOOKUP(A1247,EMPRESAS!$A$1:$I$342,9,0)</f>
        <v>REPRESA DE HIDROPRADO</v>
      </c>
      <c r="J1247" s="175">
        <v>1</v>
      </c>
      <c r="K1247" s="176" t="str">
        <f>VLOOKUP(J1247,AUXILIAR_TIPO_ASEGURADORA!$C$2:$D$19,2,0)</f>
        <v>PREVISORA</v>
      </c>
      <c r="L1247" s="201">
        <v>1003852</v>
      </c>
      <c r="M1247" s="202">
        <v>43562</v>
      </c>
      <c r="N1247" s="201">
        <v>3000070</v>
      </c>
      <c r="O1247" s="202">
        <v>43562</v>
      </c>
      <c r="P1247" s="28"/>
      <c r="Q1247" s="60"/>
      <c r="R1247" s="157" t="str">
        <f t="shared" ca="1" si="68"/>
        <v>Vencida</v>
      </c>
      <c r="S1247" s="157">
        <f t="shared" ca="1" si="69"/>
        <v>1088</v>
      </c>
      <c r="T1247" s="157" t="str">
        <f t="shared" ca="1" si="70"/>
        <v xml:space="preserve"> </v>
      </c>
    </row>
    <row r="1248" spans="1:28" ht="15.6" thickTop="1" thickBot="1">
      <c r="A1248" s="88">
        <v>9001961731</v>
      </c>
      <c r="B1248" s="88" t="str">
        <f>VLOOKUP(A1248,EMPRESAS!$A$1:$B$342,2,0)</f>
        <v>SERVICIOS FLUVIALES DE PRADO S.A.  "SERVIFLUPRADO S.A."</v>
      </c>
      <c r="C1248" s="88" t="str">
        <f>VLOOKUP(A1248,EMPRESAS!$A$1:$C$342,3,0)</f>
        <v>Turismo</v>
      </c>
      <c r="D1248" s="96" t="s">
        <v>2341</v>
      </c>
      <c r="E1248" s="122">
        <v>171218</v>
      </c>
      <c r="F1248" s="130" t="s">
        <v>1102</v>
      </c>
      <c r="G1248" s="122">
        <v>20</v>
      </c>
      <c r="H1248" s="122" t="s">
        <v>1105</v>
      </c>
      <c r="I1248" s="220" t="str">
        <f>VLOOKUP(A1248,EMPRESAS!$A$1:$I$342,9,0)</f>
        <v>REPRESA DE HIDROPRADO</v>
      </c>
      <c r="J1248" s="175">
        <v>1</v>
      </c>
      <c r="K1248" s="176" t="str">
        <f>VLOOKUP(J1248,AUXILIAR_TIPO_ASEGURADORA!$C$2:$D$19,2,0)</f>
        <v>PREVISORA</v>
      </c>
      <c r="L1248" s="199">
        <v>1003852</v>
      </c>
      <c r="M1248" s="200">
        <v>43928</v>
      </c>
      <c r="N1248" s="199">
        <v>3000070</v>
      </c>
      <c r="O1248" s="200">
        <v>43928</v>
      </c>
      <c r="P1248" s="28"/>
      <c r="Q1248" s="60"/>
      <c r="R1248" s="157" t="str">
        <f t="shared" ca="1" si="68"/>
        <v>Vencida</v>
      </c>
      <c r="S1248" s="157">
        <f t="shared" ca="1" si="69"/>
        <v>722</v>
      </c>
      <c r="T1248" s="157" t="str">
        <f t="shared" ca="1" si="70"/>
        <v xml:space="preserve"> </v>
      </c>
    </row>
    <row r="1249" spans="1:20" ht="15.6" thickTop="1" thickBot="1">
      <c r="A1249" s="88">
        <v>9001961731</v>
      </c>
      <c r="B1249" s="88" t="str">
        <f>VLOOKUP(A1249,EMPRESAS!$A$1:$B$342,2,0)</f>
        <v>SERVICIOS FLUVIALES DE PRADO S.A.  "SERVIFLUPRADO S.A."</v>
      </c>
      <c r="C1249" s="88" t="str">
        <f>VLOOKUP(A1249,EMPRESAS!$A$1:$C$342,3,0)</f>
        <v>Turismo</v>
      </c>
      <c r="D1249" s="96" t="s">
        <v>2342</v>
      </c>
      <c r="E1249" s="122">
        <v>171278</v>
      </c>
      <c r="F1249" s="130" t="s">
        <v>1102</v>
      </c>
      <c r="G1249" s="122">
        <v>10</v>
      </c>
      <c r="H1249" s="122" t="s">
        <v>1105</v>
      </c>
      <c r="I1249" s="220" t="str">
        <f>VLOOKUP(A1249,EMPRESAS!$A$1:$I$342,9,0)</f>
        <v>REPRESA DE HIDROPRADO</v>
      </c>
      <c r="J1249" s="175">
        <v>1</v>
      </c>
      <c r="K1249" s="176" t="str">
        <f>VLOOKUP(J1249,AUXILIAR_TIPO_ASEGURADORA!$C$2:$D$19,2,0)</f>
        <v>PREVISORA</v>
      </c>
      <c r="L1249" s="199">
        <v>1003852</v>
      </c>
      <c r="M1249" s="200">
        <v>43928</v>
      </c>
      <c r="N1249" s="199">
        <v>3000070</v>
      </c>
      <c r="O1249" s="200">
        <v>43928</v>
      </c>
      <c r="P1249" s="28"/>
      <c r="Q1249" s="60"/>
      <c r="R1249" s="157" t="str">
        <f t="shared" ca="1" si="68"/>
        <v>Vencida</v>
      </c>
      <c r="S1249" s="157">
        <f t="shared" ca="1" si="69"/>
        <v>722</v>
      </c>
      <c r="T1249" s="157" t="str">
        <f t="shared" ca="1" si="70"/>
        <v xml:space="preserve"> </v>
      </c>
    </row>
    <row r="1250" spans="1:20" ht="15.6" thickTop="1" thickBot="1">
      <c r="A1250" s="88">
        <v>9001961731</v>
      </c>
      <c r="B1250" s="88" t="str">
        <f>VLOOKUP(A1250,EMPRESAS!$A$1:$B$342,2,0)</f>
        <v>SERVICIOS FLUVIALES DE PRADO S.A.  "SERVIFLUPRADO S.A."</v>
      </c>
      <c r="C1250" s="88" t="str">
        <f>VLOOKUP(A1250,EMPRESAS!$A$1:$C$342,3,0)</f>
        <v>Turismo</v>
      </c>
      <c r="D1250" s="96" t="s">
        <v>2343</v>
      </c>
      <c r="E1250" s="122">
        <v>171280</v>
      </c>
      <c r="F1250" s="130" t="s">
        <v>1102</v>
      </c>
      <c r="G1250" s="122">
        <v>10</v>
      </c>
      <c r="H1250" s="122" t="s">
        <v>1105</v>
      </c>
      <c r="I1250" s="220" t="str">
        <f>VLOOKUP(A1250,EMPRESAS!$A$1:$I$342,9,0)</f>
        <v>REPRESA DE HIDROPRADO</v>
      </c>
      <c r="J1250" s="175">
        <v>1</v>
      </c>
      <c r="K1250" s="176" t="str">
        <f>VLOOKUP(J1250,AUXILIAR_TIPO_ASEGURADORA!$C$2:$D$19,2,0)</f>
        <v>PREVISORA</v>
      </c>
      <c r="L1250" s="199">
        <v>1003852</v>
      </c>
      <c r="M1250" s="200">
        <v>43928</v>
      </c>
      <c r="N1250" s="199">
        <v>3000070</v>
      </c>
      <c r="O1250" s="200">
        <v>43928</v>
      </c>
      <c r="P1250" s="28"/>
      <c r="Q1250" s="60"/>
      <c r="R1250" s="157" t="str">
        <f t="shared" ca="1" si="68"/>
        <v>Vencida</v>
      </c>
      <c r="S1250" s="157">
        <f t="shared" ca="1" si="69"/>
        <v>722</v>
      </c>
      <c r="T1250" s="157" t="str">
        <f t="shared" ca="1" si="70"/>
        <v xml:space="preserve"> </v>
      </c>
    </row>
    <row r="1251" spans="1:20" ht="15.6" thickTop="1" thickBot="1">
      <c r="A1251" s="88">
        <v>9001961731</v>
      </c>
      <c r="B1251" s="88" t="str">
        <f>VLOOKUP(A1251,EMPRESAS!$A$1:$B$342,2,0)</f>
        <v>SERVICIOS FLUVIALES DE PRADO S.A.  "SERVIFLUPRADO S.A."</v>
      </c>
      <c r="C1251" s="88" t="str">
        <f>VLOOKUP(A1251,EMPRESAS!$A$1:$C$342,3,0)</f>
        <v>Turismo</v>
      </c>
      <c r="D1251" s="96" t="s">
        <v>2344</v>
      </c>
      <c r="E1251" s="122">
        <v>171282</v>
      </c>
      <c r="F1251" s="130" t="s">
        <v>1102</v>
      </c>
      <c r="G1251" s="122">
        <v>10</v>
      </c>
      <c r="H1251" s="122" t="s">
        <v>1105</v>
      </c>
      <c r="I1251" s="220" t="str">
        <f>VLOOKUP(A1251,EMPRESAS!$A$1:$I$342,9,0)</f>
        <v>REPRESA DE HIDROPRADO</v>
      </c>
      <c r="J1251" s="175">
        <v>1</v>
      </c>
      <c r="K1251" s="176" t="str">
        <f>VLOOKUP(J1251,AUXILIAR_TIPO_ASEGURADORA!$C$2:$D$19,2,0)</f>
        <v>PREVISORA</v>
      </c>
      <c r="L1251" s="199">
        <v>1003852</v>
      </c>
      <c r="M1251" s="200">
        <v>43928</v>
      </c>
      <c r="N1251" s="199">
        <v>3000070</v>
      </c>
      <c r="O1251" s="200">
        <v>43928</v>
      </c>
      <c r="P1251" s="28"/>
      <c r="Q1251" s="60"/>
      <c r="R1251" s="157" t="str">
        <f t="shared" ca="1" si="68"/>
        <v>Vencida</v>
      </c>
      <c r="S1251" s="157">
        <f t="shared" ca="1" si="69"/>
        <v>722</v>
      </c>
      <c r="T1251" s="157" t="str">
        <f t="shared" ca="1" si="70"/>
        <v xml:space="preserve"> </v>
      </c>
    </row>
    <row r="1252" spans="1:20" ht="15.6" thickTop="1" thickBot="1">
      <c r="A1252" s="88">
        <v>9001961731</v>
      </c>
      <c r="B1252" s="88" t="str">
        <f>VLOOKUP(A1252,EMPRESAS!$A$1:$B$342,2,0)</f>
        <v>SERVICIOS FLUVIALES DE PRADO S.A.  "SERVIFLUPRADO S.A."</v>
      </c>
      <c r="C1252" s="88" t="str">
        <f>VLOOKUP(A1252,EMPRESAS!$A$1:$C$342,3,0)</f>
        <v>Turismo</v>
      </c>
      <c r="D1252" s="96" t="s">
        <v>2345</v>
      </c>
      <c r="E1252" s="122">
        <v>4140120</v>
      </c>
      <c r="F1252" s="130" t="s">
        <v>1102</v>
      </c>
      <c r="G1252" s="122">
        <v>20</v>
      </c>
      <c r="H1252" s="122" t="s">
        <v>1105</v>
      </c>
      <c r="I1252" s="220" t="str">
        <f>VLOOKUP(A1252,EMPRESAS!$A$1:$I$342,9,0)</f>
        <v>REPRESA DE HIDROPRADO</v>
      </c>
      <c r="J1252" s="175">
        <v>1</v>
      </c>
      <c r="K1252" s="176" t="str">
        <f>VLOOKUP(J1252,AUXILIAR_TIPO_ASEGURADORA!$C$2:$D$19,2,0)</f>
        <v>PREVISORA</v>
      </c>
      <c r="L1252" s="199">
        <v>1003852</v>
      </c>
      <c r="M1252" s="200">
        <v>43928</v>
      </c>
      <c r="N1252" s="199">
        <v>3000070</v>
      </c>
      <c r="O1252" s="200">
        <v>43928</v>
      </c>
      <c r="P1252" s="28"/>
      <c r="Q1252" s="60"/>
      <c r="R1252" s="157" t="str">
        <f t="shared" ca="1" si="68"/>
        <v>Vencida</v>
      </c>
      <c r="S1252" s="157">
        <f t="shared" ca="1" si="69"/>
        <v>722</v>
      </c>
      <c r="T1252" s="157" t="str">
        <f t="shared" ca="1" si="70"/>
        <v xml:space="preserve"> </v>
      </c>
    </row>
    <row r="1253" spans="1:20" ht="15.6" thickTop="1" thickBot="1">
      <c r="A1253" s="88">
        <v>9001961731</v>
      </c>
      <c r="B1253" s="88" t="str">
        <f>VLOOKUP(A1253,EMPRESAS!$A$1:$B$342,2,0)</f>
        <v>SERVICIOS FLUVIALES DE PRADO S.A.  "SERVIFLUPRADO S.A."</v>
      </c>
      <c r="C1253" s="88" t="str">
        <f>VLOOKUP(A1253,EMPRESAS!$A$1:$C$342,3,0)</f>
        <v>Turismo</v>
      </c>
      <c r="D1253" s="96" t="s">
        <v>2346</v>
      </c>
      <c r="E1253" s="122">
        <v>171024</v>
      </c>
      <c r="F1253" s="130" t="s">
        <v>1102</v>
      </c>
      <c r="G1253" s="122">
        <v>20</v>
      </c>
      <c r="H1253" s="122" t="s">
        <v>1105</v>
      </c>
      <c r="I1253" s="220" t="str">
        <f>VLOOKUP(A1253,EMPRESAS!$A$1:$I$342,9,0)</f>
        <v>REPRESA DE HIDROPRADO</v>
      </c>
      <c r="J1253" s="175">
        <v>1</v>
      </c>
      <c r="K1253" s="176" t="str">
        <f>VLOOKUP(J1253,AUXILIAR_TIPO_ASEGURADORA!$C$2:$D$19,2,0)</f>
        <v>PREVISORA</v>
      </c>
      <c r="L1253" s="199">
        <v>1003852</v>
      </c>
      <c r="M1253" s="200">
        <v>43928</v>
      </c>
      <c r="N1253" s="199">
        <v>3000070</v>
      </c>
      <c r="O1253" s="200">
        <v>43928</v>
      </c>
      <c r="P1253" s="28"/>
      <c r="Q1253" s="60"/>
      <c r="R1253" s="157" t="str">
        <f t="shared" ca="1" si="68"/>
        <v>Vencida</v>
      </c>
      <c r="S1253" s="157">
        <f t="shared" ca="1" si="69"/>
        <v>722</v>
      </c>
      <c r="T1253" s="157" t="str">
        <f t="shared" ca="1" si="70"/>
        <v xml:space="preserve"> </v>
      </c>
    </row>
    <row r="1254" spans="1:20" ht="15.6" thickTop="1" thickBot="1">
      <c r="A1254" s="88">
        <v>9001961731</v>
      </c>
      <c r="B1254" s="88" t="str">
        <f>VLOOKUP(A1254,EMPRESAS!$A$1:$B$342,2,0)</f>
        <v>SERVICIOS FLUVIALES DE PRADO S.A.  "SERVIFLUPRADO S.A."</v>
      </c>
      <c r="C1254" s="88" t="str">
        <f>VLOOKUP(A1254,EMPRESAS!$A$1:$C$342,3,0)</f>
        <v>Turismo</v>
      </c>
      <c r="D1254" s="96" t="s">
        <v>1980</v>
      </c>
      <c r="E1254" s="122">
        <v>171066</v>
      </c>
      <c r="F1254" s="130" t="s">
        <v>1102</v>
      </c>
      <c r="G1254" s="122">
        <v>10</v>
      </c>
      <c r="H1254" s="122" t="s">
        <v>1105</v>
      </c>
      <c r="I1254" s="220" t="str">
        <f>VLOOKUP(A1254,EMPRESAS!$A$1:$I$342,9,0)</f>
        <v>REPRESA DE HIDROPRADO</v>
      </c>
      <c r="J1254" s="175">
        <v>1</v>
      </c>
      <c r="K1254" s="176" t="str">
        <f>VLOOKUP(J1254,AUXILIAR_TIPO_ASEGURADORA!$C$2:$D$19,2,0)</f>
        <v>PREVISORA</v>
      </c>
      <c r="L1254" s="199">
        <v>1003852</v>
      </c>
      <c r="M1254" s="200">
        <v>43928</v>
      </c>
      <c r="N1254" s="199">
        <v>3000070</v>
      </c>
      <c r="O1254" s="200">
        <v>43928</v>
      </c>
      <c r="P1254" s="28"/>
      <c r="Q1254" s="60"/>
      <c r="R1254" s="157" t="str">
        <f t="shared" ca="1" si="68"/>
        <v>Vencida</v>
      </c>
      <c r="S1254" s="157">
        <f t="shared" ca="1" si="69"/>
        <v>722</v>
      </c>
      <c r="T1254" s="157" t="str">
        <f t="shared" ca="1" si="70"/>
        <v xml:space="preserve"> </v>
      </c>
    </row>
    <row r="1255" spans="1:20" ht="15.6" thickTop="1" thickBot="1">
      <c r="A1255" s="88">
        <v>9001961731</v>
      </c>
      <c r="B1255" s="88" t="str">
        <f>VLOOKUP(A1255,EMPRESAS!$A$1:$B$342,2,0)</f>
        <v>SERVICIOS FLUVIALES DE PRADO S.A.  "SERVIFLUPRADO S.A."</v>
      </c>
      <c r="C1255" s="88" t="str">
        <f>VLOOKUP(A1255,EMPRESAS!$A$1:$C$342,3,0)</f>
        <v>Turismo</v>
      </c>
      <c r="D1255" s="96" t="s">
        <v>2347</v>
      </c>
      <c r="E1255" s="122">
        <v>171322</v>
      </c>
      <c r="F1255" s="130" t="s">
        <v>1102</v>
      </c>
      <c r="G1255" s="122">
        <v>10</v>
      </c>
      <c r="H1255" s="122" t="s">
        <v>1105</v>
      </c>
      <c r="I1255" s="220" t="str">
        <f>VLOOKUP(A1255,EMPRESAS!$A$1:$I$342,9,0)</f>
        <v>REPRESA DE HIDROPRADO</v>
      </c>
      <c r="J1255" s="175">
        <v>1</v>
      </c>
      <c r="K1255" s="176" t="str">
        <f>VLOOKUP(J1255,AUXILIAR_TIPO_ASEGURADORA!$C$2:$D$19,2,0)</f>
        <v>PREVISORA</v>
      </c>
      <c r="L1255" s="199">
        <v>1003852</v>
      </c>
      <c r="M1255" s="200">
        <v>43928</v>
      </c>
      <c r="N1255" s="199">
        <v>3000070</v>
      </c>
      <c r="O1255" s="200">
        <v>43928</v>
      </c>
      <c r="P1255" s="28"/>
      <c r="Q1255" s="60"/>
      <c r="R1255" s="157" t="str">
        <f t="shared" ca="1" si="68"/>
        <v>Vencida</v>
      </c>
      <c r="S1255" s="157">
        <f t="shared" ca="1" si="69"/>
        <v>722</v>
      </c>
      <c r="T1255" s="157" t="str">
        <f t="shared" ca="1" si="70"/>
        <v xml:space="preserve"> </v>
      </c>
    </row>
    <row r="1256" spans="1:20" ht="15.6" thickTop="1" thickBot="1">
      <c r="A1256" s="88">
        <v>9001961731</v>
      </c>
      <c r="B1256" s="88" t="str">
        <f>VLOOKUP(A1256,EMPRESAS!$A$1:$B$342,2,0)</f>
        <v>SERVICIOS FLUVIALES DE PRADO S.A.  "SERVIFLUPRADO S.A."</v>
      </c>
      <c r="C1256" s="88" t="str">
        <f>VLOOKUP(A1256,EMPRESAS!$A$1:$C$342,3,0)</f>
        <v>Turismo</v>
      </c>
      <c r="D1256" s="96" t="s">
        <v>2348</v>
      </c>
      <c r="E1256" s="122">
        <v>171087</v>
      </c>
      <c r="F1256" s="130" t="s">
        <v>1102</v>
      </c>
      <c r="G1256" s="122">
        <v>10</v>
      </c>
      <c r="H1256" s="122" t="s">
        <v>1105</v>
      </c>
      <c r="I1256" s="220" t="str">
        <f>VLOOKUP(A1256,EMPRESAS!$A$1:$I$342,9,0)</f>
        <v>REPRESA DE HIDROPRADO</v>
      </c>
      <c r="J1256" s="175">
        <v>1</v>
      </c>
      <c r="K1256" s="176" t="str">
        <f>VLOOKUP(J1256,AUXILIAR_TIPO_ASEGURADORA!$C$2:$D$19,2,0)</f>
        <v>PREVISORA</v>
      </c>
      <c r="L1256" s="199">
        <v>1003852</v>
      </c>
      <c r="M1256" s="200">
        <v>43928</v>
      </c>
      <c r="N1256" s="199">
        <v>3000070</v>
      </c>
      <c r="O1256" s="200">
        <v>43928</v>
      </c>
      <c r="P1256" s="28"/>
      <c r="Q1256" s="60"/>
      <c r="R1256" s="157" t="str">
        <f t="shared" ca="1" si="68"/>
        <v>Vencida</v>
      </c>
      <c r="S1256" s="157">
        <f t="shared" ca="1" si="69"/>
        <v>722</v>
      </c>
      <c r="T1256" s="157" t="str">
        <f t="shared" ca="1" si="70"/>
        <v xml:space="preserve"> </v>
      </c>
    </row>
    <row r="1257" spans="1:20" ht="15.6" thickTop="1" thickBot="1">
      <c r="A1257" s="88">
        <v>9001961731</v>
      </c>
      <c r="B1257" s="88" t="str">
        <f>VLOOKUP(A1257,EMPRESAS!$A$1:$B$342,2,0)</f>
        <v>SERVICIOS FLUVIALES DE PRADO S.A.  "SERVIFLUPRADO S.A."</v>
      </c>
      <c r="C1257" s="88" t="str">
        <f>VLOOKUP(A1257,EMPRESAS!$A$1:$C$342,3,0)</f>
        <v>Turismo</v>
      </c>
      <c r="D1257" s="96" t="s">
        <v>2349</v>
      </c>
      <c r="E1257" s="122">
        <v>171471</v>
      </c>
      <c r="F1257" s="130" t="s">
        <v>1102</v>
      </c>
      <c r="G1257" s="122">
        <v>10</v>
      </c>
      <c r="H1257" s="122" t="s">
        <v>1105</v>
      </c>
      <c r="I1257" s="220" t="str">
        <f>VLOOKUP(A1257,EMPRESAS!$A$1:$I$342,9,0)</f>
        <v>REPRESA DE HIDROPRADO</v>
      </c>
      <c r="J1257" s="175">
        <v>1</v>
      </c>
      <c r="K1257" s="176" t="str">
        <f>VLOOKUP(J1257,AUXILIAR_TIPO_ASEGURADORA!$C$2:$D$19,2,0)</f>
        <v>PREVISORA</v>
      </c>
      <c r="L1257" s="199">
        <v>1003852</v>
      </c>
      <c r="M1257" s="200">
        <v>43928</v>
      </c>
      <c r="N1257" s="199">
        <v>3000070</v>
      </c>
      <c r="O1257" s="200">
        <v>43928</v>
      </c>
      <c r="P1257" s="28"/>
      <c r="Q1257" s="60"/>
      <c r="R1257" s="157" t="str">
        <f t="shared" ca="1" si="68"/>
        <v>Vencida</v>
      </c>
      <c r="S1257" s="157">
        <f t="shared" ca="1" si="69"/>
        <v>722</v>
      </c>
      <c r="T1257" s="157" t="str">
        <f t="shared" ca="1" si="70"/>
        <v xml:space="preserve"> </v>
      </c>
    </row>
    <row r="1258" spans="1:20" ht="15.6" thickTop="1" thickBot="1">
      <c r="A1258" s="88">
        <v>9001961731</v>
      </c>
      <c r="B1258" s="88" t="str">
        <f>VLOOKUP(A1258,EMPRESAS!$A$1:$B$342,2,0)</f>
        <v>SERVICIOS FLUVIALES DE PRADO S.A.  "SERVIFLUPRADO S.A."</v>
      </c>
      <c r="C1258" s="88" t="str">
        <f>VLOOKUP(A1258,EMPRESAS!$A$1:$C$342,3,0)</f>
        <v>Turismo</v>
      </c>
      <c r="D1258" s="96" t="s">
        <v>2350</v>
      </c>
      <c r="E1258" s="122">
        <v>171324</v>
      </c>
      <c r="F1258" s="130" t="s">
        <v>1102</v>
      </c>
      <c r="G1258" s="122">
        <v>20</v>
      </c>
      <c r="H1258" s="122" t="s">
        <v>1105</v>
      </c>
      <c r="I1258" s="220" t="str">
        <f>VLOOKUP(A1258,EMPRESAS!$A$1:$I$342,9,0)</f>
        <v>REPRESA DE HIDROPRADO</v>
      </c>
      <c r="J1258" s="175">
        <v>1</v>
      </c>
      <c r="K1258" s="176" t="str">
        <f>VLOOKUP(J1258,AUXILIAR_TIPO_ASEGURADORA!$C$2:$D$19,2,0)</f>
        <v>PREVISORA</v>
      </c>
      <c r="L1258" s="199">
        <v>1003852</v>
      </c>
      <c r="M1258" s="200">
        <v>43928</v>
      </c>
      <c r="N1258" s="199">
        <v>3000070</v>
      </c>
      <c r="O1258" s="200">
        <v>43928</v>
      </c>
      <c r="P1258" s="28"/>
      <c r="Q1258" s="60"/>
      <c r="R1258" s="157" t="str">
        <f t="shared" ca="1" si="68"/>
        <v>Vencida</v>
      </c>
      <c r="S1258" s="157">
        <f t="shared" ca="1" si="69"/>
        <v>722</v>
      </c>
      <c r="T1258" s="157" t="str">
        <f t="shared" ca="1" si="70"/>
        <v xml:space="preserve"> </v>
      </c>
    </row>
    <row r="1259" spans="1:20" ht="15.6" thickTop="1" thickBot="1">
      <c r="A1259" s="88">
        <v>9001961731</v>
      </c>
      <c r="B1259" s="88" t="str">
        <f>VLOOKUP(A1259,EMPRESAS!$A$1:$B$342,2,0)</f>
        <v>SERVICIOS FLUVIALES DE PRADO S.A.  "SERVIFLUPRADO S.A."</v>
      </c>
      <c r="C1259" s="88" t="str">
        <f>VLOOKUP(A1259,EMPRESAS!$A$1:$C$342,3,0)</f>
        <v>Turismo</v>
      </c>
      <c r="D1259" s="96" t="s">
        <v>2351</v>
      </c>
      <c r="E1259" s="122">
        <v>171303</v>
      </c>
      <c r="F1259" s="130" t="s">
        <v>1102</v>
      </c>
      <c r="G1259" s="122">
        <v>20</v>
      </c>
      <c r="H1259" s="122" t="s">
        <v>1105</v>
      </c>
      <c r="I1259" s="220" t="str">
        <f>VLOOKUP(A1259,EMPRESAS!$A$1:$I$342,9,0)</f>
        <v>REPRESA DE HIDROPRADO</v>
      </c>
      <c r="J1259" s="175">
        <v>1</v>
      </c>
      <c r="K1259" s="176" t="str">
        <f>VLOOKUP(J1259,AUXILIAR_TIPO_ASEGURADORA!$C$2:$D$19,2,0)</f>
        <v>PREVISORA</v>
      </c>
      <c r="L1259" s="199">
        <v>1003852</v>
      </c>
      <c r="M1259" s="200">
        <v>43928</v>
      </c>
      <c r="N1259" s="199">
        <v>3000070</v>
      </c>
      <c r="O1259" s="200">
        <v>43928</v>
      </c>
      <c r="P1259" s="28"/>
      <c r="Q1259" s="60"/>
      <c r="R1259" s="157" t="str">
        <f t="shared" ca="1" si="68"/>
        <v>Vencida</v>
      </c>
      <c r="S1259" s="157">
        <f t="shared" ca="1" si="69"/>
        <v>722</v>
      </c>
      <c r="T1259" s="157" t="str">
        <f t="shared" ca="1" si="70"/>
        <v xml:space="preserve"> </v>
      </c>
    </row>
    <row r="1260" spans="1:20" ht="15.6" thickTop="1" thickBot="1">
      <c r="A1260" s="88">
        <v>9001961731</v>
      </c>
      <c r="B1260" s="88" t="str">
        <f>VLOOKUP(A1260,EMPRESAS!$A$1:$B$342,2,0)</f>
        <v>SERVICIOS FLUVIALES DE PRADO S.A.  "SERVIFLUPRADO S.A."</v>
      </c>
      <c r="C1260" s="88" t="str">
        <f>VLOOKUP(A1260,EMPRESAS!$A$1:$C$342,3,0)</f>
        <v>Turismo</v>
      </c>
      <c r="D1260" s="96" t="s">
        <v>2352</v>
      </c>
      <c r="E1260" s="122">
        <v>171321</v>
      </c>
      <c r="F1260" s="130" t="s">
        <v>1102</v>
      </c>
      <c r="G1260" s="122">
        <v>20</v>
      </c>
      <c r="H1260" s="122" t="s">
        <v>1105</v>
      </c>
      <c r="I1260" s="220" t="str">
        <f>VLOOKUP(A1260,EMPRESAS!$A$1:$I$342,9,0)</f>
        <v>REPRESA DE HIDROPRADO</v>
      </c>
      <c r="J1260" s="175">
        <v>1</v>
      </c>
      <c r="K1260" s="176" t="str">
        <f>VLOOKUP(J1260,AUXILIAR_TIPO_ASEGURADORA!$C$2:$D$19,2,0)</f>
        <v>PREVISORA</v>
      </c>
      <c r="L1260" s="199">
        <v>1003852</v>
      </c>
      <c r="M1260" s="200">
        <v>43928</v>
      </c>
      <c r="N1260" s="199">
        <v>3000070</v>
      </c>
      <c r="O1260" s="200">
        <v>43928</v>
      </c>
      <c r="P1260" s="28"/>
      <c r="Q1260" s="60"/>
      <c r="R1260" s="157" t="str">
        <f t="shared" ca="1" si="68"/>
        <v>Vencida</v>
      </c>
      <c r="S1260" s="157">
        <f t="shared" ca="1" si="69"/>
        <v>722</v>
      </c>
      <c r="T1260" s="157" t="str">
        <f t="shared" ca="1" si="70"/>
        <v xml:space="preserve"> </v>
      </c>
    </row>
    <row r="1261" spans="1:20" ht="15.6" thickTop="1" thickBot="1">
      <c r="A1261" s="88">
        <v>9001961731</v>
      </c>
      <c r="B1261" s="88" t="str">
        <f>VLOOKUP(A1261,EMPRESAS!$A$1:$B$342,2,0)</f>
        <v>SERVICIOS FLUVIALES DE PRADO S.A.  "SERVIFLUPRADO S.A."</v>
      </c>
      <c r="C1261" s="88" t="str">
        <f>VLOOKUP(A1261,EMPRESAS!$A$1:$C$342,3,0)</f>
        <v>Turismo</v>
      </c>
      <c r="D1261" s="96" t="s">
        <v>2353</v>
      </c>
      <c r="E1261" s="122">
        <v>171352</v>
      </c>
      <c r="F1261" s="130" t="s">
        <v>1102</v>
      </c>
      <c r="G1261" s="122">
        <v>20</v>
      </c>
      <c r="H1261" s="122" t="s">
        <v>1105</v>
      </c>
      <c r="I1261" s="220" t="str">
        <f>VLOOKUP(A1261,EMPRESAS!$A$1:$I$342,9,0)</f>
        <v>REPRESA DE HIDROPRADO</v>
      </c>
      <c r="J1261" s="175">
        <v>1</v>
      </c>
      <c r="K1261" s="176" t="str">
        <f>VLOOKUP(J1261,AUXILIAR_TIPO_ASEGURADORA!$C$2:$D$19,2,0)</f>
        <v>PREVISORA</v>
      </c>
      <c r="L1261" s="199">
        <v>1003852</v>
      </c>
      <c r="M1261" s="200">
        <v>43928</v>
      </c>
      <c r="N1261" s="199">
        <v>3000070</v>
      </c>
      <c r="O1261" s="200">
        <v>43928</v>
      </c>
      <c r="P1261" s="28"/>
      <c r="Q1261" s="60"/>
      <c r="R1261" s="157" t="str">
        <f t="shared" ca="1" si="68"/>
        <v>Vencida</v>
      </c>
      <c r="S1261" s="157">
        <f t="shared" ca="1" si="69"/>
        <v>722</v>
      </c>
      <c r="T1261" s="157" t="str">
        <f t="shared" ca="1" si="70"/>
        <v xml:space="preserve"> </v>
      </c>
    </row>
    <row r="1262" spans="1:20" ht="15.6" thickTop="1" thickBot="1">
      <c r="A1262" s="88">
        <v>9001961731</v>
      </c>
      <c r="B1262" s="88" t="str">
        <f>VLOOKUP(A1262,EMPRESAS!$A$1:$B$342,2,0)</f>
        <v>SERVICIOS FLUVIALES DE PRADO S.A.  "SERVIFLUPRADO S.A."</v>
      </c>
      <c r="C1262" s="88" t="str">
        <f>VLOOKUP(A1262,EMPRESAS!$A$1:$C$342,3,0)</f>
        <v>Turismo</v>
      </c>
      <c r="D1262" s="96" t="s">
        <v>2085</v>
      </c>
      <c r="E1262" s="122">
        <v>171351</v>
      </c>
      <c r="F1262" s="130" t="s">
        <v>1102</v>
      </c>
      <c r="G1262" s="122">
        <v>10</v>
      </c>
      <c r="H1262" s="122" t="s">
        <v>1105</v>
      </c>
      <c r="I1262" s="220" t="str">
        <f>VLOOKUP(A1262,EMPRESAS!$A$1:$I$342,9,0)</f>
        <v>REPRESA DE HIDROPRADO</v>
      </c>
      <c r="J1262" s="175">
        <v>1</v>
      </c>
      <c r="K1262" s="176" t="str">
        <f>VLOOKUP(J1262,AUXILIAR_TIPO_ASEGURADORA!$C$2:$D$19,2,0)</f>
        <v>PREVISORA</v>
      </c>
      <c r="L1262" s="199">
        <v>1003852</v>
      </c>
      <c r="M1262" s="200">
        <v>43928</v>
      </c>
      <c r="N1262" s="199">
        <v>3000070</v>
      </c>
      <c r="O1262" s="200">
        <v>43928</v>
      </c>
      <c r="P1262" s="28"/>
      <c r="Q1262" s="60"/>
      <c r="R1262" s="157" t="str">
        <f t="shared" ca="1" si="68"/>
        <v>Vencida</v>
      </c>
      <c r="S1262" s="157">
        <f t="shared" ca="1" si="69"/>
        <v>722</v>
      </c>
      <c r="T1262" s="157" t="str">
        <f t="shared" ca="1" si="70"/>
        <v xml:space="preserve"> </v>
      </c>
    </row>
    <row r="1263" spans="1:20" ht="15.6" thickTop="1" thickBot="1">
      <c r="A1263" s="88">
        <v>9001961731</v>
      </c>
      <c r="B1263" s="88" t="str">
        <f>VLOOKUP(A1263,EMPRESAS!$A$1:$B$342,2,0)</f>
        <v>SERVICIOS FLUVIALES DE PRADO S.A.  "SERVIFLUPRADO S.A."</v>
      </c>
      <c r="C1263" s="88" t="str">
        <f>VLOOKUP(A1263,EMPRESAS!$A$1:$C$342,3,0)</f>
        <v>Turismo</v>
      </c>
      <c r="D1263" s="96" t="s">
        <v>2213</v>
      </c>
      <c r="E1263" s="122">
        <v>171350</v>
      </c>
      <c r="F1263" s="130" t="s">
        <v>1102</v>
      </c>
      <c r="G1263" s="122">
        <v>20</v>
      </c>
      <c r="H1263" s="122" t="s">
        <v>1105</v>
      </c>
      <c r="I1263" s="220" t="str">
        <f>VLOOKUP(A1263,EMPRESAS!$A$1:$I$342,9,0)</f>
        <v>REPRESA DE HIDROPRADO</v>
      </c>
      <c r="J1263" s="175">
        <v>1</v>
      </c>
      <c r="K1263" s="176" t="str">
        <f>VLOOKUP(J1263,AUXILIAR_TIPO_ASEGURADORA!$C$2:$D$19,2,0)</f>
        <v>PREVISORA</v>
      </c>
      <c r="L1263" s="199">
        <v>1003852</v>
      </c>
      <c r="M1263" s="200">
        <v>43928</v>
      </c>
      <c r="N1263" s="199">
        <v>3000070</v>
      </c>
      <c r="O1263" s="200">
        <v>43928</v>
      </c>
      <c r="P1263" s="28"/>
      <c r="Q1263" s="60"/>
      <c r="R1263" s="157" t="str">
        <f t="shared" ca="1" si="68"/>
        <v>Vencida</v>
      </c>
      <c r="S1263" s="157">
        <f t="shared" ca="1" si="69"/>
        <v>722</v>
      </c>
      <c r="T1263" s="157" t="str">
        <f t="shared" ca="1" si="70"/>
        <v xml:space="preserve"> </v>
      </c>
    </row>
    <row r="1264" spans="1:20" ht="15.6" thickTop="1" thickBot="1">
      <c r="A1264" s="88">
        <v>9001961731</v>
      </c>
      <c r="B1264" s="88" t="str">
        <f>VLOOKUP(A1264,EMPRESAS!$A$1:$B$342,2,0)</f>
        <v>SERVICIOS FLUVIALES DE PRADO S.A.  "SERVIFLUPRADO S.A."</v>
      </c>
      <c r="C1264" s="88" t="str">
        <f>VLOOKUP(A1264,EMPRESAS!$A$1:$C$342,3,0)</f>
        <v>Turismo</v>
      </c>
      <c r="D1264" s="96" t="s">
        <v>2354</v>
      </c>
      <c r="E1264" s="122">
        <v>171370</v>
      </c>
      <c r="F1264" s="130" t="s">
        <v>1102</v>
      </c>
      <c r="G1264" s="122">
        <v>20</v>
      </c>
      <c r="H1264" s="122" t="s">
        <v>1105</v>
      </c>
      <c r="I1264" s="220" t="str">
        <f>VLOOKUP(A1264,EMPRESAS!$A$1:$I$342,9,0)</f>
        <v>REPRESA DE HIDROPRADO</v>
      </c>
      <c r="J1264" s="175">
        <v>1</v>
      </c>
      <c r="K1264" s="176" t="str">
        <f>VLOOKUP(J1264,AUXILIAR_TIPO_ASEGURADORA!$C$2:$D$19,2,0)</f>
        <v>PREVISORA</v>
      </c>
      <c r="L1264" s="199">
        <v>1003852</v>
      </c>
      <c r="M1264" s="200">
        <v>43928</v>
      </c>
      <c r="N1264" s="199">
        <v>3000070</v>
      </c>
      <c r="O1264" s="200">
        <v>43928</v>
      </c>
      <c r="P1264" s="28"/>
      <c r="Q1264" s="60"/>
      <c r="R1264" s="157" t="str">
        <f t="shared" ca="1" si="68"/>
        <v>Vencida</v>
      </c>
      <c r="S1264" s="157">
        <f t="shared" ca="1" si="69"/>
        <v>722</v>
      </c>
      <c r="T1264" s="157" t="str">
        <f t="shared" ca="1" si="70"/>
        <v xml:space="preserve"> </v>
      </c>
    </row>
    <row r="1265" spans="1:20" ht="15.6" thickTop="1" thickBot="1">
      <c r="A1265" s="88">
        <v>9001961731</v>
      </c>
      <c r="B1265" s="88" t="str">
        <f>VLOOKUP(A1265,EMPRESAS!$A$1:$B$342,2,0)</f>
        <v>SERVICIOS FLUVIALES DE PRADO S.A.  "SERVIFLUPRADO S.A."</v>
      </c>
      <c r="C1265" s="88" t="str">
        <f>VLOOKUP(A1265,EMPRESAS!$A$1:$C$342,3,0)</f>
        <v>Turismo</v>
      </c>
      <c r="D1265" s="96" t="s">
        <v>2355</v>
      </c>
      <c r="E1265" s="122">
        <v>171323</v>
      </c>
      <c r="F1265" s="130" t="s">
        <v>1102</v>
      </c>
      <c r="G1265" s="122">
        <v>10</v>
      </c>
      <c r="H1265" s="122" t="s">
        <v>1105</v>
      </c>
      <c r="I1265" s="220" t="str">
        <f>VLOOKUP(A1265,EMPRESAS!$A$1:$I$342,9,0)</f>
        <v>REPRESA DE HIDROPRADO</v>
      </c>
      <c r="J1265" s="175">
        <v>1</v>
      </c>
      <c r="K1265" s="176" t="str">
        <f>VLOOKUP(J1265,AUXILIAR_TIPO_ASEGURADORA!$C$2:$D$19,2,0)</f>
        <v>PREVISORA</v>
      </c>
      <c r="L1265" s="199">
        <v>1003852</v>
      </c>
      <c r="M1265" s="200">
        <v>43928</v>
      </c>
      <c r="N1265" s="199">
        <v>3000070</v>
      </c>
      <c r="O1265" s="200">
        <v>43928</v>
      </c>
      <c r="P1265" s="28"/>
      <c r="Q1265" s="60"/>
      <c r="R1265" s="157" t="str">
        <f t="shared" ca="1" si="68"/>
        <v>Vencida</v>
      </c>
      <c r="S1265" s="157">
        <f t="shared" ca="1" si="69"/>
        <v>722</v>
      </c>
      <c r="T1265" s="157" t="str">
        <f t="shared" ca="1" si="70"/>
        <v xml:space="preserve"> </v>
      </c>
    </row>
    <row r="1266" spans="1:20" ht="15.6" thickTop="1" thickBot="1">
      <c r="A1266" s="146">
        <v>8060086894</v>
      </c>
      <c r="B1266" s="88" t="str">
        <f>VLOOKUP(A1266,EMPRESAS!$A$1:$B$342,2,0)</f>
        <v>ASOCIACION DE TRANSPORTADORES DE PASAJEROS Y CARGAS DEL PEÑON BOLIVAR "ASTRAPACAPE"</v>
      </c>
      <c r="C1266" s="88" t="str">
        <f>VLOOKUP(A1266,EMPRESAS!$A$1:$C$342,3,0)</f>
        <v>Pasajeros</v>
      </c>
      <c r="D1266" s="95" t="s">
        <v>2356</v>
      </c>
      <c r="E1266" s="122">
        <v>130018</v>
      </c>
      <c r="F1266" s="130" t="s">
        <v>1158</v>
      </c>
      <c r="G1266" s="122">
        <v>15</v>
      </c>
      <c r="H1266" s="122" t="s">
        <v>1105</v>
      </c>
      <c r="I1266" s="220" t="str">
        <f>VLOOKUP(A1266,EMPRESAS!$A$1:$I$342,9,0)</f>
        <v>MAGDALENA</v>
      </c>
      <c r="J1266" s="175">
        <v>1</v>
      </c>
      <c r="K1266" s="176" t="str">
        <f>VLOOKUP(J1266,AUXILIAR_TIPO_ASEGURADORA!$C$2:$D$19,2,0)</f>
        <v>PREVISORA</v>
      </c>
      <c r="L1266" s="115">
        <v>18100000074</v>
      </c>
      <c r="M1266" s="148">
        <v>40429</v>
      </c>
      <c r="N1266" s="115">
        <v>12010001159</v>
      </c>
      <c r="O1266" s="148">
        <v>42101</v>
      </c>
      <c r="P1266" s="28"/>
      <c r="Q1266" s="60"/>
      <c r="R1266" s="157" t="str">
        <f t="shared" ca="1" si="68"/>
        <v>Vencida</v>
      </c>
      <c r="S1266" s="157">
        <f t="shared" ca="1" si="69"/>
        <v>2549</v>
      </c>
      <c r="T1266" s="157" t="str">
        <f t="shared" ca="1" si="70"/>
        <v xml:space="preserve"> </v>
      </c>
    </row>
    <row r="1267" spans="1:20" ht="15.6" thickTop="1" thickBot="1">
      <c r="A1267" s="146">
        <v>8060086894</v>
      </c>
      <c r="B1267" s="88" t="str">
        <f>VLOOKUP(A1267,EMPRESAS!$A$1:$B$342,2,0)</f>
        <v>ASOCIACION DE TRANSPORTADORES DE PASAJEROS Y CARGAS DEL PEÑON BOLIVAR "ASTRAPACAPE"</v>
      </c>
      <c r="C1267" s="88" t="str">
        <f>VLOOKUP(A1267,EMPRESAS!$A$1:$C$342,3,0)</f>
        <v>Pasajeros</v>
      </c>
      <c r="D1267" s="95" t="s">
        <v>2357</v>
      </c>
      <c r="E1267" s="122">
        <v>130100</v>
      </c>
      <c r="F1267" s="130" t="s">
        <v>1158</v>
      </c>
      <c r="G1267" s="122">
        <v>15</v>
      </c>
      <c r="H1267" s="122" t="s">
        <v>1105</v>
      </c>
      <c r="I1267" s="220" t="str">
        <f>VLOOKUP(A1267,EMPRESAS!$A$1:$I$342,9,0)</f>
        <v>MAGDALENA</v>
      </c>
      <c r="J1267" s="175">
        <v>2</v>
      </c>
      <c r="K1267" s="176" t="str">
        <f>VLOOKUP(J1267,AUXILIAR_TIPO_ASEGURADORA!$C$2:$D$19,2,0)</f>
        <v>QBE SEGUROS</v>
      </c>
      <c r="L1267" s="115">
        <v>18100000074</v>
      </c>
      <c r="M1267" s="148">
        <v>40429</v>
      </c>
      <c r="N1267" s="115">
        <v>12010001159</v>
      </c>
      <c r="O1267" s="148">
        <v>40429</v>
      </c>
      <c r="P1267" s="28"/>
      <c r="Q1267" s="60"/>
      <c r="R1267" s="157" t="str">
        <f t="shared" ca="1" si="68"/>
        <v>Vencida</v>
      </c>
      <c r="S1267" s="157">
        <f t="shared" ca="1" si="69"/>
        <v>4221</v>
      </c>
      <c r="T1267" s="157" t="str">
        <f t="shared" ca="1" si="70"/>
        <v xml:space="preserve"> </v>
      </c>
    </row>
    <row r="1268" spans="1:20" ht="15.6" thickTop="1" thickBot="1">
      <c r="A1268" s="146">
        <v>8060086894</v>
      </c>
      <c r="B1268" s="88" t="str">
        <f>VLOOKUP(A1268,EMPRESAS!$A$1:$B$342,2,0)</f>
        <v>ASOCIACION DE TRANSPORTADORES DE PASAJEROS Y CARGAS DEL PEÑON BOLIVAR "ASTRAPACAPE"</v>
      </c>
      <c r="C1268" s="88" t="str">
        <f>VLOOKUP(A1268,EMPRESAS!$A$1:$C$342,3,0)</f>
        <v>Pasajeros</v>
      </c>
      <c r="D1268" s="95" t="s">
        <v>2358</v>
      </c>
      <c r="E1268" s="122">
        <v>130133</v>
      </c>
      <c r="F1268" s="130" t="s">
        <v>1158</v>
      </c>
      <c r="G1268" s="122">
        <v>15</v>
      </c>
      <c r="H1268" s="122" t="s">
        <v>1105</v>
      </c>
      <c r="I1268" s="220" t="str">
        <f>VLOOKUP(A1268,EMPRESAS!$A$1:$I$342,9,0)</f>
        <v>MAGDALENA</v>
      </c>
      <c r="J1268" s="175">
        <v>2</v>
      </c>
      <c r="K1268" s="176" t="str">
        <f>VLOOKUP(J1268,AUXILIAR_TIPO_ASEGURADORA!$C$2:$D$19,2,0)</f>
        <v>QBE SEGUROS</v>
      </c>
      <c r="L1268" s="115">
        <v>18100000074</v>
      </c>
      <c r="M1268" s="148">
        <v>40429</v>
      </c>
      <c r="N1268" s="115">
        <v>12010001159</v>
      </c>
      <c r="O1268" s="148">
        <v>40429</v>
      </c>
      <c r="P1268" s="28"/>
      <c r="Q1268" s="60"/>
      <c r="R1268" s="157" t="str">
        <f t="shared" ca="1" si="68"/>
        <v>Vencida</v>
      </c>
      <c r="S1268" s="157">
        <f t="shared" ca="1" si="69"/>
        <v>4221</v>
      </c>
      <c r="T1268" s="157" t="str">
        <f t="shared" ca="1" si="70"/>
        <v xml:space="preserve"> </v>
      </c>
    </row>
    <row r="1269" spans="1:20" ht="15.6" thickTop="1" thickBot="1">
      <c r="A1269" s="146">
        <v>8060086894</v>
      </c>
      <c r="B1269" s="88" t="str">
        <f>VLOOKUP(A1269,EMPRESAS!$A$1:$B$342,2,0)</f>
        <v>ASOCIACION DE TRANSPORTADORES DE PASAJEROS Y CARGAS DEL PEÑON BOLIVAR "ASTRAPACAPE"</v>
      </c>
      <c r="C1269" s="88" t="str">
        <f>VLOOKUP(A1269,EMPRESAS!$A$1:$C$342,3,0)</f>
        <v>Pasajeros</v>
      </c>
      <c r="D1269" s="95" t="s">
        <v>2359</v>
      </c>
      <c r="E1269" s="122">
        <v>130233</v>
      </c>
      <c r="F1269" s="130" t="s">
        <v>1158</v>
      </c>
      <c r="G1269" s="122">
        <v>16</v>
      </c>
      <c r="H1269" s="122" t="s">
        <v>1105</v>
      </c>
      <c r="I1269" s="220" t="str">
        <f>VLOOKUP(A1269,EMPRESAS!$A$1:$I$342,9,0)</f>
        <v>MAGDALENA</v>
      </c>
      <c r="J1269" s="175">
        <v>2</v>
      </c>
      <c r="K1269" s="176" t="str">
        <f>VLOOKUP(J1269,AUXILIAR_TIPO_ASEGURADORA!$C$2:$D$19,2,0)</f>
        <v>QBE SEGUROS</v>
      </c>
      <c r="L1269" s="115">
        <v>18100000074</v>
      </c>
      <c r="M1269" s="148">
        <v>40429</v>
      </c>
      <c r="N1269" s="115">
        <v>12010001159</v>
      </c>
      <c r="O1269" s="148">
        <v>40429</v>
      </c>
      <c r="P1269" s="28"/>
      <c r="Q1269" s="60"/>
      <c r="R1269" s="157" t="str">
        <f t="shared" ca="1" si="68"/>
        <v>Vencida</v>
      </c>
      <c r="S1269" s="157">
        <f t="shared" ca="1" si="69"/>
        <v>4221</v>
      </c>
      <c r="T1269" s="157" t="str">
        <f t="shared" ca="1" si="70"/>
        <v xml:space="preserve"> </v>
      </c>
    </row>
    <row r="1270" spans="1:20" ht="15.6" thickTop="1" thickBot="1">
      <c r="A1270" s="146">
        <v>8060086894</v>
      </c>
      <c r="B1270" s="88" t="str">
        <f>VLOOKUP(A1270,EMPRESAS!$A$1:$B$342,2,0)</f>
        <v>ASOCIACION DE TRANSPORTADORES DE PASAJEROS Y CARGAS DEL PEÑON BOLIVAR "ASTRAPACAPE"</v>
      </c>
      <c r="C1270" s="88" t="str">
        <f>VLOOKUP(A1270,EMPRESAS!$A$1:$C$342,3,0)</f>
        <v>Pasajeros</v>
      </c>
      <c r="D1270" s="95" t="s">
        <v>2360</v>
      </c>
      <c r="E1270" s="122">
        <v>130313</v>
      </c>
      <c r="F1270" s="130" t="s">
        <v>1158</v>
      </c>
      <c r="G1270" s="122">
        <v>16</v>
      </c>
      <c r="H1270" s="122" t="s">
        <v>1105</v>
      </c>
      <c r="I1270" s="220" t="str">
        <f>VLOOKUP(A1270,EMPRESAS!$A$1:$I$342,9,0)</f>
        <v>MAGDALENA</v>
      </c>
      <c r="J1270" s="175">
        <v>2</v>
      </c>
      <c r="K1270" s="176" t="str">
        <f>VLOOKUP(J1270,AUXILIAR_TIPO_ASEGURADORA!$C$2:$D$19,2,0)</f>
        <v>QBE SEGUROS</v>
      </c>
      <c r="L1270" s="115">
        <v>18100000074</v>
      </c>
      <c r="M1270" s="148">
        <v>40429</v>
      </c>
      <c r="N1270" s="115">
        <v>12010001159</v>
      </c>
      <c r="O1270" s="148">
        <v>40429</v>
      </c>
      <c r="P1270" s="28"/>
      <c r="Q1270" s="60"/>
      <c r="R1270" s="157" t="str">
        <f t="shared" ca="1" si="68"/>
        <v>Vencida</v>
      </c>
      <c r="S1270" s="157">
        <f t="shared" ca="1" si="69"/>
        <v>4221</v>
      </c>
      <c r="T1270" s="157" t="str">
        <f t="shared" ca="1" si="70"/>
        <v xml:space="preserve"> </v>
      </c>
    </row>
    <row r="1271" spans="1:20" ht="15.6" thickTop="1" thickBot="1">
      <c r="A1271" s="146">
        <v>8060086894</v>
      </c>
      <c r="B1271" s="88" t="str">
        <f>VLOOKUP(A1271,EMPRESAS!$A$1:$B$342,2,0)</f>
        <v>ASOCIACION DE TRANSPORTADORES DE PASAJEROS Y CARGAS DEL PEÑON BOLIVAR "ASTRAPACAPE"</v>
      </c>
      <c r="C1271" s="88" t="str">
        <f>VLOOKUP(A1271,EMPRESAS!$A$1:$C$342,3,0)</f>
        <v>Pasajeros</v>
      </c>
      <c r="D1271" s="95" t="s">
        <v>2361</v>
      </c>
      <c r="E1271" s="122">
        <v>130420</v>
      </c>
      <c r="F1271" s="130" t="s">
        <v>1158</v>
      </c>
      <c r="G1271" s="122">
        <v>16</v>
      </c>
      <c r="H1271" s="122" t="s">
        <v>1105</v>
      </c>
      <c r="I1271" s="220" t="str">
        <f>VLOOKUP(A1271,EMPRESAS!$A$1:$I$342,9,0)</f>
        <v>MAGDALENA</v>
      </c>
      <c r="J1271" s="175">
        <v>2</v>
      </c>
      <c r="K1271" s="176" t="str">
        <f>VLOOKUP(J1271,AUXILIAR_TIPO_ASEGURADORA!$C$2:$D$19,2,0)</f>
        <v>QBE SEGUROS</v>
      </c>
      <c r="L1271" s="115">
        <v>18100000074</v>
      </c>
      <c r="M1271" s="148">
        <v>40429</v>
      </c>
      <c r="N1271" s="115">
        <v>12010001159</v>
      </c>
      <c r="O1271" s="148">
        <v>40429</v>
      </c>
      <c r="P1271" s="28"/>
      <c r="Q1271" s="60"/>
      <c r="R1271" s="157" t="str">
        <f t="shared" ca="1" si="68"/>
        <v>Vencida</v>
      </c>
      <c r="S1271" s="157">
        <f t="shared" ca="1" si="69"/>
        <v>4221</v>
      </c>
      <c r="T1271" s="157" t="str">
        <f t="shared" ca="1" si="70"/>
        <v xml:space="preserve"> </v>
      </c>
    </row>
    <row r="1272" spans="1:20" ht="15.6" thickTop="1" thickBot="1">
      <c r="A1272" s="146">
        <v>8060086894</v>
      </c>
      <c r="B1272" s="88" t="str">
        <f>VLOOKUP(A1272,EMPRESAS!$A$1:$B$342,2,0)</f>
        <v>ASOCIACION DE TRANSPORTADORES DE PASAJEROS Y CARGAS DEL PEÑON BOLIVAR "ASTRAPACAPE"</v>
      </c>
      <c r="C1272" s="88" t="str">
        <f>VLOOKUP(A1272,EMPRESAS!$A$1:$C$342,3,0)</f>
        <v>Pasajeros</v>
      </c>
      <c r="D1272" s="95" t="s">
        <v>2362</v>
      </c>
      <c r="E1272" s="122">
        <v>130444</v>
      </c>
      <c r="F1272" s="130" t="s">
        <v>1158</v>
      </c>
      <c r="G1272" s="122">
        <v>15</v>
      </c>
      <c r="H1272" s="122" t="s">
        <v>1105</v>
      </c>
      <c r="I1272" s="220" t="str">
        <f>VLOOKUP(A1272,EMPRESAS!$A$1:$I$342,9,0)</f>
        <v>MAGDALENA</v>
      </c>
      <c r="J1272" s="175">
        <v>2</v>
      </c>
      <c r="K1272" s="176" t="str">
        <f>VLOOKUP(J1272,AUXILIAR_TIPO_ASEGURADORA!$C$2:$D$19,2,0)</f>
        <v>QBE SEGUROS</v>
      </c>
      <c r="L1272" s="115">
        <v>18100000074</v>
      </c>
      <c r="M1272" s="148">
        <v>40429</v>
      </c>
      <c r="N1272" s="115">
        <v>12010001159</v>
      </c>
      <c r="O1272" s="148">
        <v>40429</v>
      </c>
      <c r="P1272" s="28"/>
      <c r="Q1272" s="60"/>
      <c r="R1272" s="157" t="str">
        <f t="shared" ca="1" si="68"/>
        <v>Vencida</v>
      </c>
      <c r="S1272" s="157">
        <f t="shared" ca="1" si="69"/>
        <v>4221</v>
      </c>
      <c r="T1272" s="157" t="str">
        <f t="shared" ca="1" si="70"/>
        <v xml:space="preserve"> </v>
      </c>
    </row>
    <row r="1273" spans="1:20" ht="15.6" thickTop="1" thickBot="1">
      <c r="A1273" s="146">
        <v>8060086894</v>
      </c>
      <c r="B1273" s="88" t="str">
        <f>VLOOKUP(A1273,EMPRESAS!$A$1:$B$342,2,0)</f>
        <v>ASOCIACION DE TRANSPORTADORES DE PASAJEROS Y CARGAS DEL PEÑON BOLIVAR "ASTRAPACAPE"</v>
      </c>
      <c r="C1273" s="88" t="str">
        <f>VLOOKUP(A1273,EMPRESAS!$A$1:$C$342,3,0)</f>
        <v>Pasajeros</v>
      </c>
      <c r="D1273" s="95" t="s">
        <v>2363</v>
      </c>
      <c r="E1273" s="122">
        <v>130452</v>
      </c>
      <c r="F1273" s="130" t="s">
        <v>1158</v>
      </c>
      <c r="G1273" s="122">
        <v>16</v>
      </c>
      <c r="H1273" s="122" t="s">
        <v>1105</v>
      </c>
      <c r="I1273" s="220" t="str">
        <f>VLOOKUP(A1273,EMPRESAS!$A$1:$I$342,9,0)</f>
        <v>MAGDALENA</v>
      </c>
      <c r="J1273" s="175">
        <v>2</v>
      </c>
      <c r="K1273" s="176" t="str">
        <f>VLOOKUP(J1273,AUXILIAR_TIPO_ASEGURADORA!$C$2:$D$19,2,0)</f>
        <v>QBE SEGUROS</v>
      </c>
      <c r="L1273" s="115">
        <v>18100000074</v>
      </c>
      <c r="M1273" s="148">
        <v>40429</v>
      </c>
      <c r="N1273" s="115">
        <v>12010001159</v>
      </c>
      <c r="O1273" s="148">
        <v>40429</v>
      </c>
      <c r="P1273" s="28"/>
      <c r="Q1273" s="60"/>
      <c r="R1273" s="157" t="str">
        <f t="shared" ca="1" si="68"/>
        <v>Vencida</v>
      </c>
      <c r="S1273" s="157">
        <f t="shared" ca="1" si="69"/>
        <v>4221</v>
      </c>
      <c r="T1273" s="157" t="str">
        <f t="shared" ca="1" si="70"/>
        <v xml:space="preserve"> </v>
      </c>
    </row>
    <row r="1274" spans="1:20" ht="15.6" thickTop="1" thickBot="1">
      <c r="A1274" s="146">
        <v>8060086894</v>
      </c>
      <c r="B1274" s="88" t="str">
        <f>VLOOKUP(A1274,EMPRESAS!$A$1:$B$342,2,0)</f>
        <v>ASOCIACION DE TRANSPORTADORES DE PASAJEROS Y CARGAS DEL PEÑON BOLIVAR "ASTRAPACAPE"</v>
      </c>
      <c r="C1274" s="88" t="str">
        <f>VLOOKUP(A1274,EMPRESAS!$A$1:$C$342,3,0)</f>
        <v>Pasajeros</v>
      </c>
      <c r="D1274" s="95" t="s">
        <v>2364</v>
      </c>
      <c r="E1274" s="122">
        <v>130459</v>
      </c>
      <c r="F1274" s="130" t="s">
        <v>1158</v>
      </c>
      <c r="G1274" s="122">
        <v>15</v>
      </c>
      <c r="H1274" s="122" t="s">
        <v>1105</v>
      </c>
      <c r="I1274" s="220" t="str">
        <f>VLOOKUP(A1274,EMPRESAS!$A$1:$I$342,9,0)</f>
        <v>MAGDALENA</v>
      </c>
      <c r="J1274" s="175">
        <v>2</v>
      </c>
      <c r="K1274" s="176" t="str">
        <f>VLOOKUP(J1274,AUXILIAR_TIPO_ASEGURADORA!$C$2:$D$19,2,0)</f>
        <v>QBE SEGUROS</v>
      </c>
      <c r="L1274" s="115">
        <v>18100000074</v>
      </c>
      <c r="M1274" s="148">
        <v>40429</v>
      </c>
      <c r="N1274" s="115">
        <v>12010001159</v>
      </c>
      <c r="O1274" s="148">
        <v>40429</v>
      </c>
      <c r="P1274" s="28"/>
      <c r="Q1274" s="60"/>
      <c r="R1274" s="157" t="str">
        <f t="shared" ca="1" si="68"/>
        <v>Vencida</v>
      </c>
      <c r="S1274" s="157">
        <f t="shared" ca="1" si="69"/>
        <v>4221</v>
      </c>
      <c r="T1274" s="157" t="str">
        <f t="shared" ca="1" si="70"/>
        <v xml:space="preserve"> </v>
      </c>
    </row>
    <row r="1275" spans="1:20" ht="15.6" thickTop="1" thickBot="1">
      <c r="A1275" s="146">
        <v>8060086894</v>
      </c>
      <c r="B1275" s="88" t="str">
        <f>VLOOKUP(A1275,EMPRESAS!$A$1:$B$342,2,0)</f>
        <v>ASOCIACION DE TRANSPORTADORES DE PASAJEROS Y CARGAS DEL PEÑON BOLIVAR "ASTRAPACAPE"</v>
      </c>
      <c r="C1275" s="88" t="str">
        <f>VLOOKUP(A1275,EMPRESAS!$A$1:$C$342,3,0)</f>
        <v>Pasajeros</v>
      </c>
      <c r="D1275" s="95" t="s">
        <v>2365</v>
      </c>
      <c r="E1275" s="122">
        <v>130479</v>
      </c>
      <c r="F1275" s="130" t="s">
        <v>1158</v>
      </c>
      <c r="G1275" s="122">
        <v>15</v>
      </c>
      <c r="H1275" s="122" t="s">
        <v>1105</v>
      </c>
      <c r="I1275" s="220" t="str">
        <f>VLOOKUP(A1275,EMPRESAS!$A$1:$I$342,9,0)</f>
        <v>MAGDALENA</v>
      </c>
      <c r="J1275" s="175">
        <v>2</v>
      </c>
      <c r="K1275" s="176" t="str">
        <f>VLOOKUP(J1275,AUXILIAR_TIPO_ASEGURADORA!$C$2:$D$19,2,0)</f>
        <v>QBE SEGUROS</v>
      </c>
      <c r="L1275" s="115">
        <v>18100000074</v>
      </c>
      <c r="M1275" s="148">
        <v>40429</v>
      </c>
      <c r="N1275" s="115">
        <v>12010001159</v>
      </c>
      <c r="O1275" s="148">
        <v>40429</v>
      </c>
      <c r="P1275" s="28"/>
      <c r="Q1275" s="60"/>
      <c r="R1275" s="157" t="str">
        <f t="shared" ca="1" si="68"/>
        <v>Vencida</v>
      </c>
      <c r="S1275" s="157">
        <f t="shared" ca="1" si="69"/>
        <v>4221</v>
      </c>
      <c r="T1275" s="157" t="str">
        <f t="shared" ca="1" si="70"/>
        <v xml:space="preserve"> </v>
      </c>
    </row>
    <row r="1276" spans="1:20" ht="15.6" thickTop="1" thickBot="1">
      <c r="A1276" s="146">
        <v>8060086894</v>
      </c>
      <c r="B1276" s="88" t="str">
        <f>VLOOKUP(A1276,EMPRESAS!$A$1:$B$342,2,0)</f>
        <v>ASOCIACION DE TRANSPORTADORES DE PASAJEROS Y CARGAS DEL PEÑON BOLIVAR "ASTRAPACAPE"</v>
      </c>
      <c r="C1276" s="88" t="str">
        <f>VLOOKUP(A1276,EMPRESAS!$A$1:$C$342,3,0)</f>
        <v>Pasajeros</v>
      </c>
      <c r="D1276" s="95" t="s">
        <v>2366</v>
      </c>
      <c r="E1276" s="122">
        <v>130480</v>
      </c>
      <c r="F1276" s="130" t="s">
        <v>1158</v>
      </c>
      <c r="G1276" s="122">
        <v>12</v>
      </c>
      <c r="H1276" s="122" t="s">
        <v>1105</v>
      </c>
      <c r="I1276" s="220" t="str">
        <f>VLOOKUP(A1276,EMPRESAS!$A$1:$I$342,9,0)</f>
        <v>MAGDALENA</v>
      </c>
      <c r="J1276" s="175">
        <v>2</v>
      </c>
      <c r="K1276" s="176" t="str">
        <f>VLOOKUP(J1276,AUXILIAR_TIPO_ASEGURADORA!$C$2:$D$19,2,0)</f>
        <v>QBE SEGUROS</v>
      </c>
      <c r="L1276" s="115">
        <v>18100000074</v>
      </c>
      <c r="M1276" s="148">
        <v>40429</v>
      </c>
      <c r="N1276" s="115">
        <v>12010001159</v>
      </c>
      <c r="O1276" s="148">
        <v>40429</v>
      </c>
      <c r="P1276" s="28"/>
      <c r="Q1276" s="60"/>
      <c r="R1276" s="157" t="str">
        <f t="shared" ca="1" si="68"/>
        <v>Vencida</v>
      </c>
      <c r="S1276" s="157">
        <f t="shared" ca="1" si="69"/>
        <v>4221</v>
      </c>
      <c r="T1276" s="157" t="str">
        <f t="shared" ca="1" si="70"/>
        <v xml:space="preserve"> </v>
      </c>
    </row>
    <row r="1277" spans="1:20" ht="15.6" thickTop="1" thickBot="1">
      <c r="A1277" s="146">
        <v>8060086894</v>
      </c>
      <c r="B1277" s="88" t="str">
        <f>VLOOKUP(A1277,EMPRESAS!$A$1:$B$342,2,0)</f>
        <v>ASOCIACION DE TRANSPORTADORES DE PASAJEROS Y CARGAS DEL PEÑON BOLIVAR "ASTRAPACAPE"</v>
      </c>
      <c r="C1277" s="88" t="str">
        <f>VLOOKUP(A1277,EMPRESAS!$A$1:$C$342,3,0)</f>
        <v>Pasajeros</v>
      </c>
      <c r="D1277" s="95" t="s">
        <v>2367</v>
      </c>
      <c r="E1277" s="122">
        <v>130491</v>
      </c>
      <c r="F1277" s="130" t="s">
        <v>1158</v>
      </c>
      <c r="G1277" s="122">
        <v>16</v>
      </c>
      <c r="H1277" s="122" t="s">
        <v>1105</v>
      </c>
      <c r="I1277" s="220" t="str">
        <f>VLOOKUP(A1277,EMPRESAS!$A$1:$I$342,9,0)</f>
        <v>MAGDALENA</v>
      </c>
      <c r="J1277" s="175">
        <v>2</v>
      </c>
      <c r="K1277" s="176" t="str">
        <f>VLOOKUP(J1277,AUXILIAR_TIPO_ASEGURADORA!$C$2:$D$19,2,0)</f>
        <v>QBE SEGUROS</v>
      </c>
      <c r="L1277" s="115">
        <v>18100000074</v>
      </c>
      <c r="M1277" s="148">
        <v>40429</v>
      </c>
      <c r="N1277" s="115">
        <v>12010001159</v>
      </c>
      <c r="O1277" s="148">
        <v>40429</v>
      </c>
      <c r="P1277" s="28"/>
      <c r="Q1277" s="60"/>
      <c r="R1277" s="157" t="str">
        <f t="shared" ca="1" si="68"/>
        <v>Vencida</v>
      </c>
      <c r="S1277" s="157">
        <f t="shared" ca="1" si="69"/>
        <v>4221</v>
      </c>
      <c r="T1277" s="157" t="str">
        <f t="shared" ca="1" si="70"/>
        <v xml:space="preserve"> </v>
      </c>
    </row>
    <row r="1278" spans="1:20" ht="15.6" thickTop="1" thickBot="1">
      <c r="A1278" s="146">
        <v>8060086894</v>
      </c>
      <c r="B1278" s="88" t="str">
        <f>VLOOKUP(A1278,EMPRESAS!$A$1:$B$342,2,0)</f>
        <v>ASOCIACION DE TRANSPORTADORES DE PASAJEROS Y CARGAS DEL PEÑON BOLIVAR "ASTRAPACAPE"</v>
      </c>
      <c r="C1278" s="88" t="str">
        <f>VLOOKUP(A1278,EMPRESAS!$A$1:$C$342,3,0)</f>
        <v>Pasajeros</v>
      </c>
      <c r="D1278" s="95" t="s">
        <v>2368</v>
      </c>
      <c r="E1278" s="122">
        <v>130496</v>
      </c>
      <c r="F1278" s="130" t="s">
        <v>1158</v>
      </c>
      <c r="G1278" s="122">
        <v>15</v>
      </c>
      <c r="H1278" s="122" t="s">
        <v>1105</v>
      </c>
      <c r="I1278" s="220" t="str">
        <f>VLOOKUP(A1278,EMPRESAS!$A$1:$I$342,9,0)</f>
        <v>MAGDALENA</v>
      </c>
      <c r="J1278" s="175">
        <v>2</v>
      </c>
      <c r="K1278" s="176" t="str">
        <f>VLOOKUP(J1278,AUXILIAR_TIPO_ASEGURADORA!$C$2:$D$19,2,0)</f>
        <v>QBE SEGUROS</v>
      </c>
      <c r="L1278" s="115">
        <v>18100000074</v>
      </c>
      <c r="M1278" s="148">
        <v>40429</v>
      </c>
      <c r="N1278" s="115">
        <v>12010001159</v>
      </c>
      <c r="O1278" s="148">
        <v>40429</v>
      </c>
      <c r="P1278" s="28"/>
      <c r="Q1278" s="60"/>
      <c r="R1278" s="157" t="str">
        <f t="shared" ca="1" si="68"/>
        <v>Vencida</v>
      </c>
      <c r="S1278" s="157">
        <f t="shared" ca="1" si="69"/>
        <v>4221</v>
      </c>
      <c r="T1278" s="157" t="str">
        <f t="shared" ca="1" si="70"/>
        <v xml:space="preserve"> </v>
      </c>
    </row>
    <row r="1279" spans="1:20" ht="15.6" thickTop="1" thickBot="1">
      <c r="A1279" s="146">
        <v>8060086894</v>
      </c>
      <c r="B1279" s="88" t="str">
        <f>VLOOKUP(A1279,EMPRESAS!$A$1:$B$342,2,0)</f>
        <v>ASOCIACION DE TRANSPORTADORES DE PASAJEROS Y CARGAS DEL PEÑON BOLIVAR "ASTRAPACAPE"</v>
      </c>
      <c r="C1279" s="88" t="str">
        <f>VLOOKUP(A1279,EMPRESAS!$A$1:$C$342,3,0)</f>
        <v>Pasajeros</v>
      </c>
      <c r="D1279" s="95" t="s">
        <v>2369</v>
      </c>
      <c r="E1279" s="122">
        <v>130499</v>
      </c>
      <c r="F1279" s="130" t="s">
        <v>1158</v>
      </c>
      <c r="G1279" s="122">
        <v>16</v>
      </c>
      <c r="H1279" s="122" t="s">
        <v>1105</v>
      </c>
      <c r="I1279" s="220" t="str">
        <f>VLOOKUP(A1279,EMPRESAS!$A$1:$I$342,9,0)</f>
        <v>MAGDALENA</v>
      </c>
      <c r="J1279" s="175">
        <v>2</v>
      </c>
      <c r="K1279" s="176" t="str">
        <f>VLOOKUP(J1279,AUXILIAR_TIPO_ASEGURADORA!$C$2:$D$19,2,0)</f>
        <v>QBE SEGUROS</v>
      </c>
      <c r="L1279" s="115">
        <v>18100000074</v>
      </c>
      <c r="M1279" s="148">
        <v>40429</v>
      </c>
      <c r="N1279" s="115">
        <v>12010001159</v>
      </c>
      <c r="O1279" s="148">
        <v>40429</v>
      </c>
      <c r="P1279" s="28"/>
      <c r="Q1279" s="60"/>
      <c r="R1279" s="157" t="str">
        <f t="shared" ca="1" si="68"/>
        <v>Vencida</v>
      </c>
      <c r="S1279" s="157">
        <f t="shared" ca="1" si="69"/>
        <v>4221</v>
      </c>
      <c r="T1279" s="157" t="str">
        <f t="shared" ca="1" si="70"/>
        <v xml:space="preserve"> </v>
      </c>
    </row>
    <row r="1280" spans="1:20" ht="15.6" thickTop="1" thickBot="1">
      <c r="A1280" s="146">
        <v>8060086894</v>
      </c>
      <c r="B1280" s="88" t="str">
        <f>VLOOKUP(A1280,EMPRESAS!$A$1:$B$342,2,0)</f>
        <v>ASOCIACION DE TRANSPORTADORES DE PASAJEROS Y CARGAS DEL PEÑON BOLIVAR "ASTRAPACAPE"</v>
      </c>
      <c r="C1280" s="88" t="str">
        <f>VLOOKUP(A1280,EMPRESAS!$A$1:$C$342,3,0)</f>
        <v>Pasajeros</v>
      </c>
      <c r="D1280" s="95" t="s">
        <v>2370</v>
      </c>
      <c r="E1280" s="122">
        <v>130513</v>
      </c>
      <c r="F1280" s="130" t="s">
        <v>1158</v>
      </c>
      <c r="G1280" s="122">
        <v>15</v>
      </c>
      <c r="H1280" s="122" t="s">
        <v>1105</v>
      </c>
      <c r="I1280" s="220" t="str">
        <f>VLOOKUP(A1280,EMPRESAS!$A$1:$I$342,9,0)</f>
        <v>MAGDALENA</v>
      </c>
      <c r="J1280" s="175">
        <v>2</v>
      </c>
      <c r="K1280" s="176" t="str">
        <f>VLOOKUP(J1280,AUXILIAR_TIPO_ASEGURADORA!$C$2:$D$19,2,0)</f>
        <v>QBE SEGUROS</v>
      </c>
      <c r="L1280" s="115">
        <v>18100000074</v>
      </c>
      <c r="M1280" s="148">
        <v>40429</v>
      </c>
      <c r="N1280" s="115">
        <v>12010001159</v>
      </c>
      <c r="O1280" s="148">
        <v>40429</v>
      </c>
      <c r="P1280" s="28"/>
      <c r="Q1280" s="60"/>
      <c r="R1280" s="157" t="str">
        <f t="shared" ca="1" si="68"/>
        <v>Vencida</v>
      </c>
      <c r="S1280" s="157">
        <f t="shared" ca="1" si="69"/>
        <v>4221</v>
      </c>
      <c r="T1280" s="157" t="str">
        <f t="shared" ca="1" si="70"/>
        <v xml:space="preserve"> </v>
      </c>
    </row>
    <row r="1281" spans="1:20" ht="15.6" thickTop="1" thickBot="1">
      <c r="A1281" s="146">
        <v>8060086894</v>
      </c>
      <c r="B1281" s="88" t="str">
        <f>VLOOKUP(A1281,EMPRESAS!$A$1:$B$342,2,0)</f>
        <v>ASOCIACION DE TRANSPORTADORES DE PASAJEROS Y CARGAS DEL PEÑON BOLIVAR "ASTRAPACAPE"</v>
      </c>
      <c r="C1281" s="88" t="str">
        <f>VLOOKUP(A1281,EMPRESAS!$A$1:$C$342,3,0)</f>
        <v>Pasajeros</v>
      </c>
      <c r="D1281" s="95" t="s">
        <v>2371</v>
      </c>
      <c r="E1281" s="122">
        <v>130514</v>
      </c>
      <c r="F1281" s="130" t="s">
        <v>1158</v>
      </c>
      <c r="G1281" s="122">
        <v>16</v>
      </c>
      <c r="H1281" s="122" t="s">
        <v>1105</v>
      </c>
      <c r="I1281" s="220" t="str">
        <f>VLOOKUP(A1281,EMPRESAS!$A$1:$I$342,9,0)</f>
        <v>MAGDALENA</v>
      </c>
      <c r="J1281" s="175">
        <v>2</v>
      </c>
      <c r="K1281" s="176" t="str">
        <f>VLOOKUP(J1281,AUXILIAR_TIPO_ASEGURADORA!$C$2:$D$19,2,0)</f>
        <v>QBE SEGUROS</v>
      </c>
      <c r="L1281" s="115">
        <v>18100000074</v>
      </c>
      <c r="M1281" s="148">
        <v>40429</v>
      </c>
      <c r="N1281" s="115">
        <v>12010001159</v>
      </c>
      <c r="O1281" s="148">
        <v>40429</v>
      </c>
      <c r="P1281" s="28"/>
      <c r="Q1281" s="60"/>
      <c r="R1281" s="157" t="str">
        <f t="shared" ca="1" si="68"/>
        <v>Vencida</v>
      </c>
      <c r="S1281" s="157">
        <f t="shared" ca="1" si="69"/>
        <v>4221</v>
      </c>
      <c r="T1281" s="157" t="str">
        <f t="shared" ca="1" si="70"/>
        <v xml:space="preserve"> </v>
      </c>
    </row>
    <row r="1282" spans="1:20" ht="15.6" thickTop="1" thickBot="1">
      <c r="A1282" s="67">
        <v>9002034260</v>
      </c>
      <c r="B1282" s="88" t="str">
        <f>VLOOKUP(A1282,EMPRESAS!$A$1:$B$342,2,0)</f>
        <v>EMPRESA DE TRANSPORTE FLUVIAL LOS DELFINES EL MUELLE LIMITADA  "LOS DELFINES"</v>
      </c>
      <c r="C1282" s="88" t="str">
        <f>VLOOKUP(A1282,EMPRESAS!$A$1:$C$342,3,0)</f>
        <v>Pasajeros</v>
      </c>
      <c r="D1282" s="96" t="s">
        <v>2372</v>
      </c>
      <c r="E1282" s="127">
        <v>50823</v>
      </c>
      <c r="F1282" s="128" t="s">
        <v>1158</v>
      </c>
      <c r="G1282" s="127">
        <v>20</v>
      </c>
      <c r="H1282" s="127" t="s">
        <v>1105</v>
      </c>
      <c r="I1282" s="220" t="str">
        <f>VLOOKUP(A1282,EMPRESAS!$A$1:$I$342,9,0)</f>
        <v>CAQUETA</v>
      </c>
      <c r="J1282" s="114">
        <v>1</v>
      </c>
      <c r="K1282" s="176" t="str">
        <f>VLOOKUP(J1282,AUXILIAR_TIPO_ASEGURADORA!$C$2:$D$19,2,0)</f>
        <v>PREVISORA</v>
      </c>
      <c r="L1282" s="108">
        <v>1002603</v>
      </c>
      <c r="M1282" s="107">
        <v>43571</v>
      </c>
      <c r="N1282" s="108">
        <v>3000430</v>
      </c>
      <c r="O1282" s="107">
        <v>43571</v>
      </c>
      <c r="P1282" s="28"/>
      <c r="Q1282" s="60"/>
      <c r="R1282" s="157" t="str">
        <f t="shared" ca="1" si="68"/>
        <v>Vencida</v>
      </c>
      <c r="S1282" s="157">
        <f t="shared" ca="1" si="69"/>
        <v>1079</v>
      </c>
      <c r="T1282" s="157" t="str">
        <f t="shared" ca="1" si="70"/>
        <v xml:space="preserve"> </v>
      </c>
    </row>
    <row r="1283" spans="1:20" ht="15.6" thickTop="1" thickBot="1">
      <c r="A1283" s="88">
        <v>9002034260</v>
      </c>
      <c r="B1283" s="88" t="str">
        <f>VLOOKUP(A1283,EMPRESAS!$A$1:$B$342,2,0)</f>
        <v>EMPRESA DE TRANSPORTE FLUVIAL LOS DELFINES EL MUELLE LIMITADA  "LOS DELFINES"</v>
      </c>
      <c r="C1283" s="88" t="str">
        <f>VLOOKUP(A1283,EMPRESAS!$A$1:$C$342,3,0)</f>
        <v>Pasajeros</v>
      </c>
      <c r="D1283" s="96" t="s">
        <v>2373</v>
      </c>
      <c r="E1283" s="127">
        <v>40320824</v>
      </c>
      <c r="F1283" s="128" t="s">
        <v>1158</v>
      </c>
      <c r="G1283" s="127">
        <v>20</v>
      </c>
      <c r="H1283" s="127" t="s">
        <v>1105</v>
      </c>
      <c r="I1283" s="220" t="str">
        <f>VLOOKUP(A1283,EMPRESAS!$A$1:$I$342,9,0)</f>
        <v>CAQUETA</v>
      </c>
      <c r="J1283" s="114">
        <v>1</v>
      </c>
      <c r="K1283" s="176" t="str">
        <f>VLOOKUP(J1283,AUXILIAR_TIPO_ASEGURADORA!$C$2:$D$19,2,0)</f>
        <v>PREVISORA</v>
      </c>
      <c r="L1283" s="108">
        <v>1002603</v>
      </c>
      <c r="M1283" s="107">
        <v>43571</v>
      </c>
      <c r="N1283" s="108">
        <v>3000430</v>
      </c>
      <c r="O1283" s="107">
        <v>43571</v>
      </c>
      <c r="P1283" s="28"/>
      <c r="Q1283" s="60"/>
      <c r="R1283" s="157" t="str">
        <f t="shared" ca="1" si="68"/>
        <v>Vencida</v>
      </c>
      <c r="S1283" s="157">
        <f t="shared" ca="1" si="69"/>
        <v>1079</v>
      </c>
      <c r="T1283" s="157" t="str">
        <f t="shared" ca="1" si="70"/>
        <v xml:space="preserve"> </v>
      </c>
    </row>
    <row r="1284" spans="1:20" ht="15.6" thickTop="1" thickBot="1">
      <c r="A1284" s="88">
        <v>9002034260</v>
      </c>
      <c r="B1284" s="88" t="str">
        <f>VLOOKUP(A1284,EMPRESAS!$A$1:$B$342,2,0)</f>
        <v>EMPRESA DE TRANSPORTE FLUVIAL LOS DELFINES EL MUELLE LIMITADA  "LOS DELFINES"</v>
      </c>
      <c r="C1284" s="88" t="str">
        <f>VLOOKUP(A1284,EMPRESAS!$A$1:$C$342,3,0)</f>
        <v>Pasajeros</v>
      </c>
      <c r="D1284" s="96" t="s">
        <v>2374</v>
      </c>
      <c r="E1284" s="127">
        <v>40320818</v>
      </c>
      <c r="F1284" s="128" t="s">
        <v>1158</v>
      </c>
      <c r="G1284" s="127">
        <v>20</v>
      </c>
      <c r="H1284" s="127" t="s">
        <v>1105</v>
      </c>
      <c r="I1284" s="220" t="str">
        <f>VLOOKUP(A1284,EMPRESAS!$A$1:$I$342,9,0)</f>
        <v>CAQUETA</v>
      </c>
      <c r="J1284" s="114">
        <v>1</v>
      </c>
      <c r="K1284" s="176" t="str">
        <f>VLOOKUP(J1284,AUXILIAR_TIPO_ASEGURADORA!$C$2:$D$19,2,0)</f>
        <v>PREVISORA</v>
      </c>
      <c r="L1284" s="108">
        <v>1002603</v>
      </c>
      <c r="M1284" s="107">
        <v>43571</v>
      </c>
      <c r="N1284" s="108">
        <v>3000430</v>
      </c>
      <c r="O1284" s="107">
        <v>43571</v>
      </c>
      <c r="P1284" s="28"/>
      <c r="Q1284" s="60"/>
      <c r="R1284" s="157" t="str">
        <f t="shared" ca="1" si="68"/>
        <v>Vencida</v>
      </c>
      <c r="S1284" s="157">
        <f t="shared" ca="1" si="69"/>
        <v>1079</v>
      </c>
      <c r="T1284" s="157" t="str">
        <f t="shared" ca="1" si="70"/>
        <v xml:space="preserve"> </v>
      </c>
    </row>
    <row r="1285" spans="1:20" ht="15.6" thickTop="1" thickBot="1">
      <c r="A1285" s="88">
        <v>9002034260</v>
      </c>
      <c r="B1285" s="88" t="str">
        <f>VLOOKUP(A1285,EMPRESAS!$A$1:$B$342,2,0)</f>
        <v>EMPRESA DE TRANSPORTE FLUVIAL LOS DELFINES EL MUELLE LIMITADA  "LOS DELFINES"</v>
      </c>
      <c r="C1285" s="88" t="str">
        <f>VLOOKUP(A1285,EMPRESAS!$A$1:$C$342,3,0)</f>
        <v>Pasajeros</v>
      </c>
      <c r="D1285" s="96" t="s">
        <v>1925</v>
      </c>
      <c r="E1285" s="127">
        <v>40320815</v>
      </c>
      <c r="F1285" s="128" t="s">
        <v>1158</v>
      </c>
      <c r="G1285" s="127">
        <v>20</v>
      </c>
      <c r="H1285" s="127" t="s">
        <v>1105</v>
      </c>
      <c r="I1285" s="220" t="str">
        <f>VLOOKUP(A1285,EMPRESAS!$A$1:$I$342,9,0)</f>
        <v>CAQUETA</v>
      </c>
      <c r="J1285" s="114">
        <v>1</v>
      </c>
      <c r="K1285" s="176" t="str">
        <f>VLOOKUP(J1285,AUXILIAR_TIPO_ASEGURADORA!$C$2:$D$19,2,0)</f>
        <v>PREVISORA</v>
      </c>
      <c r="L1285" s="108">
        <v>1002603</v>
      </c>
      <c r="M1285" s="107">
        <v>43571</v>
      </c>
      <c r="N1285" s="108">
        <v>3000430</v>
      </c>
      <c r="O1285" s="107">
        <v>43571</v>
      </c>
      <c r="P1285" s="28"/>
      <c r="Q1285" s="60"/>
      <c r="R1285" s="157" t="str">
        <f t="shared" ca="1" si="68"/>
        <v>Vencida</v>
      </c>
      <c r="S1285" s="157">
        <f t="shared" ca="1" si="69"/>
        <v>1079</v>
      </c>
      <c r="T1285" s="157" t="str">
        <f t="shared" ca="1" si="70"/>
        <v xml:space="preserve"> </v>
      </c>
    </row>
    <row r="1286" spans="1:20" ht="15.6" thickTop="1" thickBot="1">
      <c r="A1286" s="88">
        <v>9002034260</v>
      </c>
      <c r="B1286" s="88" t="str">
        <f>VLOOKUP(A1286,EMPRESAS!$A$1:$B$342,2,0)</f>
        <v>EMPRESA DE TRANSPORTE FLUVIAL LOS DELFINES EL MUELLE LIMITADA  "LOS DELFINES"</v>
      </c>
      <c r="C1286" s="88" t="str">
        <f>VLOOKUP(A1286,EMPRESAS!$A$1:$C$342,3,0)</f>
        <v>Pasajeros</v>
      </c>
      <c r="D1286" s="96" t="s">
        <v>2375</v>
      </c>
      <c r="E1286" s="127">
        <v>40320820</v>
      </c>
      <c r="F1286" s="128" t="s">
        <v>1158</v>
      </c>
      <c r="G1286" s="127">
        <v>20</v>
      </c>
      <c r="H1286" s="127" t="s">
        <v>1105</v>
      </c>
      <c r="I1286" s="220" t="str">
        <f>VLOOKUP(A1286,EMPRESAS!$A$1:$I$342,9,0)</f>
        <v>CAQUETA</v>
      </c>
      <c r="J1286" s="114">
        <v>1</v>
      </c>
      <c r="K1286" s="176" t="str">
        <f>VLOOKUP(J1286,AUXILIAR_TIPO_ASEGURADORA!$C$2:$D$19,2,0)</f>
        <v>PREVISORA</v>
      </c>
      <c r="L1286" s="108">
        <v>1002603</v>
      </c>
      <c r="M1286" s="107">
        <v>43571</v>
      </c>
      <c r="N1286" s="108">
        <v>3000430</v>
      </c>
      <c r="O1286" s="107">
        <v>43571</v>
      </c>
      <c r="P1286" s="28"/>
      <c r="Q1286" s="60"/>
      <c r="R1286" s="157" t="str">
        <f t="shared" ca="1" si="68"/>
        <v>Vencida</v>
      </c>
      <c r="S1286" s="157">
        <f t="shared" ca="1" si="69"/>
        <v>1079</v>
      </c>
      <c r="T1286" s="157" t="str">
        <f t="shared" ca="1" si="70"/>
        <v xml:space="preserve"> </v>
      </c>
    </row>
    <row r="1287" spans="1:20" ht="15.6" thickTop="1" thickBot="1">
      <c r="A1287" s="88">
        <v>9002034260</v>
      </c>
      <c r="B1287" s="88" t="str">
        <f>VLOOKUP(A1287,EMPRESAS!$A$1:$B$342,2,0)</f>
        <v>EMPRESA DE TRANSPORTE FLUVIAL LOS DELFINES EL MUELLE LIMITADA  "LOS DELFINES"</v>
      </c>
      <c r="C1287" s="88" t="str">
        <f>VLOOKUP(A1287,EMPRESAS!$A$1:$C$342,3,0)</f>
        <v>Pasajeros</v>
      </c>
      <c r="D1287" s="96" t="s">
        <v>2376</v>
      </c>
      <c r="E1287" s="127">
        <v>40320816</v>
      </c>
      <c r="F1287" s="128" t="s">
        <v>1158</v>
      </c>
      <c r="G1287" s="127">
        <v>20</v>
      </c>
      <c r="H1287" s="127" t="s">
        <v>1105</v>
      </c>
      <c r="I1287" s="220" t="str">
        <f>VLOOKUP(A1287,EMPRESAS!$A$1:$I$342,9,0)</f>
        <v>CAQUETA</v>
      </c>
      <c r="J1287" s="114">
        <v>1</v>
      </c>
      <c r="K1287" s="176" t="str">
        <f>VLOOKUP(J1287,AUXILIAR_TIPO_ASEGURADORA!$C$2:$D$19,2,0)</f>
        <v>PREVISORA</v>
      </c>
      <c r="L1287" s="108">
        <v>1002603</v>
      </c>
      <c r="M1287" s="107">
        <v>43571</v>
      </c>
      <c r="N1287" s="108">
        <v>3000430</v>
      </c>
      <c r="O1287" s="107">
        <v>43571</v>
      </c>
      <c r="P1287" s="28"/>
      <c r="Q1287" s="60"/>
      <c r="R1287" s="157" t="str">
        <f t="shared" ca="1" si="68"/>
        <v>Vencida</v>
      </c>
      <c r="S1287" s="157">
        <f t="shared" ca="1" si="69"/>
        <v>1079</v>
      </c>
      <c r="T1287" s="157" t="str">
        <f t="shared" ca="1" si="70"/>
        <v xml:space="preserve"> </v>
      </c>
    </row>
    <row r="1288" spans="1:20" ht="15.6" thickTop="1" thickBot="1">
      <c r="A1288" s="88">
        <v>9002034260</v>
      </c>
      <c r="B1288" s="88" t="str">
        <f>VLOOKUP(A1288,EMPRESAS!$A$1:$B$342,2,0)</f>
        <v>EMPRESA DE TRANSPORTE FLUVIAL LOS DELFINES EL MUELLE LIMITADA  "LOS DELFINES"</v>
      </c>
      <c r="C1288" s="88" t="str">
        <f>VLOOKUP(A1288,EMPRESAS!$A$1:$C$342,3,0)</f>
        <v>Pasajeros</v>
      </c>
      <c r="D1288" s="96" t="s">
        <v>2377</v>
      </c>
      <c r="E1288" s="127">
        <v>50822</v>
      </c>
      <c r="F1288" s="128" t="s">
        <v>1158</v>
      </c>
      <c r="G1288" s="127">
        <v>20</v>
      </c>
      <c r="H1288" s="127" t="s">
        <v>1105</v>
      </c>
      <c r="I1288" s="220" t="str">
        <f>VLOOKUP(A1288,EMPRESAS!$A$1:$I$342,9,0)</f>
        <v>CAQUETA</v>
      </c>
      <c r="J1288" s="114">
        <v>1</v>
      </c>
      <c r="K1288" s="176" t="str">
        <f>VLOOKUP(J1288,AUXILIAR_TIPO_ASEGURADORA!$C$2:$D$19,2,0)</f>
        <v>PREVISORA</v>
      </c>
      <c r="L1288" s="108">
        <v>1002603</v>
      </c>
      <c r="M1288" s="107">
        <v>43571</v>
      </c>
      <c r="N1288" s="108">
        <v>3000430</v>
      </c>
      <c r="O1288" s="107">
        <v>43571</v>
      </c>
      <c r="P1288" s="28"/>
      <c r="Q1288" s="60"/>
      <c r="R1288" s="157" t="str">
        <f t="shared" ref="R1288:R1351" ca="1" si="71">IF(O1288&lt;$W$1,"Vencida","Vigente")</f>
        <v>Vencida</v>
      </c>
      <c r="S1288" s="157">
        <f t="shared" ref="S1288:S1351" ca="1" si="72">$W$1-O1288</f>
        <v>1079</v>
      </c>
      <c r="T1288" s="157" t="str">
        <f t="shared" ref="T1288:T1351" ca="1" si="73">IF(S1288=-$Y$1,"Proximo a Vencer"," ")</f>
        <v xml:space="preserve"> </v>
      </c>
    </row>
    <row r="1289" spans="1:20" ht="15.6" thickTop="1" thickBot="1">
      <c r="A1289" s="88" t="s">
        <v>343</v>
      </c>
      <c r="B1289" s="88" t="str">
        <f>VLOOKUP(A1289,EMPRESAS!$A$1:$B$342,2,0)</f>
        <v>EMPRESA DE TRANSPORTE FLUVIAL LOS DELFINES EL MUELLE LIMITADA  "LOS DELFINES"</v>
      </c>
      <c r="C1289" s="88" t="str">
        <f>VLOOKUP(A1289,EMPRESAS!$A$1:$C$342,3,0)</f>
        <v>Especial</v>
      </c>
      <c r="D1289" s="96" t="s">
        <v>2378</v>
      </c>
      <c r="E1289" s="127">
        <v>40321646</v>
      </c>
      <c r="F1289" s="128" t="s">
        <v>1102</v>
      </c>
      <c r="G1289" s="127"/>
      <c r="H1289" s="266"/>
      <c r="I1289" s="220" t="str">
        <f>VLOOKUP(A1289,EMPRESAS!$A$1:$I$342,9,0)</f>
        <v>CAQUETA</v>
      </c>
      <c r="J1289" s="114">
        <v>1</v>
      </c>
      <c r="K1289" s="297" t="str">
        <f>VLOOKUP(J1289,AUXILIAR_TIPO_ASEGURADORA!$C$2:$D$19,2,0)</f>
        <v>PREVISORA</v>
      </c>
      <c r="L1289" s="298">
        <v>1002603</v>
      </c>
      <c r="M1289" s="274">
        <v>43571</v>
      </c>
      <c r="N1289" s="298">
        <v>3000430</v>
      </c>
      <c r="O1289" s="274">
        <v>43571</v>
      </c>
      <c r="P1289" s="28"/>
      <c r="Q1289" s="60"/>
      <c r="R1289" s="157" t="str">
        <f t="shared" ca="1" si="71"/>
        <v>Vencida</v>
      </c>
      <c r="S1289" s="157">
        <f t="shared" ca="1" si="72"/>
        <v>1079</v>
      </c>
      <c r="T1289" s="157" t="str">
        <f t="shared" ca="1" si="73"/>
        <v xml:space="preserve"> </v>
      </c>
    </row>
    <row r="1290" spans="1:20" ht="15.6" thickTop="1" thickBot="1">
      <c r="A1290" s="88" t="s">
        <v>343</v>
      </c>
      <c r="B1290" s="88" t="str">
        <f>VLOOKUP(A1290,EMPRESAS!$A$1:$B$342,2,0)</f>
        <v>EMPRESA DE TRANSPORTE FLUVIAL LOS DELFINES EL MUELLE LIMITADA  "LOS DELFINES"</v>
      </c>
      <c r="C1290" s="88" t="str">
        <f>VLOOKUP(A1290,EMPRESAS!$A$1:$C$342,3,0)</f>
        <v>Especial</v>
      </c>
      <c r="D1290" s="96" t="s">
        <v>2379</v>
      </c>
      <c r="E1290" s="127">
        <v>40321411</v>
      </c>
      <c r="F1290" s="128" t="s">
        <v>1102</v>
      </c>
      <c r="G1290" s="127"/>
      <c r="H1290" s="266"/>
      <c r="I1290" s="220" t="str">
        <f>VLOOKUP(A1290,EMPRESAS!$A$1:$I$342,9,0)</f>
        <v>CAQUETA</v>
      </c>
      <c r="J1290" s="114">
        <v>1</v>
      </c>
      <c r="K1290" s="297" t="str">
        <f>VLOOKUP(J1290,AUXILIAR_TIPO_ASEGURADORA!$C$2:$D$19,2,0)</f>
        <v>PREVISORA</v>
      </c>
      <c r="L1290" s="298">
        <v>1002603</v>
      </c>
      <c r="M1290" s="274">
        <v>43571</v>
      </c>
      <c r="N1290" s="298">
        <v>3000430</v>
      </c>
      <c r="O1290" s="274">
        <v>43571</v>
      </c>
      <c r="P1290" s="28"/>
      <c r="Q1290" s="60"/>
      <c r="R1290" s="157" t="str">
        <f t="shared" ca="1" si="71"/>
        <v>Vencida</v>
      </c>
      <c r="S1290" s="157">
        <f t="shared" ca="1" si="72"/>
        <v>1079</v>
      </c>
      <c r="T1290" s="157" t="str">
        <f t="shared" ca="1" si="73"/>
        <v xml:space="preserve"> </v>
      </c>
    </row>
    <row r="1291" spans="1:20" ht="15.6" thickTop="1" thickBot="1">
      <c r="A1291" s="88" t="s">
        <v>343</v>
      </c>
      <c r="B1291" s="88" t="str">
        <f>VLOOKUP(A1291,EMPRESAS!$A$1:$B$342,2,0)</f>
        <v>EMPRESA DE TRANSPORTE FLUVIAL LOS DELFINES EL MUELLE LIMITADA  "LOS DELFINES"</v>
      </c>
      <c r="C1291" s="88" t="str">
        <f>VLOOKUP(A1291,EMPRESAS!$A$1:$C$342,3,0)</f>
        <v>Especial</v>
      </c>
      <c r="D1291" s="96" t="s">
        <v>2380</v>
      </c>
      <c r="E1291" s="127">
        <v>40321539</v>
      </c>
      <c r="F1291" s="128" t="s">
        <v>1102</v>
      </c>
      <c r="G1291" s="127"/>
      <c r="H1291" s="266"/>
      <c r="I1291" s="220" t="str">
        <f>VLOOKUP(A1291,EMPRESAS!$A$1:$I$342,9,0)</f>
        <v>CAQUETA</v>
      </c>
      <c r="J1291" s="114">
        <v>1</v>
      </c>
      <c r="K1291" s="297" t="str">
        <f>VLOOKUP(J1291,AUXILIAR_TIPO_ASEGURADORA!$C$2:$D$19,2,0)</f>
        <v>PREVISORA</v>
      </c>
      <c r="L1291" s="298">
        <v>1002603</v>
      </c>
      <c r="M1291" s="274">
        <v>43571</v>
      </c>
      <c r="N1291" s="298">
        <v>3000430</v>
      </c>
      <c r="O1291" s="274">
        <v>43571</v>
      </c>
      <c r="P1291" s="28"/>
      <c r="Q1291" s="60"/>
      <c r="R1291" s="157" t="str">
        <f t="shared" ca="1" si="71"/>
        <v>Vencida</v>
      </c>
      <c r="S1291" s="157">
        <f t="shared" ca="1" si="72"/>
        <v>1079</v>
      </c>
      <c r="T1291" s="157" t="str">
        <f t="shared" ca="1" si="73"/>
        <v xml:space="preserve"> </v>
      </c>
    </row>
    <row r="1292" spans="1:20" ht="15.6" thickTop="1" thickBot="1">
      <c r="A1292" s="88" t="s">
        <v>343</v>
      </c>
      <c r="B1292" s="88" t="str">
        <f>VLOOKUP(A1292,EMPRESAS!$A$1:$B$342,2,0)</f>
        <v>EMPRESA DE TRANSPORTE FLUVIAL LOS DELFINES EL MUELLE LIMITADA  "LOS DELFINES"</v>
      </c>
      <c r="C1292" s="88" t="str">
        <f>VLOOKUP(A1292,EMPRESAS!$A$1:$C$342,3,0)</f>
        <v>Especial</v>
      </c>
      <c r="D1292" s="96" t="s">
        <v>2381</v>
      </c>
      <c r="E1292" s="127">
        <v>40321542</v>
      </c>
      <c r="F1292" s="128" t="s">
        <v>1158</v>
      </c>
      <c r="G1292" s="127"/>
      <c r="H1292" s="266"/>
      <c r="I1292" s="220" t="str">
        <f>VLOOKUP(A1292,EMPRESAS!$A$1:$I$342,9,0)</f>
        <v>CAQUETA</v>
      </c>
      <c r="J1292" s="114">
        <v>1</v>
      </c>
      <c r="K1292" s="297" t="str">
        <f>VLOOKUP(J1292,AUXILIAR_TIPO_ASEGURADORA!$C$2:$D$19,2,0)</f>
        <v>PREVISORA</v>
      </c>
      <c r="L1292" s="298">
        <v>1002603</v>
      </c>
      <c r="M1292" s="274">
        <v>43571</v>
      </c>
      <c r="N1292" s="298">
        <v>3000430</v>
      </c>
      <c r="O1292" s="274">
        <v>43571</v>
      </c>
      <c r="P1292" s="28"/>
      <c r="Q1292" s="60"/>
      <c r="R1292" s="157" t="str">
        <f t="shared" ca="1" si="71"/>
        <v>Vencida</v>
      </c>
      <c r="S1292" s="157">
        <f t="shared" ca="1" si="72"/>
        <v>1079</v>
      </c>
      <c r="T1292" s="157" t="str">
        <f t="shared" ca="1" si="73"/>
        <v xml:space="preserve"> </v>
      </c>
    </row>
    <row r="1293" spans="1:20" ht="15.6" thickTop="1" thickBot="1">
      <c r="A1293" s="88" t="s">
        <v>343</v>
      </c>
      <c r="B1293" s="88" t="str">
        <f>VLOOKUP(A1293,EMPRESAS!$A$1:$B$342,2,0)</f>
        <v>EMPRESA DE TRANSPORTE FLUVIAL LOS DELFINES EL MUELLE LIMITADA  "LOS DELFINES"</v>
      </c>
      <c r="C1293" s="88" t="str">
        <f>VLOOKUP(A1293,EMPRESAS!$A$1:$C$342,3,0)</f>
        <v>Especial</v>
      </c>
      <c r="D1293" s="96" t="s">
        <v>2333</v>
      </c>
      <c r="E1293" s="127">
        <v>40321541</v>
      </c>
      <c r="F1293" s="128" t="s">
        <v>1158</v>
      </c>
      <c r="G1293" s="127"/>
      <c r="H1293" s="266"/>
      <c r="I1293" s="220" t="str">
        <f>VLOOKUP(A1293,EMPRESAS!$A$1:$I$342,9,0)</f>
        <v>CAQUETA</v>
      </c>
      <c r="J1293" s="114">
        <v>1</v>
      </c>
      <c r="K1293" s="297" t="str">
        <f>VLOOKUP(J1293,AUXILIAR_TIPO_ASEGURADORA!$C$2:$D$19,2,0)</f>
        <v>PREVISORA</v>
      </c>
      <c r="L1293" s="298">
        <v>1002603</v>
      </c>
      <c r="M1293" s="274">
        <v>43571</v>
      </c>
      <c r="N1293" s="298">
        <v>3000430</v>
      </c>
      <c r="O1293" s="274">
        <v>43571</v>
      </c>
      <c r="P1293" s="28"/>
      <c r="Q1293" s="60"/>
      <c r="R1293" s="157" t="str">
        <f t="shared" ca="1" si="71"/>
        <v>Vencida</v>
      </c>
      <c r="S1293" s="157">
        <f t="shared" ca="1" si="72"/>
        <v>1079</v>
      </c>
      <c r="T1293" s="157" t="str">
        <f t="shared" ca="1" si="73"/>
        <v xml:space="preserve"> </v>
      </c>
    </row>
    <row r="1294" spans="1:20" ht="15.6" thickTop="1" thickBot="1">
      <c r="A1294" s="88" t="s">
        <v>343</v>
      </c>
      <c r="B1294" s="88" t="str">
        <f>VLOOKUP(A1294,EMPRESAS!$A$1:$B$342,2,0)</f>
        <v>EMPRESA DE TRANSPORTE FLUVIAL LOS DELFINES EL MUELLE LIMITADA  "LOS DELFINES"</v>
      </c>
      <c r="C1294" s="88" t="str">
        <f>VLOOKUP(A1294,EMPRESAS!$A$1:$C$342,3,0)</f>
        <v>Especial</v>
      </c>
      <c r="D1294" s="96" t="s">
        <v>2382</v>
      </c>
      <c r="E1294" s="127">
        <v>40321540</v>
      </c>
      <c r="F1294" s="128" t="s">
        <v>1158</v>
      </c>
      <c r="G1294" s="127"/>
      <c r="H1294" s="266"/>
      <c r="I1294" s="220" t="str">
        <f>VLOOKUP(A1294,EMPRESAS!$A$1:$I$342,9,0)</f>
        <v>CAQUETA</v>
      </c>
      <c r="J1294" s="114">
        <v>1</v>
      </c>
      <c r="K1294" s="297" t="str">
        <f>VLOOKUP(J1294,AUXILIAR_TIPO_ASEGURADORA!$C$2:$D$19,2,0)</f>
        <v>PREVISORA</v>
      </c>
      <c r="L1294" s="298">
        <v>1002603</v>
      </c>
      <c r="M1294" s="274">
        <v>43571</v>
      </c>
      <c r="N1294" s="298">
        <v>3000430</v>
      </c>
      <c r="O1294" s="274">
        <v>43571</v>
      </c>
      <c r="P1294" s="28"/>
      <c r="Q1294" s="60"/>
      <c r="R1294" s="157" t="str">
        <f t="shared" ca="1" si="71"/>
        <v>Vencida</v>
      </c>
      <c r="S1294" s="157">
        <f t="shared" ca="1" si="72"/>
        <v>1079</v>
      </c>
      <c r="T1294" s="157" t="str">
        <f t="shared" ca="1" si="73"/>
        <v xml:space="preserve"> </v>
      </c>
    </row>
    <row r="1295" spans="1:20" ht="15.6" thickTop="1" thickBot="1">
      <c r="A1295" s="88" t="s">
        <v>343</v>
      </c>
      <c r="B1295" s="88" t="str">
        <f>VLOOKUP(A1295,EMPRESAS!$A$1:$B$342,2,0)</f>
        <v>EMPRESA DE TRANSPORTE FLUVIAL LOS DELFINES EL MUELLE LIMITADA  "LOS DELFINES"</v>
      </c>
      <c r="C1295" s="88" t="str">
        <f>VLOOKUP(A1295,EMPRESAS!$A$1:$C$342,3,0)</f>
        <v>Especial</v>
      </c>
      <c r="D1295" s="91" t="s">
        <v>1121</v>
      </c>
      <c r="E1295" s="127">
        <v>50439</v>
      </c>
      <c r="F1295" s="128" t="s">
        <v>1102</v>
      </c>
      <c r="G1295" s="127"/>
      <c r="H1295" s="266"/>
      <c r="I1295" s="220" t="str">
        <f>VLOOKUP(A1295,EMPRESAS!$A$1:$I$342,9,0)</f>
        <v>CAQUETA</v>
      </c>
      <c r="J1295" s="114">
        <v>1</v>
      </c>
      <c r="K1295" s="297" t="str">
        <f>VLOOKUP(J1295,AUXILIAR_TIPO_ASEGURADORA!$C$2:$D$19,2,0)</f>
        <v>PREVISORA</v>
      </c>
      <c r="L1295" s="298">
        <v>1002603</v>
      </c>
      <c r="M1295" s="274">
        <v>43571</v>
      </c>
      <c r="N1295" s="298">
        <v>3000430</v>
      </c>
      <c r="O1295" s="274">
        <v>43571</v>
      </c>
      <c r="P1295" s="28" t="s">
        <v>2383</v>
      </c>
      <c r="Q1295" s="60"/>
      <c r="R1295" s="157" t="str">
        <f t="shared" ca="1" si="71"/>
        <v>Vencida</v>
      </c>
      <c r="S1295" s="157">
        <f t="shared" ca="1" si="72"/>
        <v>1079</v>
      </c>
      <c r="T1295" s="157" t="str">
        <f t="shared" ca="1" si="73"/>
        <v xml:space="preserve"> </v>
      </c>
    </row>
    <row r="1296" spans="1:20" ht="15.6" thickTop="1" thickBot="1">
      <c r="A1296" s="88" t="s">
        <v>343</v>
      </c>
      <c r="B1296" s="88" t="str">
        <f>VLOOKUP(A1296,EMPRESAS!$A$1:$B$342,2,0)</f>
        <v>EMPRESA DE TRANSPORTE FLUVIAL LOS DELFINES EL MUELLE LIMITADA  "LOS DELFINES"</v>
      </c>
      <c r="C1296" s="88" t="str">
        <f>VLOOKUP(A1296,EMPRESAS!$A$1:$C$342,3,0)</f>
        <v>Especial</v>
      </c>
      <c r="D1296" s="91" t="s">
        <v>2098</v>
      </c>
      <c r="E1296" s="127">
        <v>40321704</v>
      </c>
      <c r="F1296" s="128" t="s">
        <v>1158</v>
      </c>
      <c r="G1296" s="127"/>
      <c r="H1296" s="266"/>
      <c r="I1296" s="220" t="str">
        <f>VLOOKUP(A1296,EMPRESAS!$A$1:$I$342,9,0)</f>
        <v>CAQUETA</v>
      </c>
      <c r="J1296" s="114">
        <v>1</v>
      </c>
      <c r="K1296" s="297" t="str">
        <f>VLOOKUP(J1296,AUXILIAR_TIPO_ASEGURADORA!$C$2:$D$19,2,0)</f>
        <v>PREVISORA</v>
      </c>
      <c r="L1296" s="298">
        <v>1002604</v>
      </c>
      <c r="M1296" s="274">
        <v>43571</v>
      </c>
      <c r="N1296" s="298">
        <v>3000430</v>
      </c>
      <c r="O1296" s="274">
        <v>43571</v>
      </c>
      <c r="P1296" s="28"/>
      <c r="Q1296" s="60"/>
      <c r="R1296" s="157" t="str">
        <f t="shared" ca="1" si="71"/>
        <v>Vencida</v>
      </c>
      <c r="S1296" s="157">
        <f t="shared" ca="1" si="72"/>
        <v>1079</v>
      </c>
      <c r="T1296" s="157" t="str">
        <f t="shared" ca="1" si="73"/>
        <v xml:space="preserve"> </v>
      </c>
    </row>
    <row r="1297" spans="1:20" ht="15.6" thickTop="1" thickBot="1">
      <c r="A1297" s="67">
        <v>9001074198</v>
      </c>
      <c r="B1297" s="88" t="str">
        <f>VLOOKUP(A1297,EMPRESAS!$A$1:$B$342,2,0)</f>
        <v>CORPORACION DE PROMOCION TURISTICA CULTURAL Y AMBIENTAL"CORPROTUR"RIO GRANDE LA MAGDALENA</v>
      </c>
      <c r="C1297" s="88" t="str">
        <f>VLOOKUP(A1297,EMPRESAS!$A$1:$C$342,3,0)</f>
        <v>Especial y Turismo</v>
      </c>
      <c r="D1297" s="88" t="s">
        <v>2384</v>
      </c>
      <c r="E1297" s="122" t="s">
        <v>2385</v>
      </c>
      <c r="F1297" s="130" t="s">
        <v>1158</v>
      </c>
      <c r="G1297" s="122">
        <v>35</v>
      </c>
      <c r="H1297" s="233" t="s">
        <v>1105</v>
      </c>
      <c r="I1297" s="220" t="str">
        <f>VLOOKUP(A1297,EMPRESAS!$A$1:$I$342,9,0)</f>
        <v>MAGDALENA</v>
      </c>
      <c r="J1297" s="175">
        <v>12</v>
      </c>
      <c r="K1297" s="176" t="str">
        <f>VLOOKUP(J1297,AUXILIAR_TIPO_ASEGURADORA!$C$2:$D$19,2,0)</f>
        <v>LIBERTY SEGUROS</v>
      </c>
      <c r="L1297" s="115">
        <v>91248691</v>
      </c>
      <c r="M1297" s="148">
        <v>43002</v>
      </c>
      <c r="N1297" s="115">
        <v>602777</v>
      </c>
      <c r="O1297" s="148">
        <v>43002</v>
      </c>
      <c r="P1297" s="28"/>
      <c r="Q1297" s="60"/>
      <c r="R1297" s="157" t="str">
        <f t="shared" ca="1" si="71"/>
        <v>Vencida</v>
      </c>
      <c r="S1297" s="157">
        <f t="shared" ca="1" si="72"/>
        <v>1648</v>
      </c>
      <c r="T1297" s="157" t="str">
        <f t="shared" ca="1" si="73"/>
        <v xml:space="preserve"> </v>
      </c>
    </row>
    <row r="1298" spans="1:20" ht="15.6" thickTop="1" thickBot="1">
      <c r="A1298" s="66">
        <v>9001074198</v>
      </c>
      <c r="B1298" s="88" t="str">
        <f>VLOOKUP(A1298,EMPRESAS!$A$1:$B$342,2,0)</f>
        <v>CORPORACION DE PROMOCION TURISTICA CULTURAL Y AMBIENTAL"CORPROTUR"RIO GRANDE LA MAGDALENA</v>
      </c>
      <c r="C1298" s="88" t="str">
        <f>VLOOKUP(A1298,EMPRESAS!$A$1:$C$342,3,0)</f>
        <v>Especial y Turismo</v>
      </c>
      <c r="D1298" s="88" t="s">
        <v>2386</v>
      </c>
      <c r="E1298" s="122" t="s">
        <v>2387</v>
      </c>
      <c r="F1298" s="130" t="s">
        <v>1158</v>
      </c>
      <c r="G1298" s="122">
        <v>35</v>
      </c>
      <c r="H1298" s="233" t="s">
        <v>1105</v>
      </c>
      <c r="I1298" s="220" t="str">
        <f>VLOOKUP(A1298,EMPRESAS!$A$1:$I$342,9,0)</f>
        <v>MAGDALENA</v>
      </c>
      <c r="J1298" s="175">
        <v>12</v>
      </c>
      <c r="K1298" s="176" t="str">
        <f>VLOOKUP(J1298,AUXILIAR_TIPO_ASEGURADORA!$C$2:$D$19,2,0)</f>
        <v>LIBERTY SEGUROS</v>
      </c>
      <c r="L1298" s="115">
        <v>91248691</v>
      </c>
      <c r="M1298" s="148">
        <v>43002</v>
      </c>
      <c r="N1298" s="115">
        <v>602777</v>
      </c>
      <c r="O1298" s="148">
        <v>43002</v>
      </c>
      <c r="P1298" s="28"/>
      <c r="Q1298" s="60"/>
      <c r="R1298" s="157" t="str">
        <f t="shared" ca="1" si="71"/>
        <v>Vencida</v>
      </c>
      <c r="S1298" s="157">
        <f t="shared" ca="1" si="72"/>
        <v>1648</v>
      </c>
      <c r="T1298" s="157" t="str">
        <f t="shared" ca="1" si="73"/>
        <v xml:space="preserve"> </v>
      </c>
    </row>
    <row r="1299" spans="1:20" ht="15.6" thickTop="1" thickBot="1">
      <c r="A1299" s="66">
        <v>9001074198</v>
      </c>
      <c r="B1299" s="88" t="str">
        <f>VLOOKUP(A1299,EMPRESAS!$A$1:$B$342,2,0)</f>
        <v>CORPORACION DE PROMOCION TURISTICA CULTURAL Y AMBIENTAL"CORPROTUR"RIO GRANDE LA MAGDALENA</v>
      </c>
      <c r="C1299" s="88" t="str">
        <f>VLOOKUP(A1299,EMPRESAS!$A$1:$C$342,3,0)</f>
        <v>Especial y Turismo</v>
      </c>
      <c r="D1299" s="88" t="s">
        <v>2388</v>
      </c>
      <c r="E1299" s="122" t="s">
        <v>2389</v>
      </c>
      <c r="F1299" s="130" t="s">
        <v>1158</v>
      </c>
      <c r="G1299" s="122">
        <v>35</v>
      </c>
      <c r="H1299" s="233" t="s">
        <v>1105</v>
      </c>
      <c r="I1299" s="220" t="str">
        <f>VLOOKUP(A1299,EMPRESAS!$A$1:$I$342,9,0)</f>
        <v>MAGDALENA</v>
      </c>
      <c r="J1299" s="175">
        <v>12</v>
      </c>
      <c r="K1299" s="176" t="str">
        <f>VLOOKUP(J1299,AUXILIAR_TIPO_ASEGURADORA!$C$2:$D$19,2,0)</f>
        <v>LIBERTY SEGUROS</v>
      </c>
      <c r="L1299" s="115">
        <v>91248691</v>
      </c>
      <c r="M1299" s="148">
        <v>43002</v>
      </c>
      <c r="N1299" s="115">
        <v>602777</v>
      </c>
      <c r="O1299" s="148">
        <v>43002</v>
      </c>
      <c r="P1299" s="28"/>
      <c r="Q1299" s="60"/>
      <c r="R1299" s="157" t="str">
        <f t="shared" ca="1" si="71"/>
        <v>Vencida</v>
      </c>
      <c r="S1299" s="157">
        <f t="shared" ca="1" si="72"/>
        <v>1648</v>
      </c>
      <c r="T1299" s="157" t="str">
        <f t="shared" ca="1" si="73"/>
        <v xml:space="preserve"> </v>
      </c>
    </row>
    <row r="1300" spans="1:20" ht="15.6" thickTop="1" thickBot="1">
      <c r="A1300" s="66">
        <v>9001074198</v>
      </c>
      <c r="B1300" s="88" t="str">
        <f>VLOOKUP(A1300,EMPRESAS!$A$1:$B$342,2,0)</f>
        <v>CORPORACION DE PROMOCION TURISTICA CULTURAL Y AMBIENTAL"CORPROTUR"RIO GRANDE LA MAGDALENA</v>
      </c>
      <c r="C1300" s="88" t="str">
        <f>VLOOKUP(A1300,EMPRESAS!$A$1:$C$342,3,0)</f>
        <v>Especial y Turismo</v>
      </c>
      <c r="D1300" s="88" t="s">
        <v>2390</v>
      </c>
      <c r="E1300" s="122" t="s">
        <v>2391</v>
      </c>
      <c r="F1300" s="130" t="s">
        <v>1158</v>
      </c>
      <c r="G1300" s="122">
        <v>35</v>
      </c>
      <c r="H1300" s="233" t="s">
        <v>1105</v>
      </c>
      <c r="I1300" s="220" t="str">
        <f>VLOOKUP(A1300,EMPRESAS!$A$1:$I$342,9,0)</f>
        <v>MAGDALENA</v>
      </c>
      <c r="J1300" s="175">
        <v>12</v>
      </c>
      <c r="K1300" s="176" t="str">
        <f>VLOOKUP(J1300,AUXILIAR_TIPO_ASEGURADORA!$C$2:$D$19,2,0)</f>
        <v>LIBERTY SEGUROS</v>
      </c>
      <c r="L1300" s="115">
        <v>91248691</v>
      </c>
      <c r="M1300" s="148">
        <v>43002</v>
      </c>
      <c r="N1300" s="115">
        <v>602777</v>
      </c>
      <c r="O1300" s="148">
        <v>43002</v>
      </c>
      <c r="P1300" s="28"/>
      <c r="Q1300" s="60"/>
      <c r="R1300" s="157" t="str">
        <f t="shared" ca="1" si="71"/>
        <v>Vencida</v>
      </c>
      <c r="S1300" s="157">
        <f t="shared" ca="1" si="72"/>
        <v>1648</v>
      </c>
      <c r="T1300" s="157" t="str">
        <f t="shared" ca="1" si="73"/>
        <v xml:space="preserve"> </v>
      </c>
    </row>
    <row r="1301" spans="1:20" ht="15.6" thickTop="1" thickBot="1">
      <c r="A1301" s="66">
        <v>9001074198</v>
      </c>
      <c r="B1301" s="88" t="str">
        <f>VLOOKUP(A1301,EMPRESAS!$A$1:$B$342,2,0)</f>
        <v>CORPORACION DE PROMOCION TURISTICA CULTURAL Y AMBIENTAL"CORPROTUR"RIO GRANDE LA MAGDALENA</v>
      </c>
      <c r="C1301" s="88" t="str">
        <f>VLOOKUP(A1301,EMPRESAS!$A$1:$C$342,3,0)</f>
        <v>Especial y Turismo</v>
      </c>
      <c r="D1301" s="88" t="s">
        <v>2392</v>
      </c>
      <c r="E1301" s="122" t="s">
        <v>2393</v>
      </c>
      <c r="F1301" s="130" t="s">
        <v>1158</v>
      </c>
      <c r="G1301" s="122">
        <v>45</v>
      </c>
      <c r="H1301" s="233" t="s">
        <v>1105</v>
      </c>
      <c r="I1301" s="220" t="str">
        <f>VLOOKUP(A1301,EMPRESAS!$A$1:$I$342,9,0)</f>
        <v>MAGDALENA</v>
      </c>
      <c r="J1301" s="175">
        <v>12</v>
      </c>
      <c r="K1301" s="176" t="str">
        <f>VLOOKUP(J1301,AUXILIAR_TIPO_ASEGURADORA!$C$2:$D$19,2,0)</f>
        <v>LIBERTY SEGUROS</v>
      </c>
      <c r="L1301" s="115">
        <v>91248691</v>
      </c>
      <c r="M1301" s="148">
        <v>43002</v>
      </c>
      <c r="N1301" s="115">
        <v>602777</v>
      </c>
      <c r="O1301" s="148">
        <v>43002</v>
      </c>
      <c r="P1301" s="28"/>
      <c r="Q1301" s="60"/>
      <c r="R1301" s="157" t="str">
        <f t="shared" ca="1" si="71"/>
        <v>Vencida</v>
      </c>
      <c r="S1301" s="157">
        <f t="shared" ca="1" si="72"/>
        <v>1648</v>
      </c>
      <c r="T1301" s="157" t="str">
        <f t="shared" ca="1" si="73"/>
        <v xml:space="preserve"> </v>
      </c>
    </row>
    <row r="1302" spans="1:20" ht="15.6" thickTop="1" thickBot="1">
      <c r="A1302" s="66">
        <v>9001074198</v>
      </c>
      <c r="B1302" s="88" t="str">
        <f>VLOOKUP(A1302,EMPRESAS!$A$1:$B$342,2,0)</f>
        <v>CORPORACION DE PROMOCION TURISTICA CULTURAL Y AMBIENTAL"CORPROTUR"RIO GRANDE LA MAGDALENA</v>
      </c>
      <c r="C1302" s="88" t="str">
        <f>VLOOKUP(A1302,EMPRESAS!$A$1:$C$342,3,0)</f>
        <v>Especial y Turismo</v>
      </c>
      <c r="D1302" s="88" t="s">
        <v>2394</v>
      </c>
      <c r="E1302" s="122" t="s">
        <v>2395</v>
      </c>
      <c r="F1302" s="130" t="s">
        <v>1158</v>
      </c>
      <c r="G1302" s="122">
        <v>45</v>
      </c>
      <c r="H1302" s="233" t="s">
        <v>1105</v>
      </c>
      <c r="I1302" s="220" t="str">
        <f>VLOOKUP(A1302,EMPRESAS!$A$1:$I$342,9,0)</f>
        <v>MAGDALENA</v>
      </c>
      <c r="J1302" s="175">
        <v>12</v>
      </c>
      <c r="K1302" s="176" t="str">
        <f>VLOOKUP(J1302,AUXILIAR_TIPO_ASEGURADORA!$C$2:$D$19,2,0)</f>
        <v>LIBERTY SEGUROS</v>
      </c>
      <c r="L1302" s="115">
        <v>91248691</v>
      </c>
      <c r="M1302" s="148">
        <v>43002</v>
      </c>
      <c r="N1302" s="115">
        <v>602777</v>
      </c>
      <c r="O1302" s="148">
        <v>43002</v>
      </c>
      <c r="P1302" s="28"/>
      <c r="Q1302" s="60"/>
      <c r="R1302" s="157" t="str">
        <f t="shared" ca="1" si="71"/>
        <v>Vencida</v>
      </c>
      <c r="S1302" s="157">
        <f t="shared" ca="1" si="72"/>
        <v>1648</v>
      </c>
      <c r="T1302" s="157" t="str">
        <f t="shared" ca="1" si="73"/>
        <v xml:space="preserve"> </v>
      </c>
    </row>
    <row r="1303" spans="1:20" ht="15.6" thickTop="1" thickBot="1">
      <c r="A1303" s="66">
        <v>9001074198</v>
      </c>
      <c r="B1303" s="88" t="str">
        <f>VLOOKUP(A1303,EMPRESAS!$A$1:$B$342,2,0)</f>
        <v>CORPORACION DE PROMOCION TURISTICA CULTURAL Y AMBIENTAL"CORPROTUR"RIO GRANDE LA MAGDALENA</v>
      </c>
      <c r="C1303" s="88" t="str">
        <f>VLOOKUP(A1303,EMPRESAS!$A$1:$C$342,3,0)</f>
        <v>Especial y Turismo</v>
      </c>
      <c r="D1303" s="88" t="s">
        <v>2396</v>
      </c>
      <c r="E1303" s="122" t="s">
        <v>2397</v>
      </c>
      <c r="F1303" s="130" t="s">
        <v>1102</v>
      </c>
      <c r="G1303" s="122">
        <v>22</v>
      </c>
      <c r="H1303" s="233" t="s">
        <v>1105</v>
      </c>
      <c r="I1303" s="220" t="str">
        <f>VLOOKUP(A1303,EMPRESAS!$A$1:$I$342,9,0)</f>
        <v>MAGDALENA</v>
      </c>
      <c r="J1303" s="175">
        <v>12</v>
      </c>
      <c r="K1303" s="176" t="str">
        <f>VLOOKUP(J1303,AUXILIAR_TIPO_ASEGURADORA!$C$2:$D$19,2,0)</f>
        <v>LIBERTY SEGUROS</v>
      </c>
      <c r="L1303" s="115">
        <v>91248691</v>
      </c>
      <c r="M1303" s="148">
        <v>43002</v>
      </c>
      <c r="N1303" s="115">
        <v>602777</v>
      </c>
      <c r="O1303" s="148">
        <v>43002</v>
      </c>
      <c r="P1303" s="28"/>
      <c r="Q1303" s="60"/>
      <c r="R1303" s="157" t="str">
        <f t="shared" ca="1" si="71"/>
        <v>Vencida</v>
      </c>
      <c r="S1303" s="157">
        <f t="shared" ca="1" si="72"/>
        <v>1648</v>
      </c>
      <c r="T1303" s="157" t="str">
        <f t="shared" ca="1" si="73"/>
        <v xml:space="preserve"> </v>
      </c>
    </row>
    <row r="1304" spans="1:20" ht="15.6" thickTop="1" thickBot="1">
      <c r="A1304" s="66">
        <v>9001074198</v>
      </c>
      <c r="B1304" s="88" t="str">
        <f>VLOOKUP(A1304,EMPRESAS!$A$1:$B$342,2,0)</f>
        <v>CORPORACION DE PROMOCION TURISTICA CULTURAL Y AMBIENTAL"CORPROTUR"RIO GRANDE LA MAGDALENA</v>
      </c>
      <c r="C1304" s="88" t="str">
        <f>VLOOKUP(A1304,EMPRESAS!$A$1:$C$342,3,0)</f>
        <v>Especial y Turismo</v>
      </c>
      <c r="D1304" s="95" t="s">
        <v>2398</v>
      </c>
      <c r="E1304" s="122" t="s">
        <v>2399</v>
      </c>
      <c r="F1304" s="130" t="s">
        <v>1127</v>
      </c>
      <c r="G1304" s="122">
        <v>35</v>
      </c>
      <c r="H1304" s="233" t="s">
        <v>1105</v>
      </c>
      <c r="I1304" s="220" t="str">
        <f>VLOOKUP(A1304,EMPRESAS!$A$1:$I$342,9,0)</f>
        <v>MAGDALENA</v>
      </c>
      <c r="J1304" s="175">
        <v>12</v>
      </c>
      <c r="K1304" s="176" t="str">
        <f>VLOOKUP(J1304,AUXILIAR_TIPO_ASEGURADORA!$C$2:$D$19,2,0)</f>
        <v>LIBERTY SEGUROS</v>
      </c>
      <c r="L1304" s="115">
        <v>91248691</v>
      </c>
      <c r="M1304" s="148">
        <v>43002</v>
      </c>
      <c r="N1304" s="115">
        <v>602777</v>
      </c>
      <c r="O1304" s="148">
        <v>43002</v>
      </c>
      <c r="P1304" s="28"/>
      <c r="Q1304" s="60"/>
      <c r="R1304" s="157" t="str">
        <f t="shared" ca="1" si="71"/>
        <v>Vencida</v>
      </c>
      <c r="S1304" s="157">
        <f t="shared" ca="1" si="72"/>
        <v>1648</v>
      </c>
      <c r="T1304" s="157" t="str">
        <f t="shared" ca="1" si="73"/>
        <v xml:space="preserve"> </v>
      </c>
    </row>
    <row r="1305" spans="1:20" ht="15.6" thickTop="1" thickBot="1">
      <c r="A1305" s="66">
        <v>9001074198</v>
      </c>
      <c r="B1305" s="88" t="str">
        <f>VLOOKUP(A1305,EMPRESAS!$A$1:$B$342,2,0)</f>
        <v>CORPORACION DE PROMOCION TURISTICA CULTURAL Y AMBIENTAL"CORPROTUR"RIO GRANDE LA MAGDALENA</v>
      </c>
      <c r="C1305" s="88" t="str">
        <f>VLOOKUP(A1305,EMPRESAS!$A$1:$C$342,3,0)</f>
        <v>Especial y Turismo</v>
      </c>
      <c r="D1305" s="95" t="s">
        <v>2400</v>
      </c>
      <c r="E1305" s="122" t="s">
        <v>2401</v>
      </c>
      <c r="F1305" s="130" t="s">
        <v>1158</v>
      </c>
      <c r="G1305" s="122">
        <v>35</v>
      </c>
      <c r="H1305" s="233" t="s">
        <v>1105</v>
      </c>
      <c r="I1305" s="220" t="str">
        <f>VLOOKUP(A1305,EMPRESAS!$A$1:$I$342,9,0)</f>
        <v>MAGDALENA</v>
      </c>
      <c r="J1305" s="175">
        <v>12</v>
      </c>
      <c r="K1305" s="176" t="str">
        <f>VLOOKUP(J1305,AUXILIAR_TIPO_ASEGURADORA!$C$2:$D$19,2,0)</f>
        <v>LIBERTY SEGUROS</v>
      </c>
      <c r="L1305" s="115">
        <v>91248691</v>
      </c>
      <c r="M1305" s="148">
        <v>43002</v>
      </c>
      <c r="N1305" s="115">
        <v>602777</v>
      </c>
      <c r="O1305" s="148">
        <v>43002</v>
      </c>
      <c r="P1305" s="28"/>
      <c r="Q1305" s="60"/>
      <c r="R1305" s="157" t="str">
        <f t="shared" ca="1" si="71"/>
        <v>Vencida</v>
      </c>
      <c r="S1305" s="157">
        <f t="shared" ca="1" si="72"/>
        <v>1648</v>
      </c>
      <c r="T1305" s="157" t="str">
        <f t="shared" ca="1" si="73"/>
        <v xml:space="preserve"> </v>
      </c>
    </row>
    <row r="1306" spans="1:20" ht="15.6" thickTop="1" thickBot="1">
      <c r="A1306" s="66">
        <v>9001074198</v>
      </c>
      <c r="B1306" s="88" t="str">
        <f>VLOOKUP(A1306,EMPRESAS!$A$1:$B$342,2,0)</f>
        <v>CORPORACION DE PROMOCION TURISTICA CULTURAL Y AMBIENTAL"CORPROTUR"RIO GRANDE LA MAGDALENA</v>
      </c>
      <c r="C1306" s="88" t="str">
        <f>VLOOKUP(A1306,EMPRESAS!$A$1:$C$342,3,0)</f>
        <v>Especial y Turismo</v>
      </c>
      <c r="D1306" s="88" t="s">
        <v>2402</v>
      </c>
      <c r="E1306" s="122" t="s">
        <v>2403</v>
      </c>
      <c r="F1306" s="130" t="s">
        <v>1158</v>
      </c>
      <c r="G1306" s="122">
        <v>20</v>
      </c>
      <c r="H1306" s="233" t="s">
        <v>1105</v>
      </c>
      <c r="I1306" s="220" t="str">
        <f>VLOOKUP(A1306,EMPRESAS!$A$1:$I$342,9,0)</f>
        <v>MAGDALENA</v>
      </c>
      <c r="J1306" s="175">
        <v>12</v>
      </c>
      <c r="K1306" s="176" t="str">
        <f>VLOOKUP(J1306,AUXILIAR_TIPO_ASEGURADORA!$C$2:$D$19,2,0)</f>
        <v>LIBERTY SEGUROS</v>
      </c>
      <c r="L1306" s="115">
        <v>91248691</v>
      </c>
      <c r="M1306" s="148">
        <v>43002</v>
      </c>
      <c r="N1306" s="115">
        <v>602777</v>
      </c>
      <c r="O1306" s="148">
        <v>43002</v>
      </c>
      <c r="P1306" s="28"/>
      <c r="Q1306" s="60"/>
      <c r="R1306" s="157" t="str">
        <f t="shared" ca="1" si="71"/>
        <v>Vencida</v>
      </c>
      <c r="S1306" s="157">
        <f t="shared" ca="1" si="72"/>
        <v>1648</v>
      </c>
      <c r="T1306" s="157" t="str">
        <f t="shared" ca="1" si="73"/>
        <v xml:space="preserve"> </v>
      </c>
    </row>
    <row r="1307" spans="1:20" ht="15.6" thickTop="1" thickBot="1">
      <c r="A1307" s="146">
        <v>184638119</v>
      </c>
      <c r="B1307" s="88" t="str">
        <f>VLOOKUP(A1307,EMPRESAS!$A$1:$B$342,2,0)</f>
        <v>ALDINEBER HOYOS MURIEL</v>
      </c>
      <c r="C1307" s="88" t="str">
        <f>VLOOKUP(A1307,EMPRESAS!$A$1:$C$342,3,0)</f>
        <v>Pasajeros</v>
      </c>
      <c r="D1307" s="91" t="s">
        <v>2404</v>
      </c>
      <c r="E1307" s="122">
        <v>33000277</v>
      </c>
      <c r="F1307" s="130" t="s">
        <v>1158</v>
      </c>
      <c r="G1307" s="122">
        <v>35</v>
      </c>
      <c r="H1307" s="122" t="s">
        <v>1035</v>
      </c>
      <c r="I1307" s="220" t="str">
        <f>VLOOKUP(A1307,EMPRESAS!$A$1:$I$342,9,0)</f>
        <v>ORINOCO</v>
      </c>
      <c r="J1307" s="175">
        <v>1</v>
      </c>
      <c r="K1307" s="176" t="str">
        <f>VLOOKUP(J1307,AUXILIAR_TIPO_ASEGURADORA!$C$2:$D$19,2,0)</f>
        <v>PREVISORA</v>
      </c>
      <c r="L1307" s="115">
        <v>1002279</v>
      </c>
      <c r="M1307" s="148">
        <v>39704</v>
      </c>
      <c r="N1307" s="115">
        <v>1001014</v>
      </c>
      <c r="O1307" s="148">
        <v>40069</v>
      </c>
      <c r="P1307" s="28"/>
      <c r="Q1307" s="60"/>
      <c r="R1307" s="157" t="str">
        <f t="shared" ca="1" si="71"/>
        <v>Vencida</v>
      </c>
      <c r="S1307" s="157">
        <f t="shared" ca="1" si="72"/>
        <v>4581</v>
      </c>
      <c r="T1307" s="157" t="str">
        <f t="shared" ca="1" si="73"/>
        <v xml:space="preserve"> </v>
      </c>
    </row>
    <row r="1308" spans="1:20" ht="15.6" thickTop="1" thickBot="1">
      <c r="A1308" s="146">
        <v>184638119</v>
      </c>
      <c r="B1308" s="88" t="str">
        <f>VLOOKUP(A1308,EMPRESAS!$A$1:$B$342,2,0)</f>
        <v>ALDINEBER HOYOS MURIEL</v>
      </c>
      <c r="C1308" s="88" t="str">
        <f>VLOOKUP(A1308,EMPRESAS!$A$1:$C$342,3,0)</f>
        <v>Pasajeros</v>
      </c>
      <c r="D1308" s="91" t="s">
        <v>1406</v>
      </c>
      <c r="E1308" s="122">
        <v>33000406</v>
      </c>
      <c r="F1308" s="130" t="s">
        <v>1158</v>
      </c>
      <c r="G1308" s="122">
        <v>35</v>
      </c>
      <c r="H1308" s="122" t="s">
        <v>1035</v>
      </c>
      <c r="I1308" s="220" t="str">
        <f>VLOOKUP(A1308,EMPRESAS!$A$1:$I$342,9,0)</f>
        <v>ORINOCO</v>
      </c>
      <c r="J1308" s="175">
        <v>10</v>
      </c>
      <c r="K1308" s="176" t="str">
        <f>VLOOKUP(J1308,AUXILIAR_TIPO_ASEGURADORA!$C$2:$D$19,2,0)</f>
        <v>CONDOR</v>
      </c>
      <c r="L1308" s="115">
        <v>300001184</v>
      </c>
      <c r="M1308" s="148">
        <v>39849</v>
      </c>
      <c r="N1308" s="115">
        <v>300001186</v>
      </c>
      <c r="O1308" s="148">
        <v>39849</v>
      </c>
      <c r="P1308" s="8"/>
      <c r="Q1308" s="56"/>
      <c r="R1308" s="157" t="str">
        <f t="shared" ca="1" si="71"/>
        <v>Vencida</v>
      </c>
      <c r="S1308" s="157">
        <f t="shared" ca="1" si="72"/>
        <v>4801</v>
      </c>
      <c r="T1308" s="157" t="str">
        <f t="shared" ca="1" si="73"/>
        <v xml:space="preserve"> </v>
      </c>
    </row>
    <row r="1309" spans="1:20" ht="15.6" thickTop="1" thickBot="1">
      <c r="A1309" s="146">
        <v>184638119</v>
      </c>
      <c r="B1309" s="88" t="str">
        <f>VLOOKUP(A1309,EMPRESAS!$A$1:$B$342,2,0)</f>
        <v>ALDINEBER HOYOS MURIEL</v>
      </c>
      <c r="C1309" s="88" t="str">
        <f>VLOOKUP(A1309,EMPRESAS!$A$1:$C$342,3,0)</f>
        <v>Pasajeros</v>
      </c>
      <c r="D1309" s="91" t="s">
        <v>2405</v>
      </c>
      <c r="E1309" s="122">
        <v>33000409</v>
      </c>
      <c r="F1309" s="130" t="s">
        <v>1158</v>
      </c>
      <c r="G1309" s="122">
        <v>35</v>
      </c>
      <c r="H1309" s="122" t="s">
        <v>1105</v>
      </c>
      <c r="I1309" s="220" t="str">
        <f>VLOOKUP(A1309,EMPRESAS!$A$1:$I$342,9,0)</f>
        <v>ORINOCO</v>
      </c>
      <c r="J1309" s="175">
        <v>10</v>
      </c>
      <c r="K1309" s="176" t="str">
        <f>VLOOKUP(J1309,AUXILIAR_TIPO_ASEGURADORA!$C$2:$D$19,2,0)</f>
        <v>CONDOR</v>
      </c>
      <c r="L1309" s="115">
        <v>300001185</v>
      </c>
      <c r="M1309" s="148">
        <v>39849</v>
      </c>
      <c r="N1309" s="115">
        <v>300001183</v>
      </c>
      <c r="O1309" s="148">
        <v>39849</v>
      </c>
      <c r="P1309" s="8"/>
      <c r="Q1309" s="56"/>
      <c r="R1309" s="157" t="str">
        <f t="shared" ca="1" si="71"/>
        <v>Vencida</v>
      </c>
      <c r="S1309" s="157">
        <f t="shared" ca="1" si="72"/>
        <v>4801</v>
      </c>
      <c r="T1309" s="157" t="str">
        <f t="shared" ca="1" si="73"/>
        <v xml:space="preserve"> </v>
      </c>
    </row>
    <row r="1310" spans="1:20" ht="15.6" thickTop="1" thickBot="1">
      <c r="A1310" s="146">
        <v>9002105268</v>
      </c>
      <c r="B1310" s="88" t="str">
        <f>VLOOKUP(A1310,EMPRESAS!$A$1:$B$342,2,0)</f>
        <v>SOCIEDAD TURISTICA RIVERAS DEL ALTO MAGDALENA LTDA</v>
      </c>
      <c r="C1310" s="88" t="str">
        <f>VLOOKUP(A1310,EMPRESAS!$A$1:$C$342,3,0)</f>
        <v>Turismo</v>
      </c>
      <c r="D1310" s="95" t="s">
        <v>2406</v>
      </c>
      <c r="E1310" s="122">
        <v>4140176</v>
      </c>
      <c r="F1310" s="130" t="s">
        <v>993</v>
      </c>
      <c r="G1310" s="122">
        <v>20</v>
      </c>
      <c r="H1310" s="122" t="s">
        <v>1105</v>
      </c>
      <c r="I1310" s="220" t="str">
        <f>VLOOKUP(A1310,EMPRESAS!$A$1:$I$342,9,0)</f>
        <v>MAGDALENA</v>
      </c>
      <c r="J1310" s="175">
        <v>10</v>
      </c>
      <c r="K1310" s="176" t="str">
        <f>VLOOKUP(J1310,AUXILIAR_TIPO_ASEGURADORA!$C$2:$D$19,2,0)</f>
        <v>CONDOR</v>
      </c>
      <c r="L1310" s="115">
        <v>300001216</v>
      </c>
      <c r="M1310" s="148">
        <v>39871</v>
      </c>
      <c r="N1310" s="115">
        <v>300001215</v>
      </c>
      <c r="O1310" s="148">
        <v>39871</v>
      </c>
      <c r="P1310" s="8"/>
      <c r="Q1310" s="56"/>
      <c r="R1310" s="157" t="str">
        <f t="shared" ca="1" si="71"/>
        <v>Vencida</v>
      </c>
      <c r="S1310" s="157">
        <f t="shared" ca="1" si="72"/>
        <v>4779</v>
      </c>
      <c r="T1310" s="157" t="str">
        <f t="shared" ca="1" si="73"/>
        <v xml:space="preserve"> </v>
      </c>
    </row>
    <row r="1311" spans="1:20" ht="15.6" thickTop="1" thickBot="1">
      <c r="A1311" s="146">
        <v>9002105268</v>
      </c>
      <c r="B1311" s="88" t="str">
        <f>VLOOKUP(A1311,EMPRESAS!$A$1:$B$342,2,0)</f>
        <v>SOCIEDAD TURISTICA RIVERAS DEL ALTO MAGDALENA LTDA</v>
      </c>
      <c r="C1311" s="88" t="str">
        <f>VLOOKUP(A1311,EMPRESAS!$A$1:$C$342,3,0)</f>
        <v>Turismo</v>
      </c>
      <c r="D1311" s="95" t="s">
        <v>1134</v>
      </c>
      <c r="E1311" s="122">
        <v>4140340</v>
      </c>
      <c r="F1311" s="130" t="s">
        <v>1102</v>
      </c>
      <c r="G1311" s="122">
        <v>10</v>
      </c>
      <c r="H1311" s="122" t="s">
        <v>1105</v>
      </c>
      <c r="I1311" s="220" t="str">
        <f>VLOOKUP(A1311,EMPRESAS!$A$1:$I$342,9,0)</f>
        <v>MAGDALENA</v>
      </c>
      <c r="J1311" s="175">
        <v>10</v>
      </c>
      <c r="K1311" s="176" t="str">
        <f>VLOOKUP(J1311,AUXILIAR_TIPO_ASEGURADORA!$C$2:$D$19,2,0)</f>
        <v>CONDOR</v>
      </c>
      <c r="L1311" s="115">
        <v>300001488</v>
      </c>
      <c r="M1311" s="148">
        <v>41196</v>
      </c>
      <c r="N1311" s="115">
        <v>300001485</v>
      </c>
      <c r="O1311" s="148">
        <v>41266</v>
      </c>
      <c r="P1311" s="8"/>
      <c r="Q1311" s="56"/>
      <c r="R1311" s="157" t="str">
        <f t="shared" ca="1" si="71"/>
        <v>Vencida</v>
      </c>
      <c r="S1311" s="157">
        <f t="shared" ca="1" si="72"/>
        <v>3384</v>
      </c>
      <c r="T1311" s="157" t="str">
        <f t="shared" ca="1" si="73"/>
        <v xml:space="preserve"> </v>
      </c>
    </row>
    <row r="1312" spans="1:20" ht="15.6" thickTop="1" thickBot="1">
      <c r="A1312" s="146">
        <v>9002105268</v>
      </c>
      <c r="B1312" s="88" t="str">
        <f>VLOOKUP(A1312,EMPRESAS!$A$1:$B$342,2,0)</f>
        <v>SOCIEDAD TURISTICA RIVERAS DEL ALTO MAGDALENA LTDA</v>
      </c>
      <c r="C1312" s="88" t="str">
        <f>VLOOKUP(A1312,EMPRESAS!$A$1:$C$342,3,0)</f>
        <v>Turismo</v>
      </c>
      <c r="D1312" s="95" t="s">
        <v>2407</v>
      </c>
      <c r="E1312" s="122">
        <v>4140173</v>
      </c>
      <c r="F1312" s="130" t="s">
        <v>993</v>
      </c>
      <c r="G1312" s="122">
        <v>20</v>
      </c>
      <c r="H1312" s="122" t="s">
        <v>1105</v>
      </c>
      <c r="I1312" s="220" t="str">
        <f>VLOOKUP(A1312,EMPRESAS!$A$1:$I$342,9,0)</f>
        <v>MAGDALENA</v>
      </c>
      <c r="J1312" s="175">
        <v>10</v>
      </c>
      <c r="K1312" s="176" t="str">
        <f>VLOOKUP(J1312,AUXILIAR_TIPO_ASEGURADORA!$C$2:$D$19,2,0)</f>
        <v>CONDOR</v>
      </c>
      <c r="L1312" s="115">
        <v>300001483</v>
      </c>
      <c r="M1312" s="148">
        <v>41196</v>
      </c>
      <c r="N1312" s="115">
        <v>300001482</v>
      </c>
      <c r="O1312" s="148">
        <v>41196</v>
      </c>
      <c r="P1312" s="28"/>
      <c r="Q1312" s="60"/>
      <c r="R1312" s="157" t="str">
        <f t="shared" ca="1" si="71"/>
        <v>Vencida</v>
      </c>
      <c r="S1312" s="157">
        <f t="shared" ca="1" si="72"/>
        <v>3454</v>
      </c>
      <c r="T1312" s="157" t="str">
        <f t="shared" ca="1" si="73"/>
        <v xml:space="preserve"> </v>
      </c>
    </row>
    <row r="1313" spans="1:20" ht="15.6" thickTop="1" thickBot="1">
      <c r="A1313" s="146">
        <v>9002105268</v>
      </c>
      <c r="B1313" s="88" t="str">
        <f>VLOOKUP(A1313,EMPRESAS!$A$1:$B$342,2,0)</f>
        <v>SOCIEDAD TURISTICA RIVERAS DEL ALTO MAGDALENA LTDA</v>
      </c>
      <c r="C1313" s="88" t="str">
        <f>VLOOKUP(A1313,EMPRESAS!$A$1:$C$342,3,0)</f>
        <v>Turismo</v>
      </c>
      <c r="D1313" s="95" t="s">
        <v>2408</v>
      </c>
      <c r="E1313" s="122">
        <v>4140107</v>
      </c>
      <c r="F1313" s="130" t="s">
        <v>993</v>
      </c>
      <c r="G1313" s="122">
        <v>20</v>
      </c>
      <c r="H1313" s="122" t="s">
        <v>1105</v>
      </c>
      <c r="I1313" s="220" t="str">
        <f>VLOOKUP(A1313,EMPRESAS!$A$1:$I$342,9,0)</f>
        <v>MAGDALENA</v>
      </c>
      <c r="J1313" s="175">
        <v>10</v>
      </c>
      <c r="K1313" s="176" t="str">
        <f>VLOOKUP(J1313,AUXILIAR_TIPO_ASEGURADORA!$C$2:$D$19,2,0)</f>
        <v>CONDOR</v>
      </c>
      <c r="L1313" s="115">
        <v>300001488</v>
      </c>
      <c r="M1313" s="148">
        <v>41196</v>
      </c>
      <c r="N1313" s="115">
        <v>300001485</v>
      </c>
      <c r="O1313" s="148">
        <v>41266</v>
      </c>
      <c r="P1313" s="28"/>
      <c r="Q1313" s="60"/>
      <c r="R1313" s="157" t="str">
        <f t="shared" ca="1" si="71"/>
        <v>Vencida</v>
      </c>
      <c r="S1313" s="157">
        <f t="shared" ca="1" si="72"/>
        <v>3384</v>
      </c>
      <c r="T1313" s="157" t="str">
        <f t="shared" ca="1" si="73"/>
        <v xml:space="preserve"> </v>
      </c>
    </row>
    <row r="1314" spans="1:20" ht="15.6" thickTop="1" thickBot="1">
      <c r="A1314" s="146">
        <v>9002105268</v>
      </c>
      <c r="B1314" s="88" t="str">
        <f>VLOOKUP(A1314,EMPRESAS!$A$1:$B$342,2,0)</f>
        <v>SOCIEDAD TURISTICA RIVERAS DEL ALTO MAGDALENA LTDA</v>
      </c>
      <c r="C1314" s="88" t="str">
        <f>VLOOKUP(A1314,EMPRESAS!$A$1:$C$342,3,0)</f>
        <v>Turismo</v>
      </c>
      <c r="D1314" s="95" t="s">
        <v>2409</v>
      </c>
      <c r="E1314" s="122">
        <v>4140162</v>
      </c>
      <c r="F1314" s="130" t="s">
        <v>993</v>
      </c>
      <c r="G1314" s="122">
        <v>10</v>
      </c>
      <c r="H1314" s="122" t="s">
        <v>1105</v>
      </c>
      <c r="I1314" s="220" t="str">
        <f>VLOOKUP(A1314,EMPRESAS!$A$1:$I$342,9,0)</f>
        <v>MAGDALENA</v>
      </c>
      <c r="J1314" s="175">
        <v>10</v>
      </c>
      <c r="K1314" s="176" t="str">
        <f>VLOOKUP(J1314,AUXILIAR_TIPO_ASEGURADORA!$C$2:$D$19,2,0)</f>
        <v>CONDOR</v>
      </c>
      <c r="L1314" s="115">
        <v>300001488</v>
      </c>
      <c r="M1314" s="148">
        <v>41196</v>
      </c>
      <c r="N1314" s="115">
        <v>300001485</v>
      </c>
      <c r="O1314" s="148">
        <v>41266</v>
      </c>
      <c r="P1314" s="28"/>
      <c r="Q1314" s="60"/>
      <c r="R1314" s="157" t="str">
        <f t="shared" ca="1" si="71"/>
        <v>Vencida</v>
      </c>
      <c r="S1314" s="157">
        <f t="shared" ca="1" si="72"/>
        <v>3384</v>
      </c>
      <c r="T1314" s="157" t="str">
        <f t="shared" ca="1" si="73"/>
        <v xml:space="preserve"> </v>
      </c>
    </row>
    <row r="1315" spans="1:20" ht="15.6" thickTop="1" thickBot="1">
      <c r="A1315" s="146">
        <v>9002105268</v>
      </c>
      <c r="B1315" s="88" t="str">
        <f>VLOOKUP(A1315,EMPRESAS!$A$1:$B$342,2,0)</f>
        <v>SOCIEDAD TURISTICA RIVERAS DEL ALTO MAGDALENA LTDA</v>
      </c>
      <c r="C1315" s="88" t="str">
        <f>VLOOKUP(A1315,EMPRESAS!$A$1:$C$342,3,0)</f>
        <v>Turismo</v>
      </c>
      <c r="D1315" s="95" t="s">
        <v>2410</v>
      </c>
      <c r="E1315" s="122">
        <v>4140179</v>
      </c>
      <c r="F1315" s="130" t="s">
        <v>1102</v>
      </c>
      <c r="G1315" s="131">
        <v>8</v>
      </c>
      <c r="H1315" s="122" t="s">
        <v>1105</v>
      </c>
      <c r="I1315" s="220" t="str">
        <f>VLOOKUP(A1315,EMPRESAS!$A$1:$I$342,9,0)</f>
        <v>MAGDALENA</v>
      </c>
      <c r="J1315" s="175">
        <v>10</v>
      </c>
      <c r="K1315" s="176" t="str">
        <f>VLOOKUP(J1315,AUXILIAR_TIPO_ASEGURADORA!$C$2:$D$19,2,0)</f>
        <v>CONDOR</v>
      </c>
      <c r="L1315" s="115">
        <v>300001488</v>
      </c>
      <c r="M1315" s="148">
        <v>41196</v>
      </c>
      <c r="N1315" s="115">
        <v>300001485</v>
      </c>
      <c r="O1315" s="148">
        <v>41266</v>
      </c>
      <c r="P1315" s="28"/>
      <c r="Q1315" s="60"/>
      <c r="R1315" s="157" t="str">
        <f t="shared" ca="1" si="71"/>
        <v>Vencida</v>
      </c>
      <c r="S1315" s="157">
        <f t="shared" ca="1" si="72"/>
        <v>3384</v>
      </c>
      <c r="T1315" s="157" t="str">
        <f t="shared" ca="1" si="73"/>
        <v xml:space="preserve"> </v>
      </c>
    </row>
    <row r="1316" spans="1:20" ht="15.6" thickTop="1" thickBot="1">
      <c r="A1316" s="146">
        <v>9000384191</v>
      </c>
      <c r="B1316" s="88" t="str">
        <f>VLOOKUP(A1316,EMPRESAS!$A$1:$B$342,2,0)</f>
        <v>RIO &amp; MAR  LTDA</v>
      </c>
      <c r="C1316" s="88" t="str">
        <f>VLOOKUP(A1316,EMPRESAS!$A$1:$C$342,3,0)</f>
        <v>Pasajeros</v>
      </c>
      <c r="D1316" s="91" t="s">
        <v>2411</v>
      </c>
      <c r="E1316" s="122">
        <v>20122117</v>
      </c>
      <c r="F1316" s="130" t="s">
        <v>1102</v>
      </c>
      <c r="G1316" s="131">
        <v>18</v>
      </c>
      <c r="H1316" s="122" t="s">
        <v>1105</v>
      </c>
      <c r="I1316" s="220" t="str">
        <f>VLOOKUP(A1316,EMPRESAS!$A$1:$I$342,9,0)</f>
        <v>ATRATO</v>
      </c>
      <c r="J1316" s="175">
        <v>10</v>
      </c>
      <c r="K1316" s="176" t="str">
        <f>VLOOKUP(J1316,AUXILIAR_TIPO_ASEGURADORA!$C$2:$D$19,2,0)</f>
        <v>CONDOR</v>
      </c>
      <c r="L1316" s="115">
        <v>300001488</v>
      </c>
      <c r="M1316" s="148">
        <v>41196</v>
      </c>
      <c r="N1316" s="115">
        <v>300001485</v>
      </c>
      <c r="O1316" s="148">
        <v>41266</v>
      </c>
      <c r="P1316" s="28"/>
      <c r="Q1316" s="60"/>
      <c r="R1316" s="157" t="str">
        <f t="shared" ca="1" si="71"/>
        <v>Vencida</v>
      </c>
      <c r="S1316" s="157">
        <f t="shared" ca="1" si="72"/>
        <v>3384</v>
      </c>
      <c r="T1316" s="157" t="str">
        <f t="shared" ca="1" si="73"/>
        <v xml:space="preserve"> </v>
      </c>
    </row>
    <row r="1317" spans="1:20" ht="15.6" thickTop="1" thickBot="1">
      <c r="A1317" s="146">
        <v>9000384191</v>
      </c>
      <c r="B1317" s="88" t="str">
        <f>VLOOKUP(A1317,EMPRESAS!$A$1:$B$342,2,0)</f>
        <v>RIO &amp; MAR  LTDA</v>
      </c>
      <c r="C1317" s="88" t="str">
        <f>VLOOKUP(A1317,EMPRESAS!$A$1:$C$342,3,0)</f>
        <v>Pasajeros</v>
      </c>
      <c r="D1317" s="91" t="s">
        <v>2412</v>
      </c>
      <c r="E1317" s="122">
        <v>20122152</v>
      </c>
      <c r="F1317" s="130" t="s">
        <v>1102</v>
      </c>
      <c r="G1317" s="131">
        <v>22</v>
      </c>
      <c r="H1317" s="122" t="s">
        <v>1105</v>
      </c>
      <c r="I1317" s="220" t="str">
        <f>VLOOKUP(A1317,EMPRESAS!$A$1:$I$342,9,0)</f>
        <v>ATRATO</v>
      </c>
      <c r="J1317" s="175">
        <v>2</v>
      </c>
      <c r="K1317" s="176" t="str">
        <f>VLOOKUP(J1317,AUXILIAR_TIPO_ASEGURADORA!$C$2:$D$19,2,0)</f>
        <v>QBE SEGUROS</v>
      </c>
      <c r="L1317" s="115">
        <v>18010001195</v>
      </c>
      <c r="M1317" s="148">
        <v>41528</v>
      </c>
      <c r="N1317" s="115">
        <v>12010002398</v>
      </c>
      <c r="O1317" s="148">
        <v>41528</v>
      </c>
      <c r="P1317" s="28"/>
      <c r="Q1317" s="60"/>
      <c r="R1317" s="157" t="str">
        <f t="shared" ca="1" si="71"/>
        <v>Vencida</v>
      </c>
      <c r="S1317" s="157">
        <f t="shared" ca="1" si="72"/>
        <v>3122</v>
      </c>
      <c r="T1317" s="157" t="str">
        <f t="shared" ca="1" si="73"/>
        <v xml:space="preserve"> </v>
      </c>
    </row>
    <row r="1318" spans="1:20" ht="15.6" thickTop="1" thickBot="1">
      <c r="A1318" s="146">
        <v>9000384191</v>
      </c>
      <c r="B1318" s="88" t="str">
        <f>VLOOKUP(A1318,EMPRESAS!$A$1:$B$342,2,0)</f>
        <v>RIO &amp; MAR  LTDA</v>
      </c>
      <c r="C1318" s="88" t="str">
        <f>VLOOKUP(A1318,EMPRESAS!$A$1:$C$342,3,0)</f>
        <v>Pasajeros</v>
      </c>
      <c r="D1318" s="91" t="s">
        <v>2413</v>
      </c>
      <c r="E1318" s="122">
        <v>20121901</v>
      </c>
      <c r="F1318" s="130" t="s">
        <v>1102</v>
      </c>
      <c r="G1318" s="131">
        <v>18</v>
      </c>
      <c r="H1318" s="122" t="s">
        <v>1105</v>
      </c>
      <c r="I1318" s="220" t="str">
        <f>VLOOKUP(A1318,EMPRESAS!$A$1:$I$342,9,0)</f>
        <v>ATRATO</v>
      </c>
      <c r="J1318" s="175">
        <v>2</v>
      </c>
      <c r="K1318" s="176" t="str">
        <f>VLOOKUP(J1318,AUXILIAR_TIPO_ASEGURADORA!$C$2:$D$19,2,0)</f>
        <v>QBE SEGUROS</v>
      </c>
      <c r="L1318" s="115">
        <v>18010001195</v>
      </c>
      <c r="M1318" s="148">
        <v>41528</v>
      </c>
      <c r="N1318" s="115">
        <v>12010002398</v>
      </c>
      <c r="O1318" s="148">
        <v>41528</v>
      </c>
      <c r="P1318" s="28"/>
      <c r="Q1318" s="60"/>
      <c r="R1318" s="157" t="str">
        <f t="shared" ca="1" si="71"/>
        <v>Vencida</v>
      </c>
      <c r="S1318" s="157">
        <f t="shared" ca="1" si="72"/>
        <v>3122</v>
      </c>
      <c r="T1318" s="157" t="str">
        <f t="shared" ca="1" si="73"/>
        <v xml:space="preserve"> </v>
      </c>
    </row>
    <row r="1319" spans="1:20" ht="15.6" thickTop="1" thickBot="1">
      <c r="A1319" s="146">
        <v>9000384191</v>
      </c>
      <c r="B1319" s="88" t="str">
        <f>VLOOKUP(A1319,EMPRESAS!$A$1:$B$342,2,0)</f>
        <v>RIO &amp; MAR  LTDA</v>
      </c>
      <c r="C1319" s="88" t="str">
        <f>VLOOKUP(A1319,EMPRESAS!$A$1:$C$342,3,0)</f>
        <v>Pasajeros</v>
      </c>
      <c r="D1319" s="91" t="s">
        <v>2414</v>
      </c>
      <c r="E1319" s="122">
        <v>20321509</v>
      </c>
      <c r="F1319" s="130" t="s">
        <v>1102</v>
      </c>
      <c r="G1319" s="131">
        <v>13</v>
      </c>
      <c r="H1319" s="122" t="s">
        <v>1105</v>
      </c>
      <c r="I1319" s="220" t="str">
        <f>VLOOKUP(A1319,EMPRESAS!$A$1:$I$342,9,0)</f>
        <v>ATRATO</v>
      </c>
      <c r="J1319" s="175">
        <v>2</v>
      </c>
      <c r="K1319" s="176" t="str">
        <f>VLOOKUP(J1319,AUXILIAR_TIPO_ASEGURADORA!$C$2:$D$19,2,0)</f>
        <v>QBE SEGUROS</v>
      </c>
      <c r="L1319" s="115">
        <v>18010001195</v>
      </c>
      <c r="M1319" s="148">
        <v>41528</v>
      </c>
      <c r="N1319" s="115">
        <v>12010002398</v>
      </c>
      <c r="O1319" s="148">
        <v>41528</v>
      </c>
      <c r="P1319" s="28"/>
      <c r="Q1319" s="60"/>
      <c r="R1319" s="157" t="str">
        <f t="shared" ca="1" si="71"/>
        <v>Vencida</v>
      </c>
      <c r="S1319" s="157">
        <f t="shared" ca="1" si="72"/>
        <v>3122</v>
      </c>
      <c r="T1319" s="157" t="str">
        <f t="shared" ca="1" si="73"/>
        <v xml:space="preserve"> </v>
      </c>
    </row>
    <row r="1320" spans="1:20" ht="15.6" thickTop="1" thickBot="1">
      <c r="A1320" s="146">
        <v>9000384191</v>
      </c>
      <c r="B1320" s="88" t="str">
        <f>VLOOKUP(A1320,EMPRESAS!$A$1:$B$342,2,0)</f>
        <v>RIO &amp; MAR  LTDA</v>
      </c>
      <c r="C1320" s="88" t="str">
        <f>VLOOKUP(A1320,EMPRESAS!$A$1:$C$342,3,0)</f>
        <v>Pasajeros</v>
      </c>
      <c r="D1320" s="91" t="s">
        <v>2415</v>
      </c>
      <c r="E1320" s="122">
        <v>20320493</v>
      </c>
      <c r="F1320" s="130" t="s">
        <v>1102</v>
      </c>
      <c r="G1320" s="131">
        <v>16</v>
      </c>
      <c r="H1320" s="122" t="s">
        <v>1105</v>
      </c>
      <c r="I1320" s="220" t="str">
        <f>VLOOKUP(A1320,EMPRESAS!$A$1:$I$342,9,0)</f>
        <v>ATRATO</v>
      </c>
      <c r="J1320" s="175">
        <v>2</v>
      </c>
      <c r="K1320" s="176" t="str">
        <f>VLOOKUP(J1320,AUXILIAR_TIPO_ASEGURADORA!$C$2:$D$19,2,0)</f>
        <v>QBE SEGUROS</v>
      </c>
      <c r="L1320" s="115">
        <v>18010001195</v>
      </c>
      <c r="M1320" s="148">
        <v>41528</v>
      </c>
      <c r="N1320" s="115">
        <v>12010002398</v>
      </c>
      <c r="O1320" s="148">
        <v>41528</v>
      </c>
      <c r="P1320" s="28"/>
      <c r="Q1320" s="60"/>
      <c r="R1320" s="157" t="str">
        <f t="shared" ca="1" si="71"/>
        <v>Vencida</v>
      </c>
      <c r="S1320" s="157">
        <f t="shared" ca="1" si="72"/>
        <v>3122</v>
      </c>
      <c r="T1320" s="157" t="str">
        <f t="shared" ca="1" si="73"/>
        <v xml:space="preserve"> </v>
      </c>
    </row>
    <row r="1321" spans="1:20" ht="15.6" thickTop="1" thickBot="1">
      <c r="A1321" s="146">
        <v>9000384191</v>
      </c>
      <c r="B1321" s="88" t="str">
        <f>VLOOKUP(A1321,EMPRESAS!$A$1:$B$342,2,0)</f>
        <v>RIO &amp; MAR  LTDA</v>
      </c>
      <c r="C1321" s="88" t="str">
        <f>VLOOKUP(A1321,EMPRESAS!$A$1:$C$342,3,0)</f>
        <v>Pasajeros</v>
      </c>
      <c r="D1321" s="91" t="s">
        <v>1110</v>
      </c>
      <c r="E1321" s="122">
        <v>20320180</v>
      </c>
      <c r="F1321" s="130" t="s">
        <v>1102</v>
      </c>
      <c r="G1321" s="131">
        <v>18</v>
      </c>
      <c r="H1321" s="122" t="s">
        <v>1105</v>
      </c>
      <c r="I1321" s="220" t="str">
        <f>VLOOKUP(A1321,EMPRESAS!$A$1:$I$342,9,0)</f>
        <v>ATRATO</v>
      </c>
      <c r="J1321" s="175">
        <v>2</v>
      </c>
      <c r="K1321" s="176" t="str">
        <f>VLOOKUP(J1321,AUXILIAR_TIPO_ASEGURADORA!$C$2:$D$19,2,0)</f>
        <v>QBE SEGUROS</v>
      </c>
      <c r="L1321" s="115">
        <v>18010001195</v>
      </c>
      <c r="M1321" s="148">
        <v>41528</v>
      </c>
      <c r="N1321" s="115">
        <v>12010002398</v>
      </c>
      <c r="O1321" s="148">
        <v>41528</v>
      </c>
      <c r="P1321" s="28"/>
      <c r="Q1321" s="60"/>
      <c r="R1321" s="157" t="str">
        <f t="shared" ca="1" si="71"/>
        <v>Vencida</v>
      </c>
      <c r="S1321" s="157">
        <f t="shared" ca="1" si="72"/>
        <v>3122</v>
      </c>
      <c r="T1321" s="157" t="str">
        <f t="shared" ca="1" si="73"/>
        <v xml:space="preserve"> </v>
      </c>
    </row>
    <row r="1322" spans="1:20" ht="15.6" thickTop="1" thickBot="1">
      <c r="A1322" s="146">
        <v>9000384191</v>
      </c>
      <c r="B1322" s="88" t="str">
        <f>VLOOKUP(A1322,EMPRESAS!$A$1:$B$342,2,0)</f>
        <v>RIO &amp; MAR  LTDA</v>
      </c>
      <c r="C1322" s="88" t="str">
        <f>VLOOKUP(A1322,EMPRESAS!$A$1:$C$342,3,0)</f>
        <v>Pasajeros</v>
      </c>
      <c r="D1322" s="91" t="s">
        <v>2416</v>
      </c>
      <c r="E1322" s="122">
        <v>20122085</v>
      </c>
      <c r="F1322" s="130" t="s">
        <v>1102</v>
      </c>
      <c r="G1322" s="131">
        <v>18</v>
      </c>
      <c r="H1322" s="122" t="s">
        <v>1105</v>
      </c>
      <c r="I1322" s="220" t="str">
        <f>VLOOKUP(A1322,EMPRESAS!$A$1:$I$342,9,0)</f>
        <v>ATRATO</v>
      </c>
      <c r="J1322" s="175">
        <v>2</v>
      </c>
      <c r="K1322" s="176" t="str">
        <f>VLOOKUP(J1322,AUXILIAR_TIPO_ASEGURADORA!$C$2:$D$19,2,0)</f>
        <v>QBE SEGUROS</v>
      </c>
      <c r="L1322" s="115">
        <v>18010001195</v>
      </c>
      <c r="M1322" s="148">
        <v>41528</v>
      </c>
      <c r="N1322" s="115">
        <v>12010002398</v>
      </c>
      <c r="O1322" s="148">
        <v>41528</v>
      </c>
      <c r="P1322" s="28"/>
      <c r="Q1322" s="60"/>
      <c r="R1322" s="157" t="str">
        <f t="shared" ca="1" si="71"/>
        <v>Vencida</v>
      </c>
      <c r="S1322" s="157">
        <f t="shared" ca="1" si="72"/>
        <v>3122</v>
      </c>
      <c r="T1322" s="157" t="str">
        <f t="shared" ca="1" si="73"/>
        <v xml:space="preserve"> </v>
      </c>
    </row>
    <row r="1323" spans="1:20" ht="15.6" thickTop="1" thickBot="1">
      <c r="A1323" s="146">
        <v>9000384191</v>
      </c>
      <c r="B1323" s="88" t="str">
        <f>VLOOKUP(A1323,EMPRESAS!$A$1:$B$342,2,0)</f>
        <v>RIO &amp; MAR  LTDA</v>
      </c>
      <c r="C1323" s="88" t="str">
        <f>VLOOKUP(A1323,EMPRESAS!$A$1:$C$342,3,0)</f>
        <v>Pasajeros</v>
      </c>
      <c r="D1323" s="91" t="s">
        <v>2417</v>
      </c>
      <c r="E1323" s="122">
        <v>20121642</v>
      </c>
      <c r="F1323" s="130" t="s">
        <v>1102</v>
      </c>
      <c r="G1323" s="131">
        <v>20</v>
      </c>
      <c r="H1323" s="122" t="s">
        <v>1105</v>
      </c>
      <c r="I1323" s="220" t="str">
        <f>VLOOKUP(A1323,EMPRESAS!$A$1:$I$342,9,0)</f>
        <v>ATRATO</v>
      </c>
      <c r="J1323" s="175">
        <v>2</v>
      </c>
      <c r="K1323" s="176" t="str">
        <f>VLOOKUP(J1323,AUXILIAR_TIPO_ASEGURADORA!$C$2:$D$19,2,0)</f>
        <v>QBE SEGUROS</v>
      </c>
      <c r="L1323" s="115">
        <v>18010001195</v>
      </c>
      <c r="M1323" s="148">
        <v>41528</v>
      </c>
      <c r="N1323" s="115">
        <v>12010002398</v>
      </c>
      <c r="O1323" s="148">
        <v>41528</v>
      </c>
      <c r="P1323" s="28"/>
      <c r="Q1323" s="60"/>
      <c r="R1323" s="157" t="str">
        <f t="shared" ca="1" si="71"/>
        <v>Vencida</v>
      </c>
      <c r="S1323" s="157">
        <f t="shared" ca="1" si="72"/>
        <v>3122</v>
      </c>
      <c r="T1323" s="157" t="str">
        <f t="shared" ca="1" si="73"/>
        <v xml:space="preserve"> </v>
      </c>
    </row>
    <row r="1324" spans="1:20" ht="15.6" thickTop="1" thickBot="1">
      <c r="A1324" s="146">
        <v>9000384191</v>
      </c>
      <c r="B1324" s="88" t="str">
        <f>VLOOKUP(A1324,EMPRESAS!$A$1:$B$342,2,0)</f>
        <v>RIO &amp; MAR  LTDA</v>
      </c>
      <c r="C1324" s="88" t="str">
        <f>VLOOKUP(A1324,EMPRESAS!$A$1:$C$342,3,0)</f>
        <v>Pasajeros</v>
      </c>
      <c r="D1324" s="91" t="s">
        <v>2418</v>
      </c>
      <c r="E1324" s="122">
        <v>20321343</v>
      </c>
      <c r="F1324" s="130" t="s">
        <v>1102</v>
      </c>
      <c r="G1324" s="131">
        <v>21</v>
      </c>
      <c r="H1324" s="122" t="s">
        <v>1105</v>
      </c>
      <c r="I1324" s="220" t="str">
        <f>VLOOKUP(A1324,EMPRESAS!$A$1:$I$342,9,0)</f>
        <v>ATRATO</v>
      </c>
      <c r="J1324" s="175">
        <v>2</v>
      </c>
      <c r="K1324" s="176" t="str">
        <f>VLOOKUP(J1324,AUXILIAR_TIPO_ASEGURADORA!$C$2:$D$19,2,0)</f>
        <v>QBE SEGUROS</v>
      </c>
      <c r="L1324" s="115">
        <v>18010001195</v>
      </c>
      <c r="M1324" s="148">
        <v>41528</v>
      </c>
      <c r="N1324" s="115">
        <v>12010002398</v>
      </c>
      <c r="O1324" s="148">
        <v>41528</v>
      </c>
      <c r="P1324" s="28"/>
      <c r="Q1324" s="60"/>
      <c r="R1324" s="157" t="str">
        <f t="shared" ca="1" si="71"/>
        <v>Vencida</v>
      </c>
      <c r="S1324" s="157">
        <f t="shared" ca="1" si="72"/>
        <v>3122</v>
      </c>
      <c r="T1324" s="157" t="str">
        <f t="shared" ca="1" si="73"/>
        <v xml:space="preserve"> </v>
      </c>
    </row>
    <row r="1325" spans="1:20" ht="15.6" thickTop="1" thickBot="1">
      <c r="A1325" s="146">
        <v>9000384191</v>
      </c>
      <c r="B1325" s="88" t="str">
        <f>VLOOKUP(A1325,EMPRESAS!$A$1:$B$342,2,0)</f>
        <v>RIO &amp; MAR  LTDA</v>
      </c>
      <c r="C1325" s="88" t="str">
        <f>VLOOKUP(A1325,EMPRESAS!$A$1:$C$342,3,0)</f>
        <v>Pasajeros</v>
      </c>
      <c r="D1325" s="91" t="s">
        <v>2419</v>
      </c>
      <c r="E1325" s="122">
        <v>20121512</v>
      </c>
      <c r="F1325" s="130" t="s">
        <v>1102</v>
      </c>
      <c r="G1325" s="131">
        <v>20</v>
      </c>
      <c r="H1325" s="122" t="s">
        <v>1105</v>
      </c>
      <c r="I1325" s="220" t="str">
        <f>VLOOKUP(A1325,EMPRESAS!$A$1:$I$342,9,0)</f>
        <v>ATRATO</v>
      </c>
      <c r="J1325" s="175">
        <v>2</v>
      </c>
      <c r="K1325" s="176" t="str">
        <f>VLOOKUP(J1325,AUXILIAR_TIPO_ASEGURADORA!$C$2:$D$19,2,0)</f>
        <v>QBE SEGUROS</v>
      </c>
      <c r="L1325" s="115">
        <v>18010001195</v>
      </c>
      <c r="M1325" s="148">
        <v>41528</v>
      </c>
      <c r="N1325" s="115">
        <v>12010002398</v>
      </c>
      <c r="O1325" s="148">
        <v>41528</v>
      </c>
      <c r="P1325" s="28"/>
      <c r="Q1325" s="60"/>
      <c r="R1325" s="157" t="str">
        <f t="shared" ca="1" si="71"/>
        <v>Vencida</v>
      </c>
      <c r="S1325" s="157">
        <f t="shared" ca="1" si="72"/>
        <v>3122</v>
      </c>
      <c r="T1325" s="157" t="str">
        <f t="shared" ca="1" si="73"/>
        <v xml:space="preserve"> </v>
      </c>
    </row>
    <row r="1326" spans="1:20" ht="15.6" thickTop="1" thickBot="1">
      <c r="A1326" s="146">
        <v>9000384191</v>
      </c>
      <c r="B1326" s="88" t="str">
        <f>VLOOKUP(A1326,EMPRESAS!$A$1:$B$342,2,0)</f>
        <v>RIO &amp; MAR  LTDA</v>
      </c>
      <c r="C1326" s="88" t="str">
        <f>VLOOKUP(A1326,EMPRESAS!$A$1:$C$342,3,0)</f>
        <v>Pasajeros</v>
      </c>
      <c r="D1326" s="91" t="s">
        <v>2420</v>
      </c>
      <c r="E1326" s="122">
        <v>20121568</v>
      </c>
      <c r="F1326" s="130" t="s">
        <v>1102</v>
      </c>
      <c r="G1326" s="131">
        <v>18</v>
      </c>
      <c r="H1326" s="122" t="s">
        <v>1105</v>
      </c>
      <c r="I1326" s="220" t="str">
        <f>VLOOKUP(A1326,EMPRESAS!$A$1:$I$342,9,0)</f>
        <v>ATRATO</v>
      </c>
      <c r="J1326" s="175">
        <v>2</v>
      </c>
      <c r="K1326" s="176" t="str">
        <f>VLOOKUP(J1326,AUXILIAR_TIPO_ASEGURADORA!$C$2:$D$19,2,0)</f>
        <v>QBE SEGUROS</v>
      </c>
      <c r="L1326" s="115">
        <v>18010001195</v>
      </c>
      <c r="M1326" s="148">
        <v>41528</v>
      </c>
      <c r="N1326" s="115">
        <v>12010002398</v>
      </c>
      <c r="O1326" s="148">
        <v>41528</v>
      </c>
      <c r="P1326" s="28"/>
      <c r="Q1326" s="60"/>
      <c r="R1326" s="157" t="str">
        <f t="shared" ca="1" si="71"/>
        <v>Vencida</v>
      </c>
      <c r="S1326" s="157">
        <f t="shared" ca="1" si="72"/>
        <v>3122</v>
      </c>
      <c r="T1326" s="157" t="str">
        <f t="shared" ca="1" si="73"/>
        <v xml:space="preserve"> </v>
      </c>
    </row>
    <row r="1327" spans="1:20" ht="15.6" thickTop="1" thickBot="1">
      <c r="A1327" s="146">
        <v>9000384191</v>
      </c>
      <c r="B1327" s="88" t="str">
        <f>VLOOKUP(A1327,EMPRESAS!$A$1:$B$342,2,0)</f>
        <v>RIO &amp; MAR  LTDA</v>
      </c>
      <c r="C1327" s="88" t="str">
        <f>VLOOKUP(A1327,EMPRESAS!$A$1:$C$342,3,0)</f>
        <v>Pasajeros</v>
      </c>
      <c r="D1327" s="91" t="s">
        <v>2421</v>
      </c>
      <c r="E1327" s="122">
        <v>20121749</v>
      </c>
      <c r="F1327" s="130" t="s">
        <v>1102</v>
      </c>
      <c r="G1327" s="131">
        <v>18</v>
      </c>
      <c r="H1327" s="122" t="s">
        <v>1105</v>
      </c>
      <c r="I1327" s="220" t="str">
        <f>VLOOKUP(A1327,EMPRESAS!$A$1:$I$342,9,0)</f>
        <v>ATRATO</v>
      </c>
      <c r="J1327" s="175">
        <v>2</v>
      </c>
      <c r="K1327" s="176" t="str">
        <f>VLOOKUP(J1327,AUXILIAR_TIPO_ASEGURADORA!$C$2:$D$19,2,0)</f>
        <v>QBE SEGUROS</v>
      </c>
      <c r="L1327" s="115">
        <v>18010001195</v>
      </c>
      <c r="M1327" s="148">
        <v>41528</v>
      </c>
      <c r="N1327" s="115">
        <v>12010002398</v>
      </c>
      <c r="O1327" s="148">
        <v>41528</v>
      </c>
      <c r="P1327" s="28"/>
      <c r="Q1327" s="60"/>
      <c r="R1327" s="157" t="str">
        <f t="shared" ca="1" si="71"/>
        <v>Vencida</v>
      </c>
      <c r="S1327" s="157">
        <f t="shared" ca="1" si="72"/>
        <v>3122</v>
      </c>
      <c r="T1327" s="157" t="str">
        <f t="shared" ca="1" si="73"/>
        <v xml:space="preserve"> </v>
      </c>
    </row>
    <row r="1328" spans="1:20" ht="15.6" thickTop="1" thickBot="1">
      <c r="A1328" s="146">
        <v>9000384191</v>
      </c>
      <c r="B1328" s="88" t="str">
        <f>VLOOKUP(A1328,EMPRESAS!$A$1:$B$342,2,0)</f>
        <v>RIO &amp; MAR  LTDA</v>
      </c>
      <c r="C1328" s="88" t="str">
        <f>VLOOKUP(A1328,EMPRESAS!$A$1:$C$342,3,0)</f>
        <v>Pasajeros</v>
      </c>
      <c r="D1328" s="91" t="s">
        <v>2422</v>
      </c>
      <c r="E1328" s="122">
        <v>203201233</v>
      </c>
      <c r="F1328" s="130" t="s">
        <v>1102</v>
      </c>
      <c r="G1328" s="131">
        <v>18</v>
      </c>
      <c r="H1328" s="122" t="s">
        <v>1105</v>
      </c>
      <c r="I1328" s="220" t="str">
        <f>VLOOKUP(A1328,EMPRESAS!$A$1:$I$342,9,0)</f>
        <v>ATRATO</v>
      </c>
      <c r="J1328" s="175">
        <v>2</v>
      </c>
      <c r="K1328" s="176" t="str">
        <f>VLOOKUP(J1328,AUXILIAR_TIPO_ASEGURADORA!$C$2:$D$19,2,0)</f>
        <v>QBE SEGUROS</v>
      </c>
      <c r="L1328" s="115">
        <v>18010001195</v>
      </c>
      <c r="M1328" s="148">
        <v>41528</v>
      </c>
      <c r="N1328" s="115">
        <v>12010002398</v>
      </c>
      <c r="O1328" s="148">
        <v>41528</v>
      </c>
      <c r="P1328" s="28"/>
      <c r="Q1328" s="60"/>
      <c r="R1328" s="157" t="str">
        <f t="shared" ca="1" si="71"/>
        <v>Vencida</v>
      </c>
      <c r="S1328" s="157">
        <f t="shared" ca="1" si="72"/>
        <v>3122</v>
      </c>
      <c r="T1328" s="157" t="str">
        <f t="shared" ca="1" si="73"/>
        <v xml:space="preserve"> </v>
      </c>
    </row>
    <row r="1329" spans="1:20" ht="15.6" thickTop="1" thickBot="1">
      <c r="A1329" s="146">
        <v>9000384191</v>
      </c>
      <c r="B1329" s="88" t="str">
        <f>VLOOKUP(A1329,EMPRESAS!$A$1:$B$342,2,0)</f>
        <v>RIO &amp; MAR  LTDA</v>
      </c>
      <c r="C1329" s="88" t="str">
        <f>VLOOKUP(A1329,EMPRESAS!$A$1:$C$342,3,0)</f>
        <v>Pasajeros</v>
      </c>
      <c r="D1329" s="91" t="s">
        <v>2423</v>
      </c>
      <c r="E1329" s="122">
        <v>203201331</v>
      </c>
      <c r="F1329" s="130" t="s">
        <v>1102</v>
      </c>
      <c r="G1329" s="131">
        <v>18</v>
      </c>
      <c r="H1329" s="122" t="s">
        <v>1105</v>
      </c>
      <c r="I1329" s="220" t="str">
        <f>VLOOKUP(A1329,EMPRESAS!$A$1:$I$342,9,0)</f>
        <v>ATRATO</v>
      </c>
      <c r="J1329" s="175">
        <v>2</v>
      </c>
      <c r="K1329" s="176" t="str">
        <f>VLOOKUP(J1329,AUXILIAR_TIPO_ASEGURADORA!$C$2:$D$19,2,0)</f>
        <v>QBE SEGUROS</v>
      </c>
      <c r="L1329" s="115">
        <v>18010001195</v>
      </c>
      <c r="M1329" s="148">
        <v>41528</v>
      </c>
      <c r="N1329" s="115">
        <v>12010002398</v>
      </c>
      <c r="O1329" s="148">
        <v>41528</v>
      </c>
      <c r="P1329" s="28"/>
      <c r="Q1329" s="60"/>
      <c r="R1329" s="157" t="str">
        <f t="shared" ca="1" si="71"/>
        <v>Vencida</v>
      </c>
      <c r="S1329" s="157">
        <f t="shared" ca="1" si="72"/>
        <v>3122</v>
      </c>
      <c r="T1329" s="157" t="str">
        <f t="shared" ca="1" si="73"/>
        <v xml:space="preserve"> </v>
      </c>
    </row>
    <row r="1330" spans="1:20" ht="15.6" thickTop="1" thickBot="1">
      <c r="A1330" s="146">
        <v>9002739318</v>
      </c>
      <c r="B1330" s="88" t="str">
        <f>VLOOKUP(A1330,EMPRESAS!$A$1:$B$342,2,0)</f>
        <v>EXPRESO BAGADO LTDA</v>
      </c>
      <c r="C1330" s="88" t="str">
        <f>VLOOKUP(A1330,EMPRESAS!$A$1:$C$342,3,0)</f>
        <v>Pasajeros</v>
      </c>
      <c r="D1330" s="95" t="s">
        <v>2424</v>
      </c>
      <c r="E1330" s="122">
        <v>21002140</v>
      </c>
      <c r="F1330" s="130" t="s">
        <v>1102</v>
      </c>
      <c r="G1330" s="131">
        <v>22</v>
      </c>
      <c r="H1330" s="122" t="s">
        <v>1035</v>
      </c>
      <c r="I1330" s="220" t="str">
        <f>VLOOKUP(A1330,EMPRESAS!$A$1:$I$342,9,0)</f>
        <v>ATRATO</v>
      </c>
      <c r="J1330" s="175">
        <v>2</v>
      </c>
      <c r="K1330" s="176" t="str">
        <f>VLOOKUP(J1330,AUXILIAR_TIPO_ASEGURADORA!$C$2:$D$19,2,0)</f>
        <v>QBE SEGUROS</v>
      </c>
      <c r="L1330" s="115">
        <v>18010001195</v>
      </c>
      <c r="M1330" s="148">
        <v>41528</v>
      </c>
      <c r="N1330" s="115">
        <v>12010002398</v>
      </c>
      <c r="O1330" s="148">
        <v>41528</v>
      </c>
      <c r="P1330" s="28"/>
      <c r="Q1330" s="60"/>
      <c r="R1330" s="157" t="str">
        <f t="shared" ca="1" si="71"/>
        <v>Vencida</v>
      </c>
      <c r="S1330" s="157">
        <f t="shared" ca="1" si="72"/>
        <v>3122</v>
      </c>
      <c r="T1330" s="157" t="str">
        <f t="shared" ca="1" si="73"/>
        <v xml:space="preserve"> </v>
      </c>
    </row>
    <row r="1331" spans="1:20" ht="15.6" thickTop="1" thickBot="1">
      <c r="A1331" s="67">
        <v>9001974565</v>
      </c>
      <c r="B1331" s="88" t="str">
        <f>VLOOKUP(A1331,EMPRESAS!$A$1:$B$342,2,0)</f>
        <v>COOPERATIVA DE TRANSPORTADORES DEL SUR DEL CAUCA  "COOTRANSCA"</v>
      </c>
      <c r="C1331" s="88" t="str">
        <f>VLOOKUP(A1331,EMPRESAS!$A$1:$C$342,3,0)</f>
        <v>Pasajeros</v>
      </c>
      <c r="D1331" s="91" t="s">
        <v>2425</v>
      </c>
      <c r="E1331" s="122">
        <v>40123390</v>
      </c>
      <c r="F1331" s="130" t="s">
        <v>1158</v>
      </c>
      <c r="G1331" s="131">
        <v>12</v>
      </c>
      <c r="H1331" s="122" t="s">
        <v>1035</v>
      </c>
      <c r="I1331" s="220" t="str">
        <f>VLOOKUP(A1331,EMPRESAS!$A$1:$I$342,9,0)</f>
        <v>CAQUETA</v>
      </c>
      <c r="J1331" s="175">
        <v>1</v>
      </c>
      <c r="K1331" s="176" t="str">
        <f>VLOOKUP(J1331,AUXILIAR_TIPO_ASEGURADORA!$C$2:$D$19,2,0)</f>
        <v>PREVISORA</v>
      </c>
      <c r="L1331" s="115">
        <v>1002494</v>
      </c>
      <c r="M1331" s="148">
        <v>42996</v>
      </c>
      <c r="N1331" s="115">
        <v>3000503</v>
      </c>
      <c r="O1331" s="148">
        <v>42996</v>
      </c>
      <c r="P1331" s="28"/>
      <c r="Q1331" s="60"/>
      <c r="R1331" s="157" t="str">
        <f t="shared" ca="1" si="71"/>
        <v>Vencida</v>
      </c>
      <c r="S1331" s="157">
        <f t="shared" ca="1" si="72"/>
        <v>1654</v>
      </c>
      <c r="T1331" s="157" t="str">
        <f t="shared" ca="1" si="73"/>
        <v xml:space="preserve"> </v>
      </c>
    </row>
    <row r="1332" spans="1:20" ht="15.6" thickTop="1" thickBot="1">
      <c r="A1332" s="88">
        <v>9001974565</v>
      </c>
      <c r="B1332" s="88" t="str">
        <f>VLOOKUP(A1332,EMPRESAS!$A$1:$B$342,2,0)</f>
        <v>COOPERATIVA DE TRANSPORTADORES DEL SUR DEL CAUCA  "COOTRANSCA"</v>
      </c>
      <c r="C1332" s="88" t="str">
        <f>VLOOKUP(A1332,EMPRESAS!$A$1:$C$342,3,0)</f>
        <v>Pasajeros</v>
      </c>
      <c r="D1332" s="91" t="s">
        <v>2426</v>
      </c>
      <c r="E1332" s="122">
        <v>40123395</v>
      </c>
      <c r="F1332" s="130" t="s">
        <v>1158</v>
      </c>
      <c r="G1332" s="131">
        <v>12</v>
      </c>
      <c r="H1332" s="122" t="s">
        <v>1035</v>
      </c>
      <c r="I1332" s="220" t="str">
        <f>VLOOKUP(A1332,EMPRESAS!$A$1:$I$342,9,0)</f>
        <v>CAQUETA</v>
      </c>
      <c r="J1332" s="175">
        <v>1</v>
      </c>
      <c r="K1332" s="176" t="str">
        <f>VLOOKUP(J1332,AUXILIAR_TIPO_ASEGURADORA!$C$2:$D$19,2,0)</f>
        <v>PREVISORA</v>
      </c>
      <c r="L1332" s="115">
        <v>1002494</v>
      </c>
      <c r="M1332" s="148">
        <v>42996</v>
      </c>
      <c r="N1332" s="115">
        <v>3000503</v>
      </c>
      <c r="O1332" s="148">
        <v>42996</v>
      </c>
      <c r="P1332" s="28"/>
      <c r="Q1332" s="60"/>
      <c r="R1332" s="157" t="str">
        <f t="shared" ca="1" si="71"/>
        <v>Vencida</v>
      </c>
      <c r="S1332" s="157">
        <f t="shared" ca="1" si="72"/>
        <v>1654</v>
      </c>
      <c r="T1332" s="157" t="str">
        <f t="shared" ca="1" si="73"/>
        <v xml:space="preserve"> </v>
      </c>
    </row>
    <row r="1333" spans="1:20" ht="15.6" thickTop="1" thickBot="1">
      <c r="A1333" s="67">
        <v>9000444361</v>
      </c>
      <c r="B1333" s="88" t="str">
        <f>VLOOKUP(A1333,EMPRESAS!$A$1:$B$342,2,0)</f>
        <v>H.J. VALLEJO Y CIA S.A.S.  "ASOBARCOS GUATAPE" ANTES  H. J.  VALLEJO Y  CIA LTDA</v>
      </c>
      <c r="C1333" s="88" t="str">
        <f>VLOOKUP(A1333,EMPRESAS!$A$1:$C$342,3,0)</f>
        <v>Turismo</v>
      </c>
      <c r="D1333" s="95" t="s">
        <v>2427</v>
      </c>
      <c r="E1333" s="122">
        <v>11020528</v>
      </c>
      <c r="F1333" s="131" t="s">
        <v>1195</v>
      </c>
      <c r="G1333" s="131">
        <v>120</v>
      </c>
      <c r="H1333" s="122" t="s">
        <v>1105</v>
      </c>
      <c r="I1333" s="220" t="str">
        <f>VLOOKUP(A1333,EMPRESAS!$A$1:$I$342,9,0)</f>
        <v>EMBALSE DEL PEÑOL</v>
      </c>
      <c r="J1333" s="175">
        <v>1</v>
      </c>
      <c r="K1333" s="176" t="str">
        <f>VLOOKUP(J1333,AUXILIAR_TIPO_ASEGURADORA!$C$2:$D$19,2,0)</f>
        <v>PREVISORA</v>
      </c>
      <c r="L1333" s="115">
        <v>1020406</v>
      </c>
      <c r="M1333" s="148">
        <v>43219</v>
      </c>
      <c r="N1333" s="115">
        <v>3000075</v>
      </c>
      <c r="O1333" s="148">
        <v>43219</v>
      </c>
      <c r="P1333" s="28"/>
      <c r="Q1333" s="60"/>
      <c r="R1333" s="157" t="str">
        <f t="shared" ca="1" si="71"/>
        <v>Vencida</v>
      </c>
      <c r="S1333" s="157">
        <f t="shared" ca="1" si="72"/>
        <v>1431</v>
      </c>
      <c r="T1333" s="157" t="str">
        <f t="shared" ca="1" si="73"/>
        <v xml:space="preserve"> </v>
      </c>
    </row>
    <row r="1334" spans="1:20" ht="15.6" thickTop="1" thickBot="1">
      <c r="A1334" s="88">
        <v>9000444361</v>
      </c>
      <c r="B1334" s="88" t="str">
        <f>VLOOKUP(A1334,EMPRESAS!$A$1:$B$342,2,0)</f>
        <v>H.J. VALLEJO Y CIA S.A.S.  "ASOBARCOS GUATAPE" ANTES  H. J.  VALLEJO Y  CIA LTDA</v>
      </c>
      <c r="C1334" s="88" t="str">
        <f>VLOOKUP(A1334,EMPRESAS!$A$1:$C$342,3,0)</f>
        <v>Turismo</v>
      </c>
      <c r="D1334" s="95" t="s">
        <v>2428</v>
      </c>
      <c r="E1334" s="122">
        <v>11021712</v>
      </c>
      <c r="F1334" s="131" t="s">
        <v>1195</v>
      </c>
      <c r="G1334" s="131">
        <v>280</v>
      </c>
      <c r="H1334" s="122" t="s">
        <v>1105</v>
      </c>
      <c r="I1334" s="220" t="str">
        <f>VLOOKUP(A1334,EMPRESAS!$A$1:$I$342,9,0)</f>
        <v>EMBALSE DEL PEÑOL</v>
      </c>
      <c r="J1334" s="175">
        <v>1</v>
      </c>
      <c r="K1334" s="176" t="str">
        <f>VLOOKUP(J1334,AUXILIAR_TIPO_ASEGURADORA!$C$2:$D$19,2,0)</f>
        <v>PREVISORA</v>
      </c>
      <c r="L1334" s="115">
        <v>1002523</v>
      </c>
      <c r="M1334" s="148">
        <v>43219</v>
      </c>
      <c r="N1334" s="115">
        <v>3000075</v>
      </c>
      <c r="O1334" s="148">
        <v>43219</v>
      </c>
      <c r="P1334" s="28"/>
      <c r="Q1334" s="60"/>
      <c r="R1334" s="157" t="str">
        <f t="shared" ca="1" si="71"/>
        <v>Vencida</v>
      </c>
      <c r="S1334" s="157">
        <f t="shared" ca="1" si="72"/>
        <v>1431</v>
      </c>
      <c r="T1334" s="157" t="str">
        <f t="shared" ca="1" si="73"/>
        <v xml:space="preserve"> </v>
      </c>
    </row>
    <row r="1335" spans="1:20" ht="15.6" thickTop="1" thickBot="1">
      <c r="A1335" s="146">
        <v>8600000182</v>
      </c>
      <c r="B1335" s="88" t="str">
        <f>VLOOKUP(A1335,EMPRESAS!$A$1:$B$342,2,0)</f>
        <v>AGENCIA DE VIAJES Y TURISMO AVIATUR S.A.  "AVIATUR  S.A"</v>
      </c>
      <c r="C1335" s="88" t="str">
        <f>VLOOKUP(A1335,EMPRESAS!$A$1:$C$342,3,0)</f>
        <v>Especial</v>
      </c>
      <c r="D1335" s="91" t="s">
        <v>2429</v>
      </c>
      <c r="E1335" s="122">
        <v>470756</v>
      </c>
      <c r="F1335" s="130" t="s">
        <v>1102</v>
      </c>
      <c r="G1335" s="131">
        <v>17</v>
      </c>
      <c r="H1335" s="122" t="s">
        <v>1035</v>
      </c>
      <c r="I1335" s="220" t="str">
        <f>VLOOKUP(A1335,EMPRESAS!$A$1:$I$342,9,0)</f>
        <v>AMAZONAS</v>
      </c>
      <c r="J1335" s="175">
        <v>1</v>
      </c>
      <c r="K1335" s="176" t="str">
        <f>VLOOKUP(J1335,AUXILIAR_TIPO_ASEGURADORA!$C$2:$D$19,2,0)</f>
        <v>PREVISORA</v>
      </c>
      <c r="L1335" s="115">
        <v>1002523</v>
      </c>
      <c r="M1335" s="148">
        <v>41758</v>
      </c>
      <c r="N1335" s="115">
        <v>3000075</v>
      </c>
      <c r="O1335" s="148">
        <v>41758</v>
      </c>
      <c r="P1335" s="28"/>
      <c r="Q1335" s="60"/>
      <c r="R1335" s="157" t="str">
        <f t="shared" ca="1" si="71"/>
        <v>Vencida</v>
      </c>
      <c r="S1335" s="157">
        <f t="shared" ca="1" si="72"/>
        <v>2892</v>
      </c>
      <c r="T1335" s="157" t="str">
        <f t="shared" ca="1" si="73"/>
        <v xml:space="preserve"> </v>
      </c>
    </row>
    <row r="1336" spans="1:20" ht="15.6" thickTop="1" thickBot="1">
      <c r="A1336" s="67">
        <v>100609551</v>
      </c>
      <c r="B1336" s="88" t="str">
        <f>VLOOKUP(A1336,EMPRESAS!$A$1:$B$342,2,0)</f>
        <v>OSORIO OCAMPO GUELMER DE JESUS -E.C-  "CENTRO TURISTICO RURAL EL ARRIERO PAISA"</v>
      </c>
      <c r="C1336" s="88" t="str">
        <f>VLOOKUP(A1336,EMPRESAS!$A$1:$C$342,3,0)</f>
        <v>Turismo</v>
      </c>
      <c r="D1336" s="95" t="s">
        <v>2430</v>
      </c>
      <c r="E1336" s="122">
        <v>11320134</v>
      </c>
      <c r="F1336" s="130" t="s">
        <v>1102</v>
      </c>
      <c r="G1336" s="131">
        <v>16</v>
      </c>
      <c r="H1336" s="122" t="s">
        <v>1147</v>
      </c>
      <c r="I1336" s="220" t="str">
        <f>VLOOKUP(A1336,EMPRESAS!$A$1:$I$342,9,0)</f>
        <v>LAGO CALIMA</v>
      </c>
      <c r="J1336" s="175">
        <v>1</v>
      </c>
      <c r="K1336" s="176" t="str">
        <f>VLOOKUP(J1336,AUXILIAR_TIPO_ASEGURADORA!$C$2:$D$19,2,0)</f>
        <v>PREVISORA</v>
      </c>
      <c r="L1336" s="115">
        <v>1021163</v>
      </c>
      <c r="M1336" s="148">
        <v>43616</v>
      </c>
      <c r="N1336" s="115">
        <v>1021163</v>
      </c>
      <c r="O1336" s="148">
        <v>43616</v>
      </c>
      <c r="P1336" s="28"/>
      <c r="Q1336" s="60"/>
      <c r="R1336" s="157" t="str">
        <f t="shared" ca="1" si="71"/>
        <v>Vencida</v>
      </c>
      <c r="S1336" s="157">
        <f t="shared" ca="1" si="72"/>
        <v>1034</v>
      </c>
      <c r="T1336" s="157" t="str">
        <f t="shared" ca="1" si="73"/>
        <v xml:space="preserve"> </v>
      </c>
    </row>
    <row r="1337" spans="1:20" ht="15.6" thickTop="1" thickBot="1">
      <c r="A1337" s="88">
        <v>100609551</v>
      </c>
      <c r="B1337" s="88" t="str">
        <f>VLOOKUP(A1337,EMPRESAS!$A$1:$B$342,2,0)</f>
        <v>OSORIO OCAMPO GUELMER DE JESUS -E.C-  "CENTRO TURISTICO RURAL EL ARRIERO PAISA"</v>
      </c>
      <c r="C1337" s="88" t="str">
        <f>VLOOKUP(A1337,EMPRESAS!$A$1:$C$342,3,0)</f>
        <v>Turismo</v>
      </c>
      <c r="D1337" s="95" t="s">
        <v>2431</v>
      </c>
      <c r="E1337" s="122">
        <v>11320406</v>
      </c>
      <c r="F1337" s="130" t="s">
        <v>1102</v>
      </c>
      <c r="G1337" s="131">
        <v>18</v>
      </c>
      <c r="H1337" s="122" t="s">
        <v>1147</v>
      </c>
      <c r="I1337" s="220" t="str">
        <f>VLOOKUP(A1337,EMPRESAS!$A$1:$I$342,9,0)</f>
        <v>LAGO CALIMA</v>
      </c>
      <c r="J1337" s="175">
        <v>1</v>
      </c>
      <c r="K1337" s="176" t="str">
        <f>VLOOKUP(J1337,AUXILIAR_TIPO_ASEGURADORA!$C$2:$D$19,2,0)</f>
        <v>PREVISORA</v>
      </c>
      <c r="L1337" s="115">
        <v>3000756</v>
      </c>
      <c r="M1337" s="148">
        <v>43616</v>
      </c>
      <c r="N1337" s="115">
        <v>3000756</v>
      </c>
      <c r="O1337" s="148">
        <v>43616</v>
      </c>
      <c r="P1337" s="28"/>
      <c r="Q1337" s="60"/>
      <c r="R1337" s="157" t="str">
        <f t="shared" ca="1" si="71"/>
        <v>Vencida</v>
      </c>
      <c r="S1337" s="157">
        <f t="shared" ca="1" si="72"/>
        <v>1034</v>
      </c>
      <c r="T1337" s="157" t="str">
        <f t="shared" ca="1" si="73"/>
        <v xml:space="preserve"> </v>
      </c>
    </row>
    <row r="1338" spans="1:20" ht="15.6" thickTop="1" thickBot="1">
      <c r="A1338" s="146">
        <v>9002543239</v>
      </c>
      <c r="B1338" s="88" t="str">
        <f>VLOOKUP(A1338,EMPRESAS!$A$1:$B$342,2,0)</f>
        <v>RIVERSIDE DE OCCIDENTE  S.A.</v>
      </c>
      <c r="C1338" s="88" t="str">
        <f>VLOOKUP(A1338,EMPRESAS!$A$1:$C$342,3,0)</f>
        <v>Turismo</v>
      </c>
      <c r="D1338" s="91" t="s">
        <v>2095</v>
      </c>
      <c r="E1338" s="122">
        <v>16201267</v>
      </c>
      <c r="F1338" s="130" t="s">
        <v>2432</v>
      </c>
      <c r="G1338" s="131">
        <v>65</v>
      </c>
      <c r="H1338" s="122" t="s">
        <v>1035</v>
      </c>
      <c r="I1338" s="220" t="str">
        <f>VLOOKUP(A1338,EMPRESAS!$A$1:$I$342,9,0)</f>
        <v>CAUCA</v>
      </c>
      <c r="J1338" s="175">
        <v>1</v>
      </c>
      <c r="K1338" s="176" t="str">
        <f>VLOOKUP(J1338,AUXILIAR_TIPO_ASEGURADORA!$C$2:$D$19,2,0)</f>
        <v>PREVISORA</v>
      </c>
      <c r="L1338" s="115">
        <v>1002220</v>
      </c>
      <c r="M1338" s="148">
        <v>40635</v>
      </c>
      <c r="N1338" s="115">
        <v>1008059</v>
      </c>
      <c r="O1338" s="148">
        <v>40635</v>
      </c>
      <c r="P1338" s="28"/>
      <c r="Q1338" s="60"/>
      <c r="R1338" s="157" t="str">
        <f t="shared" ca="1" si="71"/>
        <v>Vencida</v>
      </c>
      <c r="S1338" s="157">
        <f t="shared" ca="1" si="72"/>
        <v>4015</v>
      </c>
      <c r="T1338" s="157" t="str">
        <f t="shared" ca="1" si="73"/>
        <v xml:space="preserve"> </v>
      </c>
    </row>
    <row r="1339" spans="1:20" ht="15.6" thickTop="1" thickBot="1">
      <c r="A1339" s="146">
        <v>9003921281</v>
      </c>
      <c r="B1339" s="88" t="str">
        <f>VLOOKUP(A1339,EMPRESAS!$A$1:$B$342,2,0)</f>
        <v>LA GIGANTEÑA EMPRESA ASOCIATIVA DE TRABAJO</v>
      </c>
      <c r="C1339" s="88" t="str">
        <f>VLOOKUP(A1339,EMPRESAS!$A$1:$C$342,3,0)</f>
        <v>Pasajeros</v>
      </c>
      <c r="D1339" s="95" t="s">
        <v>2433</v>
      </c>
      <c r="E1339" s="122">
        <v>11220096</v>
      </c>
      <c r="F1339" s="130" t="s">
        <v>993</v>
      </c>
      <c r="G1339" s="131">
        <v>20</v>
      </c>
      <c r="H1339" s="122" t="s">
        <v>1105</v>
      </c>
      <c r="I1339" s="220" t="str">
        <f>VLOOKUP(A1339,EMPRESAS!$A$1:$I$342,9,0)</f>
        <v>MAGDALENA</v>
      </c>
      <c r="J1339" s="175">
        <v>1</v>
      </c>
      <c r="K1339" s="176" t="str">
        <f>VLOOKUP(J1339,AUXILIAR_TIPO_ASEGURADORA!$C$2:$D$19,2,0)</f>
        <v>PREVISORA</v>
      </c>
      <c r="L1339" s="115">
        <v>1002195</v>
      </c>
      <c r="M1339" s="148">
        <v>40181</v>
      </c>
      <c r="N1339" s="115">
        <v>1001041</v>
      </c>
      <c r="O1339" s="148">
        <v>40181</v>
      </c>
      <c r="P1339" s="28"/>
      <c r="Q1339" s="60"/>
      <c r="R1339" s="157" t="str">
        <f t="shared" ca="1" si="71"/>
        <v>Vencida</v>
      </c>
      <c r="S1339" s="157">
        <f t="shared" ca="1" si="72"/>
        <v>4469</v>
      </c>
      <c r="T1339" s="157" t="str">
        <f t="shared" ca="1" si="73"/>
        <v xml:space="preserve"> </v>
      </c>
    </row>
    <row r="1340" spans="1:20" ht="15.6" thickTop="1" thickBot="1">
      <c r="A1340" s="146">
        <v>9003921281</v>
      </c>
      <c r="B1340" s="88" t="str">
        <f>VLOOKUP(A1340,EMPRESAS!$A$1:$B$342,2,0)</f>
        <v>LA GIGANTEÑA EMPRESA ASOCIATIVA DE TRABAJO</v>
      </c>
      <c r="C1340" s="88" t="str">
        <f>VLOOKUP(A1340,EMPRESAS!$A$1:$C$342,3,0)</f>
        <v>Pasajeros</v>
      </c>
      <c r="D1340" s="95" t="s">
        <v>2434</v>
      </c>
      <c r="E1340" s="122">
        <v>11220099</v>
      </c>
      <c r="F1340" s="130" t="s">
        <v>1102</v>
      </c>
      <c r="G1340" s="131">
        <v>10</v>
      </c>
      <c r="H1340" s="122" t="s">
        <v>1035</v>
      </c>
      <c r="I1340" s="220" t="str">
        <f>VLOOKUP(A1340,EMPRESAS!$A$1:$I$342,9,0)</f>
        <v>MAGDALENA</v>
      </c>
      <c r="J1340" s="175">
        <v>10</v>
      </c>
      <c r="K1340" s="176" t="str">
        <f>VLOOKUP(J1340,AUXILIAR_TIPO_ASEGURADORA!$C$2:$D$19,2,0)</f>
        <v>CONDOR</v>
      </c>
      <c r="L1340" s="115">
        <v>300000234</v>
      </c>
      <c r="M1340" s="148">
        <v>40890</v>
      </c>
      <c r="N1340" s="115">
        <v>300000233</v>
      </c>
      <c r="O1340" s="148">
        <v>40890</v>
      </c>
      <c r="P1340" s="28"/>
      <c r="Q1340" s="60"/>
      <c r="R1340" s="157" t="str">
        <f t="shared" ca="1" si="71"/>
        <v>Vencida</v>
      </c>
      <c r="S1340" s="157">
        <f t="shared" ca="1" si="72"/>
        <v>3760</v>
      </c>
      <c r="T1340" s="157" t="str">
        <f t="shared" ca="1" si="73"/>
        <v xml:space="preserve"> </v>
      </c>
    </row>
    <row r="1341" spans="1:20" ht="15.6" thickTop="1" thickBot="1">
      <c r="A1341" s="146">
        <v>9003921281</v>
      </c>
      <c r="B1341" s="88" t="str">
        <f>VLOOKUP(A1341,EMPRESAS!$A$1:$B$342,2,0)</f>
        <v>LA GIGANTEÑA EMPRESA ASOCIATIVA DE TRABAJO</v>
      </c>
      <c r="C1341" s="88" t="str">
        <f>VLOOKUP(A1341,EMPRESAS!$A$1:$C$342,3,0)</f>
        <v>Pasajeros</v>
      </c>
      <c r="D1341" s="95" t="s">
        <v>2435</v>
      </c>
      <c r="E1341" s="122">
        <v>11220098</v>
      </c>
      <c r="F1341" s="130" t="s">
        <v>993</v>
      </c>
      <c r="G1341" s="131">
        <v>20</v>
      </c>
      <c r="H1341" s="122" t="s">
        <v>1035</v>
      </c>
      <c r="I1341" s="220" t="str">
        <f>VLOOKUP(A1341,EMPRESAS!$A$1:$I$342,9,0)</f>
        <v>MAGDALENA</v>
      </c>
      <c r="J1341" s="175">
        <v>10</v>
      </c>
      <c r="K1341" s="176" t="str">
        <f>VLOOKUP(J1341,AUXILIAR_TIPO_ASEGURADORA!$C$2:$D$19,2,0)</f>
        <v>CONDOR</v>
      </c>
      <c r="L1341" s="115">
        <v>300000234</v>
      </c>
      <c r="M1341" s="148">
        <v>40890</v>
      </c>
      <c r="N1341" s="115">
        <v>300000233</v>
      </c>
      <c r="O1341" s="148">
        <v>40890</v>
      </c>
      <c r="P1341" s="28"/>
      <c r="Q1341" s="60"/>
      <c r="R1341" s="157" t="str">
        <f t="shared" ca="1" si="71"/>
        <v>Vencida</v>
      </c>
      <c r="S1341" s="157">
        <f t="shared" ca="1" si="72"/>
        <v>3760</v>
      </c>
      <c r="T1341" s="157" t="str">
        <f t="shared" ca="1" si="73"/>
        <v xml:space="preserve"> </v>
      </c>
    </row>
    <row r="1342" spans="1:20" ht="15.6" thickTop="1" thickBot="1">
      <c r="A1342" s="146">
        <v>9004080545</v>
      </c>
      <c r="B1342" s="88" t="str">
        <f>VLOOKUP(A1342,EMPRESAS!$A$1:$B$342,2,0)</f>
        <v>TRANSNUEVO LLORO S.A.S.</v>
      </c>
      <c r="C1342" s="88" t="str">
        <f>VLOOKUP(A1342,EMPRESAS!$A$1:$C$342,3,0)</f>
        <v>Pasajeros</v>
      </c>
      <c r="D1342" s="94" t="s">
        <v>2436</v>
      </c>
      <c r="E1342" s="122">
        <v>20121893</v>
      </c>
      <c r="F1342" s="130" t="s">
        <v>1102</v>
      </c>
      <c r="G1342" s="131">
        <v>21</v>
      </c>
      <c r="H1342" s="122" t="s">
        <v>1147</v>
      </c>
      <c r="I1342" s="220" t="str">
        <f>VLOOKUP(A1342,EMPRESAS!$A$1:$I$342,9,0)</f>
        <v>ATRATO</v>
      </c>
      <c r="J1342" s="175">
        <v>10</v>
      </c>
      <c r="K1342" s="176" t="str">
        <f>VLOOKUP(J1342,AUXILIAR_TIPO_ASEGURADORA!$C$2:$D$19,2,0)</f>
        <v>CONDOR</v>
      </c>
      <c r="L1342" s="115">
        <v>300000234</v>
      </c>
      <c r="M1342" s="148">
        <v>40890</v>
      </c>
      <c r="N1342" s="115">
        <v>300000233</v>
      </c>
      <c r="O1342" s="148">
        <v>40890</v>
      </c>
      <c r="P1342" s="28"/>
      <c r="Q1342" s="60"/>
      <c r="R1342" s="157" t="str">
        <f t="shared" ca="1" si="71"/>
        <v>Vencida</v>
      </c>
      <c r="S1342" s="157">
        <f t="shared" ca="1" si="72"/>
        <v>3760</v>
      </c>
      <c r="T1342" s="157" t="str">
        <f t="shared" ca="1" si="73"/>
        <v xml:space="preserve"> </v>
      </c>
    </row>
    <row r="1343" spans="1:20" ht="15.6" thickTop="1" thickBot="1">
      <c r="A1343" s="146">
        <v>9004080545</v>
      </c>
      <c r="B1343" s="88" t="str">
        <f>VLOOKUP(A1343,EMPRESAS!$A$1:$B$342,2,0)</f>
        <v>TRANSNUEVO LLORO S.A.S.</v>
      </c>
      <c r="C1343" s="88" t="str">
        <f>VLOOKUP(A1343,EMPRESAS!$A$1:$C$342,3,0)</f>
        <v>Pasajeros</v>
      </c>
      <c r="D1343" s="94" t="s">
        <v>2437</v>
      </c>
      <c r="E1343" s="122">
        <v>20121892</v>
      </c>
      <c r="F1343" s="130" t="s">
        <v>1102</v>
      </c>
      <c r="G1343" s="131">
        <v>21</v>
      </c>
      <c r="H1343" s="122" t="s">
        <v>1147</v>
      </c>
      <c r="I1343" s="220" t="str">
        <f>VLOOKUP(A1343,EMPRESAS!$A$1:$I$342,9,0)</f>
        <v>ATRATO</v>
      </c>
      <c r="J1343" s="175">
        <v>2</v>
      </c>
      <c r="K1343" s="176" t="str">
        <f>VLOOKUP(J1343,AUXILIAR_TIPO_ASEGURADORA!$C$2:$D$19,2,0)</f>
        <v>QBE SEGUROS</v>
      </c>
      <c r="L1343" s="115">
        <v>18010001158</v>
      </c>
      <c r="M1343" s="148">
        <v>41238</v>
      </c>
      <c r="N1343" s="115">
        <v>12010002316</v>
      </c>
      <c r="O1343" s="148">
        <v>41238</v>
      </c>
      <c r="P1343" s="28"/>
      <c r="Q1343" s="60"/>
      <c r="R1343" s="157" t="str">
        <f t="shared" ca="1" si="71"/>
        <v>Vencida</v>
      </c>
      <c r="S1343" s="157">
        <f t="shared" ca="1" si="72"/>
        <v>3412</v>
      </c>
      <c r="T1343" s="157" t="str">
        <f t="shared" ca="1" si="73"/>
        <v xml:space="preserve"> </v>
      </c>
    </row>
    <row r="1344" spans="1:20" ht="15.6" thickTop="1" thickBot="1">
      <c r="A1344" s="146">
        <v>9004080545</v>
      </c>
      <c r="B1344" s="88" t="str">
        <f>VLOOKUP(A1344,EMPRESAS!$A$1:$B$342,2,0)</f>
        <v>TRANSNUEVO LLORO S.A.S.</v>
      </c>
      <c r="C1344" s="88" t="str">
        <f>VLOOKUP(A1344,EMPRESAS!$A$1:$C$342,3,0)</f>
        <v>Pasajeros</v>
      </c>
      <c r="D1344" s="94" t="s">
        <v>2438</v>
      </c>
      <c r="E1344" s="122">
        <v>20121964</v>
      </c>
      <c r="F1344" s="130" t="s">
        <v>1102</v>
      </c>
      <c r="G1344" s="131">
        <v>12</v>
      </c>
      <c r="H1344" s="122" t="s">
        <v>1147</v>
      </c>
      <c r="I1344" s="220" t="str">
        <f>VLOOKUP(A1344,EMPRESAS!$A$1:$I$342,9,0)</f>
        <v>ATRATO</v>
      </c>
      <c r="J1344" s="175">
        <v>2</v>
      </c>
      <c r="K1344" s="176" t="str">
        <f>VLOOKUP(J1344,AUXILIAR_TIPO_ASEGURADORA!$C$2:$D$19,2,0)</f>
        <v>QBE SEGUROS</v>
      </c>
      <c r="L1344" s="115">
        <v>18010001158</v>
      </c>
      <c r="M1344" s="148">
        <v>41238</v>
      </c>
      <c r="N1344" s="115">
        <v>12010002316</v>
      </c>
      <c r="O1344" s="148">
        <v>41238</v>
      </c>
      <c r="P1344" s="28"/>
      <c r="Q1344" s="60"/>
      <c r="R1344" s="157" t="str">
        <f t="shared" ca="1" si="71"/>
        <v>Vencida</v>
      </c>
      <c r="S1344" s="157">
        <f t="shared" ca="1" si="72"/>
        <v>3412</v>
      </c>
      <c r="T1344" s="157" t="str">
        <f t="shared" ca="1" si="73"/>
        <v xml:space="preserve"> </v>
      </c>
    </row>
    <row r="1345" spans="1:20" ht="15.6" thickTop="1" thickBot="1">
      <c r="A1345" s="67">
        <v>9003791150</v>
      </c>
      <c r="B1345" s="88" t="str">
        <f>VLOOKUP(A1345,EMPRESAS!$A$1:$B$342,2,0)</f>
        <v>ASOCIACION DE TRANSPORTE FLUVIAL  GAMARRA "ASOTRANSFLUVIAL"</v>
      </c>
      <c r="C1345" s="88" t="str">
        <f>VLOOKUP(A1345,EMPRESAS!$A$1:$C$342,3,0)</f>
        <v>Pasajeros</v>
      </c>
      <c r="D1345" s="95" t="s">
        <v>2439</v>
      </c>
      <c r="E1345" s="122">
        <v>10620444</v>
      </c>
      <c r="F1345" s="130" t="s">
        <v>1158</v>
      </c>
      <c r="G1345" s="131">
        <v>12</v>
      </c>
      <c r="H1345" s="122" t="s">
        <v>1105</v>
      </c>
      <c r="I1345" s="220" t="str">
        <f>VLOOKUP(A1345,EMPRESAS!$A$1:$I$342,9,0)</f>
        <v>MAGDALENA</v>
      </c>
      <c r="J1345" s="175">
        <v>2</v>
      </c>
      <c r="K1345" s="176" t="str">
        <f>VLOOKUP(J1345,AUXILIAR_TIPO_ASEGURADORA!$C$2:$D$19,2,0)</f>
        <v>QBE SEGUROS</v>
      </c>
      <c r="L1345" s="115">
        <v>706103195</v>
      </c>
      <c r="M1345" s="148">
        <v>42636</v>
      </c>
      <c r="N1345" s="115">
        <v>706103195</v>
      </c>
      <c r="O1345" s="148">
        <v>42636</v>
      </c>
      <c r="P1345" s="28"/>
      <c r="Q1345" s="60"/>
      <c r="R1345" s="157" t="str">
        <f t="shared" ca="1" si="71"/>
        <v>Vencida</v>
      </c>
      <c r="S1345" s="157">
        <f t="shared" ca="1" si="72"/>
        <v>2014</v>
      </c>
      <c r="T1345" s="157" t="str">
        <f t="shared" ca="1" si="73"/>
        <v xml:space="preserve"> </v>
      </c>
    </row>
    <row r="1346" spans="1:20" ht="15.6" thickTop="1" thickBot="1">
      <c r="A1346" s="88">
        <v>9003791150</v>
      </c>
      <c r="B1346" s="88" t="str">
        <f>VLOOKUP(A1346,EMPRESAS!$A$1:$B$342,2,0)</f>
        <v>ASOCIACION DE TRANSPORTE FLUVIAL  GAMARRA "ASOTRANSFLUVIAL"</v>
      </c>
      <c r="C1346" s="88" t="str">
        <f>VLOOKUP(A1346,EMPRESAS!$A$1:$C$342,3,0)</f>
        <v>Pasajeros</v>
      </c>
      <c r="D1346" s="95" t="s">
        <v>2440</v>
      </c>
      <c r="E1346" s="122">
        <v>10620721</v>
      </c>
      <c r="F1346" s="130" t="s">
        <v>1158</v>
      </c>
      <c r="G1346" s="131">
        <v>12</v>
      </c>
      <c r="H1346" s="122" t="s">
        <v>1105</v>
      </c>
      <c r="I1346" s="220" t="str">
        <f>VLOOKUP(A1346,EMPRESAS!$A$1:$I$342,9,0)</f>
        <v>MAGDALENA</v>
      </c>
      <c r="J1346" s="175">
        <v>2</v>
      </c>
      <c r="K1346" s="176" t="str">
        <f>VLOOKUP(J1346,AUXILIAR_TIPO_ASEGURADORA!$C$2:$D$19,2,0)</f>
        <v>QBE SEGUROS</v>
      </c>
      <c r="L1346" s="115">
        <v>706103195</v>
      </c>
      <c r="M1346" s="148">
        <v>42636</v>
      </c>
      <c r="N1346" s="115">
        <v>706103195</v>
      </c>
      <c r="O1346" s="148">
        <v>42636</v>
      </c>
      <c r="P1346" s="28"/>
      <c r="Q1346" s="60"/>
      <c r="R1346" s="157" t="str">
        <f t="shared" ca="1" si="71"/>
        <v>Vencida</v>
      </c>
      <c r="S1346" s="157">
        <f t="shared" ca="1" si="72"/>
        <v>2014</v>
      </c>
      <c r="T1346" s="157" t="str">
        <f t="shared" ca="1" si="73"/>
        <v xml:space="preserve"> </v>
      </c>
    </row>
    <row r="1347" spans="1:20" ht="15.6" thickTop="1" thickBot="1">
      <c r="A1347" s="88">
        <v>9003791150</v>
      </c>
      <c r="B1347" s="88" t="str">
        <f>VLOOKUP(A1347,EMPRESAS!$A$1:$B$342,2,0)</f>
        <v>ASOCIACION DE TRANSPORTE FLUVIAL  GAMARRA "ASOTRANSFLUVIAL"</v>
      </c>
      <c r="C1347" s="88" t="str">
        <f>VLOOKUP(A1347,EMPRESAS!$A$1:$C$342,3,0)</f>
        <v>Pasajeros</v>
      </c>
      <c r="D1347" s="95" t="s">
        <v>2441</v>
      </c>
      <c r="E1347" s="122">
        <v>10620732</v>
      </c>
      <c r="F1347" s="130" t="s">
        <v>1158</v>
      </c>
      <c r="G1347" s="131">
        <v>12</v>
      </c>
      <c r="H1347" s="122" t="s">
        <v>1105</v>
      </c>
      <c r="I1347" s="220" t="str">
        <f>VLOOKUP(A1347,EMPRESAS!$A$1:$I$342,9,0)</f>
        <v>MAGDALENA</v>
      </c>
      <c r="J1347" s="175">
        <v>2</v>
      </c>
      <c r="K1347" s="176" t="str">
        <f>VLOOKUP(J1347,AUXILIAR_TIPO_ASEGURADORA!$C$2:$D$19,2,0)</f>
        <v>QBE SEGUROS</v>
      </c>
      <c r="L1347" s="115">
        <v>706103195</v>
      </c>
      <c r="M1347" s="148">
        <v>42636</v>
      </c>
      <c r="N1347" s="115">
        <v>706103195</v>
      </c>
      <c r="O1347" s="148">
        <v>42636</v>
      </c>
      <c r="P1347" s="28"/>
      <c r="Q1347" s="60"/>
      <c r="R1347" s="157" t="str">
        <f t="shared" ca="1" si="71"/>
        <v>Vencida</v>
      </c>
      <c r="S1347" s="157">
        <f t="shared" ca="1" si="72"/>
        <v>2014</v>
      </c>
      <c r="T1347" s="157" t="str">
        <f t="shared" ca="1" si="73"/>
        <v xml:space="preserve"> </v>
      </c>
    </row>
    <row r="1348" spans="1:20" ht="15.6" thickTop="1" thickBot="1">
      <c r="A1348" s="88">
        <v>9003791150</v>
      </c>
      <c r="B1348" s="88" t="str">
        <f>VLOOKUP(A1348,EMPRESAS!$A$1:$B$342,2,0)</f>
        <v>ASOCIACION DE TRANSPORTE FLUVIAL  GAMARRA "ASOTRANSFLUVIAL"</v>
      </c>
      <c r="C1348" s="88" t="str">
        <f>VLOOKUP(A1348,EMPRESAS!$A$1:$C$342,3,0)</f>
        <v>Pasajeros</v>
      </c>
      <c r="D1348" s="95" t="s">
        <v>2442</v>
      </c>
      <c r="E1348" s="122">
        <v>10620540</v>
      </c>
      <c r="F1348" s="130" t="s">
        <v>1158</v>
      </c>
      <c r="G1348" s="131">
        <v>12</v>
      </c>
      <c r="H1348" s="122" t="s">
        <v>1105</v>
      </c>
      <c r="I1348" s="220" t="str">
        <f>VLOOKUP(A1348,EMPRESAS!$A$1:$I$342,9,0)</f>
        <v>MAGDALENA</v>
      </c>
      <c r="J1348" s="175">
        <v>2</v>
      </c>
      <c r="K1348" s="176" t="str">
        <f>VLOOKUP(J1348,AUXILIAR_TIPO_ASEGURADORA!$C$2:$D$19,2,0)</f>
        <v>QBE SEGUROS</v>
      </c>
      <c r="L1348" s="115">
        <v>706103195</v>
      </c>
      <c r="M1348" s="148">
        <v>42636</v>
      </c>
      <c r="N1348" s="115">
        <v>706103195</v>
      </c>
      <c r="O1348" s="148">
        <v>42636</v>
      </c>
      <c r="P1348" s="28"/>
      <c r="Q1348" s="60"/>
      <c r="R1348" s="157" t="str">
        <f t="shared" ca="1" si="71"/>
        <v>Vencida</v>
      </c>
      <c r="S1348" s="157">
        <f t="shared" ca="1" si="72"/>
        <v>2014</v>
      </c>
      <c r="T1348" s="157" t="str">
        <f t="shared" ca="1" si="73"/>
        <v xml:space="preserve"> </v>
      </c>
    </row>
    <row r="1349" spans="1:20" ht="15.6" thickTop="1" thickBot="1">
      <c r="A1349" s="88">
        <v>9003791150</v>
      </c>
      <c r="B1349" s="88" t="str">
        <f>VLOOKUP(A1349,EMPRESAS!$A$1:$B$342,2,0)</f>
        <v>ASOCIACION DE TRANSPORTE FLUVIAL  GAMARRA "ASOTRANSFLUVIAL"</v>
      </c>
      <c r="C1349" s="88" t="str">
        <f>VLOOKUP(A1349,EMPRESAS!$A$1:$C$342,3,0)</f>
        <v>Pasajeros</v>
      </c>
      <c r="D1349" s="95" t="s">
        <v>2443</v>
      </c>
      <c r="E1349" s="122">
        <v>10620728</v>
      </c>
      <c r="F1349" s="130" t="s">
        <v>1158</v>
      </c>
      <c r="G1349" s="131">
        <v>12</v>
      </c>
      <c r="H1349" s="122" t="s">
        <v>1105</v>
      </c>
      <c r="I1349" s="220" t="str">
        <f>VLOOKUP(A1349,EMPRESAS!$A$1:$I$342,9,0)</f>
        <v>MAGDALENA</v>
      </c>
      <c r="J1349" s="175">
        <v>2</v>
      </c>
      <c r="K1349" s="176" t="str">
        <f>VLOOKUP(J1349,AUXILIAR_TIPO_ASEGURADORA!$C$2:$D$19,2,0)</f>
        <v>QBE SEGUROS</v>
      </c>
      <c r="L1349" s="115">
        <v>706103195</v>
      </c>
      <c r="M1349" s="148">
        <v>42636</v>
      </c>
      <c r="N1349" s="115">
        <v>706103195</v>
      </c>
      <c r="O1349" s="148">
        <v>42636</v>
      </c>
      <c r="P1349" s="28"/>
      <c r="Q1349" s="60"/>
      <c r="R1349" s="157" t="str">
        <f t="shared" ca="1" si="71"/>
        <v>Vencida</v>
      </c>
      <c r="S1349" s="157">
        <f t="shared" ca="1" si="72"/>
        <v>2014</v>
      </c>
      <c r="T1349" s="157" t="str">
        <f t="shared" ca="1" si="73"/>
        <v xml:space="preserve"> </v>
      </c>
    </row>
    <row r="1350" spans="1:20" ht="15.6" thickTop="1" thickBot="1">
      <c r="A1350" s="88">
        <v>9003791150</v>
      </c>
      <c r="B1350" s="88" t="str">
        <f>VLOOKUP(A1350,EMPRESAS!$A$1:$B$342,2,0)</f>
        <v>ASOCIACION DE TRANSPORTE FLUVIAL  GAMARRA "ASOTRANSFLUVIAL"</v>
      </c>
      <c r="C1350" s="88" t="str">
        <f>VLOOKUP(A1350,EMPRESAS!$A$1:$C$342,3,0)</f>
        <v>Pasajeros</v>
      </c>
      <c r="D1350" s="95" t="s">
        <v>2444</v>
      </c>
      <c r="E1350" s="122">
        <v>10620546</v>
      </c>
      <c r="F1350" s="130" t="s">
        <v>1158</v>
      </c>
      <c r="G1350" s="131">
        <v>12</v>
      </c>
      <c r="H1350" s="122" t="s">
        <v>1105</v>
      </c>
      <c r="I1350" s="220" t="str">
        <f>VLOOKUP(A1350,EMPRESAS!$A$1:$I$342,9,0)</f>
        <v>MAGDALENA</v>
      </c>
      <c r="J1350" s="175">
        <v>2</v>
      </c>
      <c r="K1350" s="176" t="str">
        <f>VLOOKUP(J1350,AUXILIAR_TIPO_ASEGURADORA!$C$2:$D$19,2,0)</f>
        <v>QBE SEGUROS</v>
      </c>
      <c r="L1350" s="115">
        <v>706103195</v>
      </c>
      <c r="M1350" s="148">
        <v>42636</v>
      </c>
      <c r="N1350" s="115">
        <v>706103195</v>
      </c>
      <c r="O1350" s="148">
        <v>42636</v>
      </c>
      <c r="P1350" s="28"/>
      <c r="Q1350" s="60"/>
      <c r="R1350" s="157" t="str">
        <f t="shared" ca="1" si="71"/>
        <v>Vencida</v>
      </c>
      <c r="S1350" s="157">
        <f t="shared" ca="1" si="72"/>
        <v>2014</v>
      </c>
      <c r="T1350" s="157" t="str">
        <f t="shared" ca="1" si="73"/>
        <v xml:space="preserve"> </v>
      </c>
    </row>
    <row r="1351" spans="1:20" ht="15.6" thickTop="1" thickBot="1">
      <c r="A1351" s="88">
        <v>9003791150</v>
      </c>
      <c r="B1351" s="88" t="str">
        <f>VLOOKUP(A1351,EMPRESAS!$A$1:$B$342,2,0)</f>
        <v>ASOCIACION DE TRANSPORTE FLUVIAL  GAMARRA "ASOTRANSFLUVIAL"</v>
      </c>
      <c r="C1351" s="88" t="str">
        <f>VLOOKUP(A1351,EMPRESAS!$A$1:$C$342,3,0)</f>
        <v>Pasajeros</v>
      </c>
      <c r="D1351" s="95" t="s">
        <v>2445</v>
      </c>
      <c r="E1351" s="122">
        <v>10620473</v>
      </c>
      <c r="F1351" s="130" t="s">
        <v>1158</v>
      </c>
      <c r="G1351" s="131">
        <v>12</v>
      </c>
      <c r="H1351" s="122" t="s">
        <v>1105</v>
      </c>
      <c r="I1351" s="220" t="str">
        <f>VLOOKUP(A1351,EMPRESAS!$A$1:$I$342,9,0)</f>
        <v>MAGDALENA</v>
      </c>
      <c r="J1351" s="175">
        <v>2</v>
      </c>
      <c r="K1351" s="176" t="str">
        <f>VLOOKUP(J1351,AUXILIAR_TIPO_ASEGURADORA!$C$2:$D$19,2,0)</f>
        <v>QBE SEGUROS</v>
      </c>
      <c r="L1351" s="115">
        <v>706103195</v>
      </c>
      <c r="M1351" s="148">
        <v>42636</v>
      </c>
      <c r="N1351" s="115">
        <v>706103195</v>
      </c>
      <c r="O1351" s="148">
        <v>42636</v>
      </c>
      <c r="P1351" s="28"/>
      <c r="Q1351" s="60"/>
      <c r="R1351" s="157" t="str">
        <f t="shared" ca="1" si="71"/>
        <v>Vencida</v>
      </c>
      <c r="S1351" s="157">
        <f t="shared" ca="1" si="72"/>
        <v>2014</v>
      </c>
      <c r="T1351" s="157" t="str">
        <f t="shared" ca="1" si="73"/>
        <v xml:space="preserve"> </v>
      </c>
    </row>
    <row r="1352" spans="1:20" ht="15.6" thickTop="1" thickBot="1">
      <c r="A1352" s="88">
        <v>9003791150</v>
      </c>
      <c r="B1352" s="88" t="str">
        <f>VLOOKUP(A1352,EMPRESAS!$A$1:$B$342,2,0)</f>
        <v>ASOCIACION DE TRANSPORTE FLUVIAL  GAMARRA "ASOTRANSFLUVIAL"</v>
      </c>
      <c r="C1352" s="88" t="str">
        <f>VLOOKUP(A1352,EMPRESAS!$A$1:$C$342,3,0)</f>
        <v>Pasajeros</v>
      </c>
      <c r="D1352" s="95" t="s">
        <v>2446</v>
      </c>
      <c r="E1352" s="122">
        <v>10620548</v>
      </c>
      <c r="F1352" s="130" t="s">
        <v>1158</v>
      </c>
      <c r="G1352" s="131">
        <v>12</v>
      </c>
      <c r="H1352" s="122" t="s">
        <v>1105</v>
      </c>
      <c r="I1352" s="220" t="str">
        <f>VLOOKUP(A1352,EMPRESAS!$A$1:$I$342,9,0)</f>
        <v>MAGDALENA</v>
      </c>
      <c r="J1352" s="175">
        <v>2</v>
      </c>
      <c r="K1352" s="176" t="str">
        <f>VLOOKUP(J1352,AUXILIAR_TIPO_ASEGURADORA!$C$2:$D$19,2,0)</f>
        <v>QBE SEGUROS</v>
      </c>
      <c r="L1352" s="115">
        <v>706103195</v>
      </c>
      <c r="M1352" s="148">
        <v>42636</v>
      </c>
      <c r="N1352" s="115">
        <v>706103195</v>
      </c>
      <c r="O1352" s="148">
        <v>42636</v>
      </c>
      <c r="P1352" s="28"/>
      <c r="Q1352" s="60"/>
      <c r="R1352" s="157" t="str">
        <f t="shared" ref="R1352:R1415" ca="1" si="74">IF(O1352&lt;$W$1,"Vencida","Vigente")</f>
        <v>Vencida</v>
      </c>
      <c r="S1352" s="157">
        <f t="shared" ref="S1352:S1415" ca="1" si="75">$W$1-O1352</f>
        <v>2014</v>
      </c>
      <c r="T1352" s="157" t="str">
        <f t="shared" ref="T1352:T1415" ca="1" si="76">IF(S1352=-$Y$1,"Proximo a Vencer"," ")</f>
        <v xml:space="preserve"> </v>
      </c>
    </row>
    <row r="1353" spans="1:20" ht="15.6" thickTop="1" thickBot="1">
      <c r="A1353" s="88">
        <v>9003791150</v>
      </c>
      <c r="B1353" s="88" t="str">
        <f>VLOOKUP(A1353,EMPRESAS!$A$1:$B$342,2,0)</f>
        <v>ASOCIACION DE TRANSPORTE FLUVIAL  GAMARRA "ASOTRANSFLUVIAL"</v>
      </c>
      <c r="C1353" s="88" t="str">
        <f>VLOOKUP(A1353,EMPRESAS!$A$1:$C$342,3,0)</f>
        <v>Pasajeros</v>
      </c>
      <c r="D1353" s="95" t="s">
        <v>2447</v>
      </c>
      <c r="E1353" s="122">
        <v>10620735</v>
      </c>
      <c r="F1353" s="130" t="s">
        <v>1158</v>
      </c>
      <c r="G1353" s="131">
        <v>12</v>
      </c>
      <c r="H1353" s="122" t="s">
        <v>1105</v>
      </c>
      <c r="I1353" s="220" t="str">
        <f>VLOOKUP(A1353,EMPRESAS!$A$1:$I$342,9,0)</f>
        <v>MAGDALENA</v>
      </c>
      <c r="J1353" s="175">
        <v>2</v>
      </c>
      <c r="K1353" s="176" t="str">
        <f>VLOOKUP(J1353,AUXILIAR_TIPO_ASEGURADORA!$C$2:$D$19,2,0)</f>
        <v>QBE SEGUROS</v>
      </c>
      <c r="L1353" s="115">
        <v>706103195</v>
      </c>
      <c r="M1353" s="148">
        <v>42636</v>
      </c>
      <c r="N1353" s="115">
        <v>706103195</v>
      </c>
      <c r="O1353" s="148">
        <v>42636</v>
      </c>
      <c r="P1353" s="28"/>
      <c r="Q1353" s="60"/>
      <c r="R1353" s="157" t="str">
        <f t="shared" ca="1" si="74"/>
        <v>Vencida</v>
      </c>
      <c r="S1353" s="157">
        <f t="shared" ca="1" si="75"/>
        <v>2014</v>
      </c>
      <c r="T1353" s="157" t="str">
        <f t="shared" ca="1" si="76"/>
        <v xml:space="preserve"> </v>
      </c>
    </row>
    <row r="1354" spans="1:20" ht="15.6" thickTop="1" thickBot="1">
      <c r="A1354" s="67">
        <v>8120031158</v>
      </c>
      <c r="B1354" s="88" t="str">
        <f>VLOOKUP(A1354,EMPRESAS!$A$1:$B$342,2,0)</f>
        <v>COOPERATIVA MULTIACTIVA DE TRANSPORTADORES FLUVIALES TURISTICO Y TERRESTRE DEL ALTO SINU "COOTRANSFLUALSINU"</v>
      </c>
      <c r="C1354" s="88" t="str">
        <f>VLOOKUP(A1354,EMPRESAS!$A$1:$C$342,3,0)</f>
        <v>Pasajeros</v>
      </c>
      <c r="D1354" s="91" t="s">
        <v>2448</v>
      </c>
      <c r="E1354" s="122">
        <v>10720546</v>
      </c>
      <c r="F1354" s="130" t="s">
        <v>1158</v>
      </c>
      <c r="G1354" s="131">
        <v>43</v>
      </c>
      <c r="H1354" s="122" t="s">
        <v>1035</v>
      </c>
      <c r="I1354" s="220" t="str">
        <f>VLOOKUP(A1354,EMPRESAS!$A$1:$I$342,9,0)</f>
        <v>EMBALSE DE URRÁ</v>
      </c>
      <c r="J1354" s="175">
        <v>1</v>
      </c>
      <c r="K1354" s="176" t="str">
        <f>VLOOKUP(J1354,AUXILIAR_TIPO_ASEGURADORA!$C$2:$D$19,2,0)</f>
        <v>PREVISORA</v>
      </c>
      <c r="L1354" s="115">
        <v>1003167</v>
      </c>
      <c r="M1354" s="148">
        <v>44112</v>
      </c>
      <c r="N1354" s="115">
        <v>3001034</v>
      </c>
      <c r="O1354" s="148">
        <v>44112</v>
      </c>
      <c r="P1354" s="28"/>
      <c r="Q1354" s="60"/>
      <c r="R1354" s="157" t="str">
        <f t="shared" ca="1" si="74"/>
        <v>Vencida</v>
      </c>
      <c r="S1354" s="157">
        <f t="shared" ca="1" si="75"/>
        <v>538</v>
      </c>
      <c r="T1354" s="157" t="str">
        <f t="shared" ca="1" si="76"/>
        <v xml:space="preserve"> </v>
      </c>
    </row>
    <row r="1355" spans="1:20" ht="15.6" thickTop="1" thickBot="1">
      <c r="A1355" s="88">
        <v>8120031158</v>
      </c>
      <c r="B1355" s="88" t="str">
        <f>VLOOKUP(A1355,EMPRESAS!$A$1:$B$342,2,0)</f>
        <v>COOPERATIVA MULTIACTIVA DE TRANSPORTADORES FLUVIALES TURISTICO Y TERRESTRE DEL ALTO SINU "COOTRANSFLUALSINU"</v>
      </c>
      <c r="C1355" s="88" t="str">
        <f>VLOOKUP(A1355,EMPRESAS!$A$1:$C$342,3,0)</f>
        <v>Pasajeros</v>
      </c>
      <c r="D1355" s="91" t="s">
        <v>1366</v>
      </c>
      <c r="E1355" s="122">
        <v>10720547</v>
      </c>
      <c r="F1355" s="130" t="s">
        <v>1158</v>
      </c>
      <c r="G1355" s="131">
        <v>43</v>
      </c>
      <c r="H1355" s="122" t="s">
        <v>1035</v>
      </c>
      <c r="I1355" s="220" t="str">
        <f>VLOOKUP(A1355,EMPRESAS!$A$1:$I$342,9,0)</f>
        <v>EMBALSE DE URRÁ</v>
      </c>
      <c r="J1355" s="175">
        <v>1</v>
      </c>
      <c r="K1355" s="176" t="str">
        <f>VLOOKUP(J1355,AUXILIAR_TIPO_ASEGURADORA!$C$2:$D$19,2,0)</f>
        <v>PREVISORA</v>
      </c>
      <c r="L1355" s="115">
        <v>1003167</v>
      </c>
      <c r="M1355" s="148">
        <v>44112</v>
      </c>
      <c r="N1355" s="115">
        <v>3001034</v>
      </c>
      <c r="O1355" s="148">
        <v>44112</v>
      </c>
      <c r="P1355" s="28"/>
      <c r="Q1355" s="60"/>
      <c r="R1355" s="157" t="str">
        <f t="shared" ca="1" si="74"/>
        <v>Vencida</v>
      </c>
      <c r="S1355" s="157">
        <f t="shared" ca="1" si="75"/>
        <v>538</v>
      </c>
      <c r="T1355" s="157" t="str">
        <f t="shared" ca="1" si="76"/>
        <v xml:space="preserve"> </v>
      </c>
    </row>
    <row r="1356" spans="1:20" ht="15.6" thickTop="1" thickBot="1">
      <c r="A1356" s="88" t="s">
        <v>391</v>
      </c>
      <c r="B1356" s="88" t="str">
        <f>VLOOKUP(A1356,EMPRESAS!$A$1:$B$342,2,0)</f>
        <v>COOPERATIVA MULTIACTIVA DE TRANSPORTADORES FLUVIALES TURISTICO Y TERRESTRE DEL ALTO SINU "COOTRANSFLUALSINU"</v>
      </c>
      <c r="C1356" s="88" t="str">
        <f>VLOOKUP(A1356,EMPRESAS!$A$1:$C$342,3,0)</f>
        <v>Especial</v>
      </c>
      <c r="D1356" s="91" t="s">
        <v>2449</v>
      </c>
      <c r="E1356" s="122">
        <v>10720573</v>
      </c>
      <c r="F1356" s="130" t="s">
        <v>1673</v>
      </c>
      <c r="G1356" s="131">
        <v>18</v>
      </c>
      <c r="H1356" s="122" t="s">
        <v>1035</v>
      </c>
      <c r="I1356" s="220" t="str">
        <f>VLOOKUP(A1356,EMPRESAS!$A$1:$I$342,9,0)</f>
        <v>SINU</v>
      </c>
      <c r="J1356" s="175">
        <v>1</v>
      </c>
      <c r="K1356" s="176" t="str">
        <f>VLOOKUP(J1356,AUXILIAR_TIPO_ASEGURADORA!$C$2:$D$19,2,0)</f>
        <v>PREVISORA</v>
      </c>
      <c r="L1356" s="115">
        <v>1003167</v>
      </c>
      <c r="M1356" s="148">
        <v>44112</v>
      </c>
      <c r="N1356" s="115">
        <v>3001034</v>
      </c>
      <c r="O1356" s="148">
        <v>44112</v>
      </c>
      <c r="P1356" s="28"/>
      <c r="Q1356" s="60"/>
      <c r="R1356" s="157" t="str">
        <f t="shared" ca="1" si="74"/>
        <v>Vencida</v>
      </c>
      <c r="S1356" s="157">
        <f t="shared" ca="1" si="75"/>
        <v>538</v>
      </c>
      <c r="T1356" s="157" t="str">
        <f t="shared" ca="1" si="76"/>
        <v xml:space="preserve"> </v>
      </c>
    </row>
    <row r="1357" spans="1:20" ht="15.6" thickTop="1" thickBot="1">
      <c r="A1357" s="88" t="s">
        <v>391</v>
      </c>
      <c r="B1357" s="88" t="str">
        <f>VLOOKUP(A1357,EMPRESAS!$A$1:$B$342,2,0)</f>
        <v>COOPERATIVA MULTIACTIVA DE TRANSPORTADORES FLUVIALES TURISTICO Y TERRESTRE DEL ALTO SINU "COOTRANSFLUALSINU"</v>
      </c>
      <c r="C1357" s="88" t="str">
        <f>VLOOKUP(A1357,EMPRESAS!$A$1:$C$342,3,0)</f>
        <v>Especial</v>
      </c>
      <c r="D1357" s="91" t="s">
        <v>2450</v>
      </c>
      <c r="E1357" s="122">
        <v>10720633</v>
      </c>
      <c r="F1357" s="130" t="s">
        <v>1158</v>
      </c>
      <c r="G1357" s="131">
        <v>35</v>
      </c>
      <c r="H1357" s="122" t="s">
        <v>1035</v>
      </c>
      <c r="I1357" s="220" t="str">
        <f>VLOOKUP(A1357,EMPRESAS!$A$1:$I$342,9,0)</f>
        <v>SINU</v>
      </c>
      <c r="J1357" s="175">
        <v>1</v>
      </c>
      <c r="K1357" s="176" t="str">
        <f>VLOOKUP(J1357,AUXILIAR_TIPO_ASEGURADORA!$C$2:$D$19,2,0)</f>
        <v>PREVISORA</v>
      </c>
      <c r="L1357" s="115">
        <v>1003167</v>
      </c>
      <c r="M1357" s="148">
        <v>44112</v>
      </c>
      <c r="N1357" s="115">
        <v>3001034</v>
      </c>
      <c r="O1357" s="148">
        <v>44112</v>
      </c>
      <c r="P1357" s="28"/>
      <c r="Q1357" s="60"/>
      <c r="R1357" s="157" t="str">
        <f t="shared" ca="1" si="74"/>
        <v>Vencida</v>
      </c>
      <c r="S1357" s="157">
        <f t="shared" ca="1" si="75"/>
        <v>538</v>
      </c>
      <c r="T1357" s="157"/>
    </row>
    <row r="1358" spans="1:20" ht="15.6" thickTop="1" thickBot="1">
      <c r="A1358" s="67">
        <v>9004729003</v>
      </c>
      <c r="B1358" s="88" t="str">
        <f>VLOOKUP(A1358,EMPRESAS!$A$1:$B$342,2,0)</f>
        <v>EMPRESA DE TRANSPORTE FLUVIAL DEL SUR "EMTRAFLUSUR"</v>
      </c>
      <c r="C1358" s="88" t="str">
        <f>VLOOKUP(A1358,EMPRESAS!$A$1:$C$342,3,0)</f>
        <v>Pasajeros</v>
      </c>
      <c r="D1358" s="95" t="s">
        <v>2451</v>
      </c>
      <c r="E1358" s="122">
        <v>10620578</v>
      </c>
      <c r="F1358" s="130" t="s">
        <v>1102</v>
      </c>
      <c r="G1358" s="131">
        <v>10</v>
      </c>
      <c r="H1358" s="122" t="s">
        <v>1105</v>
      </c>
      <c r="I1358" s="220" t="str">
        <f>VLOOKUP(A1358,EMPRESAS!$A$1:$I$342,9,0)</f>
        <v>MAGDALENA</v>
      </c>
      <c r="J1358" s="175">
        <v>2</v>
      </c>
      <c r="K1358" s="176" t="str">
        <f>VLOOKUP(J1358,AUXILIAR_TIPO_ASEGURADORA!$C$2:$D$19,2,0)</f>
        <v>QBE SEGUROS</v>
      </c>
      <c r="L1358" s="115">
        <v>12010002445</v>
      </c>
      <c r="M1358" s="148">
        <v>41745</v>
      </c>
      <c r="N1358" s="115">
        <v>18010001230</v>
      </c>
      <c r="O1358" s="148">
        <v>41745</v>
      </c>
      <c r="P1358" s="28"/>
      <c r="Q1358" s="60"/>
      <c r="R1358" s="157" t="str">
        <f t="shared" ca="1" si="74"/>
        <v>Vencida</v>
      </c>
      <c r="S1358" s="157">
        <f t="shared" ca="1" si="75"/>
        <v>2905</v>
      </c>
      <c r="T1358" s="157" t="str">
        <f t="shared" ca="1" si="76"/>
        <v xml:space="preserve"> </v>
      </c>
    </row>
    <row r="1359" spans="1:20" ht="15.6" thickTop="1" thickBot="1">
      <c r="A1359" s="146">
        <v>9004729003</v>
      </c>
      <c r="B1359" s="88" t="str">
        <f>VLOOKUP(A1359,EMPRESAS!$A$1:$B$342,2,0)</f>
        <v>EMPRESA DE TRANSPORTE FLUVIAL DEL SUR "EMTRAFLUSUR"</v>
      </c>
      <c r="C1359" s="88" t="str">
        <f>VLOOKUP(A1359,EMPRESAS!$A$1:$C$342,3,0)</f>
        <v>Pasajeros</v>
      </c>
      <c r="D1359" s="95" t="s">
        <v>2452</v>
      </c>
      <c r="E1359" s="122">
        <v>10620550</v>
      </c>
      <c r="F1359" s="130" t="s">
        <v>1102</v>
      </c>
      <c r="G1359" s="131">
        <v>18</v>
      </c>
      <c r="H1359" s="122" t="s">
        <v>1105</v>
      </c>
      <c r="I1359" s="220" t="str">
        <f>VLOOKUP(A1359,EMPRESAS!$A$1:$I$342,9,0)</f>
        <v>MAGDALENA</v>
      </c>
      <c r="J1359" s="175">
        <v>2</v>
      </c>
      <c r="K1359" s="176" t="str">
        <f>VLOOKUP(J1359,AUXILIAR_TIPO_ASEGURADORA!$C$2:$D$19,2,0)</f>
        <v>QBE SEGUROS</v>
      </c>
      <c r="L1359" s="115">
        <v>12010002445</v>
      </c>
      <c r="M1359" s="148">
        <v>41745</v>
      </c>
      <c r="N1359" s="115">
        <v>18010001230</v>
      </c>
      <c r="O1359" s="148">
        <v>41745</v>
      </c>
      <c r="P1359" s="28"/>
      <c r="Q1359" s="60"/>
      <c r="R1359" s="157" t="str">
        <f t="shared" ca="1" si="74"/>
        <v>Vencida</v>
      </c>
      <c r="S1359" s="157">
        <f t="shared" ca="1" si="75"/>
        <v>2905</v>
      </c>
      <c r="T1359" s="157" t="str">
        <f t="shared" ca="1" si="76"/>
        <v xml:space="preserve"> </v>
      </c>
    </row>
    <row r="1360" spans="1:20" ht="15.6" thickTop="1" thickBot="1">
      <c r="A1360" s="146">
        <v>9004729003</v>
      </c>
      <c r="B1360" s="88" t="str">
        <f>VLOOKUP(A1360,EMPRESAS!$A$1:$B$342,2,0)</f>
        <v>EMPRESA DE TRANSPORTE FLUVIAL DEL SUR "EMTRAFLUSUR"</v>
      </c>
      <c r="C1360" s="88" t="str">
        <f>VLOOKUP(A1360,EMPRESAS!$A$1:$C$342,3,0)</f>
        <v>Pasajeros</v>
      </c>
      <c r="D1360" s="95" t="s">
        <v>2453</v>
      </c>
      <c r="E1360" s="122">
        <v>10620045</v>
      </c>
      <c r="F1360" s="130" t="s">
        <v>1102</v>
      </c>
      <c r="G1360" s="131">
        <v>18</v>
      </c>
      <c r="H1360" s="122" t="s">
        <v>1105</v>
      </c>
      <c r="I1360" s="220" t="str">
        <f>VLOOKUP(A1360,EMPRESAS!$A$1:$I$342,9,0)</f>
        <v>MAGDALENA</v>
      </c>
      <c r="J1360" s="175">
        <v>2</v>
      </c>
      <c r="K1360" s="176" t="str">
        <f>VLOOKUP(J1360,AUXILIAR_TIPO_ASEGURADORA!$C$2:$D$19,2,0)</f>
        <v>QBE SEGUROS</v>
      </c>
      <c r="L1360" s="115">
        <v>12010002445</v>
      </c>
      <c r="M1360" s="148">
        <v>41745</v>
      </c>
      <c r="N1360" s="115">
        <v>18010001230</v>
      </c>
      <c r="O1360" s="148">
        <v>41745</v>
      </c>
      <c r="P1360" s="28"/>
      <c r="Q1360" s="60"/>
      <c r="R1360" s="157" t="str">
        <f t="shared" ca="1" si="74"/>
        <v>Vencida</v>
      </c>
      <c r="S1360" s="157">
        <f t="shared" ca="1" si="75"/>
        <v>2905</v>
      </c>
      <c r="T1360" s="157" t="str">
        <f t="shared" ca="1" si="76"/>
        <v xml:space="preserve"> </v>
      </c>
    </row>
    <row r="1361" spans="1:20" ht="15.6" thickTop="1" thickBot="1">
      <c r="A1361" s="146">
        <v>9004729003</v>
      </c>
      <c r="B1361" s="88" t="str">
        <f>VLOOKUP(A1361,EMPRESAS!$A$1:$B$342,2,0)</f>
        <v>EMPRESA DE TRANSPORTE FLUVIAL DEL SUR "EMTRAFLUSUR"</v>
      </c>
      <c r="C1361" s="88" t="str">
        <f>VLOOKUP(A1361,EMPRESAS!$A$1:$C$342,3,0)</f>
        <v>Pasajeros</v>
      </c>
      <c r="D1361" s="95" t="s">
        <v>2454</v>
      </c>
      <c r="E1361" s="122">
        <v>10620054</v>
      </c>
      <c r="F1361" s="130" t="s">
        <v>1102</v>
      </c>
      <c r="G1361" s="131">
        <v>16</v>
      </c>
      <c r="H1361" s="122" t="s">
        <v>1105</v>
      </c>
      <c r="I1361" s="220" t="str">
        <f>VLOOKUP(A1361,EMPRESAS!$A$1:$I$342,9,0)</f>
        <v>MAGDALENA</v>
      </c>
      <c r="J1361" s="175">
        <v>2</v>
      </c>
      <c r="K1361" s="176" t="str">
        <f>VLOOKUP(J1361,AUXILIAR_TIPO_ASEGURADORA!$C$2:$D$19,2,0)</f>
        <v>QBE SEGUROS</v>
      </c>
      <c r="L1361" s="115">
        <v>12010002445</v>
      </c>
      <c r="M1361" s="148">
        <v>41745</v>
      </c>
      <c r="N1361" s="115">
        <v>18010001230</v>
      </c>
      <c r="O1361" s="148">
        <v>41745</v>
      </c>
      <c r="P1361" s="28"/>
      <c r="Q1361" s="60"/>
      <c r="R1361" s="157" t="str">
        <f t="shared" ca="1" si="74"/>
        <v>Vencida</v>
      </c>
      <c r="S1361" s="157">
        <f t="shared" ca="1" si="75"/>
        <v>2905</v>
      </c>
      <c r="T1361" s="157" t="str">
        <f t="shared" ca="1" si="76"/>
        <v xml:space="preserve"> </v>
      </c>
    </row>
    <row r="1362" spans="1:20" ht="15.6" thickTop="1" thickBot="1">
      <c r="A1362" s="146">
        <v>9004729003</v>
      </c>
      <c r="B1362" s="88" t="str">
        <f>VLOOKUP(A1362,EMPRESAS!$A$1:$B$342,2,0)</f>
        <v>EMPRESA DE TRANSPORTE FLUVIAL DEL SUR "EMTRAFLUSUR"</v>
      </c>
      <c r="C1362" s="88" t="str">
        <f>VLOOKUP(A1362,EMPRESAS!$A$1:$C$342,3,0)</f>
        <v>Pasajeros</v>
      </c>
      <c r="D1362" s="95" t="s">
        <v>2455</v>
      </c>
      <c r="E1362" s="122">
        <v>106200009</v>
      </c>
      <c r="F1362" s="130" t="s">
        <v>1102</v>
      </c>
      <c r="G1362" s="131">
        <v>22</v>
      </c>
      <c r="H1362" s="122" t="s">
        <v>1105</v>
      </c>
      <c r="I1362" s="220" t="str">
        <f>VLOOKUP(A1362,EMPRESAS!$A$1:$I$342,9,0)</f>
        <v>MAGDALENA</v>
      </c>
      <c r="J1362" s="175">
        <v>2</v>
      </c>
      <c r="K1362" s="176" t="str">
        <f>VLOOKUP(J1362,AUXILIAR_TIPO_ASEGURADORA!$C$2:$D$19,2,0)</f>
        <v>QBE SEGUROS</v>
      </c>
      <c r="L1362" s="115">
        <v>12010002445</v>
      </c>
      <c r="M1362" s="148">
        <v>41745</v>
      </c>
      <c r="N1362" s="115">
        <v>18010001230</v>
      </c>
      <c r="O1362" s="148">
        <v>41745</v>
      </c>
      <c r="P1362" s="28"/>
      <c r="Q1362" s="60"/>
      <c r="R1362" s="157" t="str">
        <f t="shared" ca="1" si="74"/>
        <v>Vencida</v>
      </c>
      <c r="S1362" s="157">
        <f t="shared" ca="1" si="75"/>
        <v>2905</v>
      </c>
      <c r="T1362" s="157" t="str">
        <f t="shared" ca="1" si="76"/>
        <v xml:space="preserve"> </v>
      </c>
    </row>
    <row r="1363" spans="1:20" ht="15.6" thickTop="1" thickBot="1">
      <c r="A1363" s="67">
        <v>9003914390</v>
      </c>
      <c r="B1363" s="88" t="str">
        <f>VLOOKUP(A1363,EMPRESAS!$A$1:$B$342,2,0)</f>
        <v>CORPORACION ZAMORENA RUTAS Y TURISMO</v>
      </c>
      <c r="C1363" s="88" t="str">
        <f>VLOOKUP(A1363,EMPRESAS!$A$1:$C$342,3,0)</f>
        <v>Especial y Turismo</v>
      </c>
      <c r="D1363" s="91" t="s">
        <v>2456</v>
      </c>
      <c r="E1363" s="122">
        <v>10820326</v>
      </c>
      <c r="F1363" s="130" t="s">
        <v>1102</v>
      </c>
      <c r="G1363" s="131">
        <v>18</v>
      </c>
      <c r="H1363" s="122" t="s">
        <v>1035</v>
      </c>
      <c r="I1363" s="220" t="str">
        <f>VLOOKUP(A1363,EMPRESAS!$A$1:$I$342,9,0)</f>
        <v>MAGDALENA</v>
      </c>
      <c r="J1363" s="175">
        <v>2</v>
      </c>
      <c r="K1363" s="176" t="str">
        <f>VLOOKUP(J1363,AUXILIAR_TIPO_ASEGURADORA!$C$2:$D$19,2,0)</f>
        <v>QBE SEGUROS</v>
      </c>
      <c r="L1363" s="115">
        <v>12010002445</v>
      </c>
      <c r="M1363" s="148">
        <v>41745</v>
      </c>
      <c r="N1363" s="115">
        <v>18010001230</v>
      </c>
      <c r="O1363" s="148">
        <v>41745</v>
      </c>
      <c r="P1363" s="28"/>
      <c r="Q1363" s="60"/>
      <c r="R1363" s="157" t="str">
        <f t="shared" ca="1" si="74"/>
        <v>Vencida</v>
      </c>
      <c r="S1363" s="157">
        <f t="shared" ca="1" si="75"/>
        <v>2905</v>
      </c>
      <c r="T1363" s="157" t="str">
        <f t="shared" ca="1" si="76"/>
        <v xml:space="preserve"> </v>
      </c>
    </row>
    <row r="1364" spans="1:20" ht="15.6" thickTop="1" thickBot="1">
      <c r="A1364" s="88">
        <v>9003914390</v>
      </c>
      <c r="B1364" s="88" t="str">
        <f>VLOOKUP(A1364,EMPRESAS!$A$1:$B$342,2,0)</f>
        <v>CORPORACION ZAMORENA RUTAS Y TURISMO</v>
      </c>
      <c r="C1364" s="88" t="str">
        <f>VLOOKUP(A1364,EMPRESAS!$A$1:$C$342,3,0)</f>
        <v>Especial y Turismo</v>
      </c>
      <c r="D1364" s="91" t="s">
        <v>2457</v>
      </c>
      <c r="E1364" s="122">
        <v>10820327</v>
      </c>
      <c r="F1364" s="130" t="s">
        <v>1102</v>
      </c>
      <c r="G1364" s="131">
        <v>18</v>
      </c>
      <c r="H1364" s="122" t="s">
        <v>1035</v>
      </c>
      <c r="I1364" s="220" t="str">
        <f>VLOOKUP(A1364,EMPRESAS!$A$1:$I$342,9,0)</f>
        <v>MAGDALENA</v>
      </c>
      <c r="J1364" s="175">
        <v>2</v>
      </c>
      <c r="K1364" s="176" t="str">
        <f>VLOOKUP(J1364,AUXILIAR_TIPO_ASEGURADORA!$C$2:$D$19,2,0)</f>
        <v>QBE SEGUROS</v>
      </c>
      <c r="L1364" s="115">
        <v>18010001194</v>
      </c>
      <c r="M1364" s="148">
        <v>41516</v>
      </c>
      <c r="N1364" s="115">
        <v>12010002396</v>
      </c>
      <c r="O1364" s="148">
        <v>41516</v>
      </c>
      <c r="P1364" s="28"/>
      <c r="Q1364" s="60"/>
      <c r="R1364" s="157" t="str">
        <f t="shared" ca="1" si="74"/>
        <v>Vencida</v>
      </c>
      <c r="S1364" s="157">
        <f t="shared" ca="1" si="75"/>
        <v>3134</v>
      </c>
      <c r="T1364" s="157" t="str">
        <f t="shared" ca="1" si="76"/>
        <v xml:space="preserve"> </v>
      </c>
    </row>
    <row r="1365" spans="1:20" ht="15.6" thickTop="1" thickBot="1">
      <c r="A1365" s="88">
        <v>9003914390</v>
      </c>
      <c r="B1365" s="88" t="str">
        <f>VLOOKUP(A1365,EMPRESAS!$A$1:$B$342,2,0)</f>
        <v>CORPORACION ZAMORENA RUTAS Y TURISMO</v>
      </c>
      <c r="C1365" s="88" t="str">
        <f>VLOOKUP(A1365,EMPRESAS!$A$1:$C$342,3,0)</f>
        <v>Especial y Turismo</v>
      </c>
      <c r="D1365" s="91" t="s">
        <v>2458</v>
      </c>
      <c r="E1365" s="122">
        <v>10820328</v>
      </c>
      <c r="F1365" s="130" t="s">
        <v>1102</v>
      </c>
      <c r="G1365" s="131">
        <v>18</v>
      </c>
      <c r="H1365" s="122" t="s">
        <v>1035</v>
      </c>
      <c r="I1365" s="220" t="str">
        <f>VLOOKUP(A1365,EMPRESAS!$A$1:$I$342,9,0)</f>
        <v>MAGDALENA</v>
      </c>
      <c r="J1365" s="175">
        <v>2</v>
      </c>
      <c r="K1365" s="176" t="str">
        <f>VLOOKUP(J1365,AUXILIAR_TIPO_ASEGURADORA!$C$2:$D$19,2,0)</f>
        <v>QBE SEGUROS</v>
      </c>
      <c r="L1365" s="115">
        <v>18010001194</v>
      </c>
      <c r="M1365" s="148">
        <v>41516</v>
      </c>
      <c r="N1365" s="115">
        <v>12010002396</v>
      </c>
      <c r="O1365" s="148">
        <v>41516</v>
      </c>
      <c r="P1365" s="28"/>
      <c r="Q1365" s="60"/>
      <c r="R1365" s="157" t="str">
        <f t="shared" ca="1" si="74"/>
        <v>Vencida</v>
      </c>
      <c r="S1365" s="157">
        <f t="shared" ca="1" si="75"/>
        <v>3134</v>
      </c>
      <c r="T1365" s="157" t="str">
        <f t="shared" ca="1" si="76"/>
        <v xml:space="preserve"> </v>
      </c>
    </row>
    <row r="1366" spans="1:20" ht="15.6" thickTop="1" thickBot="1">
      <c r="A1366" s="67">
        <v>9004305293</v>
      </c>
      <c r="B1366" s="88" t="str">
        <f>VLOOKUP(A1366,EMPRESAS!$A$1:$B$342,2,0)</f>
        <v>GUAINIA TOURS  S.A.S.</v>
      </c>
      <c r="C1366" s="88" t="str">
        <f>VLOOKUP(A1366,EMPRESAS!$A$1:$C$342,3,0)</f>
        <v>Especial y Turismo</v>
      </c>
      <c r="D1366" s="95" t="s">
        <v>1871</v>
      </c>
      <c r="E1366" s="122">
        <v>30523361</v>
      </c>
      <c r="F1366" s="130" t="s">
        <v>1102</v>
      </c>
      <c r="G1366" s="131">
        <v>12</v>
      </c>
      <c r="H1366" s="122" t="s">
        <v>1035</v>
      </c>
      <c r="I1366" s="220" t="str">
        <f>VLOOKUP(A1366,EMPRESAS!$A$1:$I$342,9,0)</f>
        <v>GUAINIA</v>
      </c>
      <c r="J1366" s="175">
        <v>1</v>
      </c>
      <c r="K1366" s="176" t="str">
        <f>VLOOKUP(J1366,AUXILIAR_TIPO_ASEGURADORA!$C$2:$D$19,2,0)</f>
        <v>PREVISORA</v>
      </c>
      <c r="L1366" s="115">
        <v>1002531</v>
      </c>
      <c r="M1366" s="148">
        <v>43416</v>
      </c>
      <c r="N1366" s="115">
        <v>3000531</v>
      </c>
      <c r="O1366" s="148">
        <v>43416</v>
      </c>
      <c r="P1366" s="28"/>
      <c r="Q1366" s="60"/>
      <c r="R1366" s="157" t="str">
        <f t="shared" ca="1" si="74"/>
        <v>Vencida</v>
      </c>
      <c r="S1366" s="157">
        <f t="shared" ca="1" si="75"/>
        <v>1234</v>
      </c>
      <c r="T1366" s="157" t="str">
        <f t="shared" ca="1" si="76"/>
        <v xml:space="preserve"> </v>
      </c>
    </row>
    <row r="1367" spans="1:20" ht="15.6" thickTop="1" thickBot="1">
      <c r="A1367" s="66">
        <v>9004305293</v>
      </c>
      <c r="B1367" s="88" t="str">
        <f>VLOOKUP(A1367,EMPRESAS!$A$1:$B$342,2,0)</f>
        <v>GUAINIA TOURS  S.A.S.</v>
      </c>
      <c r="C1367" s="88" t="str">
        <f>VLOOKUP(A1367,EMPRESAS!$A$1:$C$342,3,0)</f>
        <v>Especial y Turismo</v>
      </c>
      <c r="D1367" s="95" t="s">
        <v>2459</v>
      </c>
      <c r="E1367" s="122">
        <v>30523360</v>
      </c>
      <c r="F1367" s="130" t="s">
        <v>1102</v>
      </c>
      <c r="G1367" s="131">
        <v>12</v>
      </c>
      <c r="H1367" s="122" t="s">
        <v>1035</v>
      </c>
      <c r="I1367" s="220" t="str">
        <f>VLOOKUP(A1367,EMPRESAS!$A$1:$I$342,9,0)</f>
        <v>GUAINIA</v>
      </c>
      <c r="J1367" s="175">
        <v>1</v>
      </c>
      <c r="K1367" s="176" t="str">
        <f>VLOOKUP(J1367,AUXILIAR_TIPO_ASEGURADORA!$C$2:$D$19,2,0)</f>
        <v>PREVISORA</v>
      </c>
      <c r="L1367" s="115">
        <v>1002531</v>
      </c>
      <c r="M1367" s="148">
        <v>43416</v>
      </c>
      <c r="N1367" s="115">
        <v>3000531</v>
      </c>
      <c r="O1367" s="148">
        <v>43416</v>
      </c>
      <c r="P1367" s="28"/>
      <c r="Q1367" s="60"/>
      <c r="R1367" s="157" t="str">
        <f t="shared" ca="1" si="74"/>
        <v>Vencida</v>
      </c>
      <c r="S1367" s="157">
        <f t="shared" ca="1" si="75"/>
        <v>1234</v>
      </c>
      <c r="T1367" s="157" t="str">
        <f t="shared" ca="1" si="76"/>
        <v xml:space="preserve"> </v>
      </c>
    </row>
    <row r="1368" spans="1:20" ht="15.6" thickTop="1" thickBot="1">
      <c r="A1368" s="66">
        <v>9004305293</v>
      </c>
      <c r="B1368" s="88" t="str">
        <f>VLOOKUP(A1368,EMPRESAS!$A$1:$B$342,2,0)</f>
        <v>GUAINIA TOURS  S.A.S.</v>
      </c>
      <c r="C1368" s="88" t="str">
        <f>VLOOKUP(A1368,EMPRESAS!$A$1:$C$342,3,0)</f>
        <v>Especial y Turismo</v>
      </c>
      <c r="D1368" s="95" t="s">
        <v>1632</v>
      </c>
      <c r="E1368" s="122">
        <v>30523352</v>
      </c>
      <c r="F1368" s="130" t="s">
        <v>1102</v>
      </c>
      <c r="G1368" s="131">
        <v>4</v>
      </c>
      <c r="H1368" s="122" t="s">
        <v>1035</v>
      </c>
      <c r="I1368" s="220" t="str">
        <f>VLOOKUP(A1368,EMPRESAS!$A$1:$I$342,9,0)</f>
        <v>GUAINIA</v>
      </c>
      <c r="J1368" s="175">
        <v>1</v>
      </c>
      <c r="K1368" s="176" t="str">
        <f>VLOOKUP(J1368,AUXILIAR_TIPO_ASEGURADORA!$C$2:$D$19,2,0)</f>
        <v>PREVISORA</v>
      </c>
      <c r="L1368" s="115">
        <v>1002531</v>
      </c>
      <c r="M1368" s="148">
        <v>43416</v>
      </c>
      <c r="N1368" s="115">
        <v>3000531</v>
      </c>
      <c r="O1368" s="148">
        <v>43416</v>
      </c>
      <c r="P1368" s="28"/>
      <c r="Q1368" s="60"/>
      <c r="R1368" s="157" t="str">
        <f t="shared" ca="1" si="74"/>
        <v>Vencida</v>
      </c>
      <c r="S1368" s="157">
        <f t="shared" ca="1" si="75"/>
        <v>1234</v>
      </c>
      <c r="T1368" s="157" t="str">
        <f t="shared" ca="1" si="76"/>
        <v xml:space="preserve"> </v>
      </c>
    </row>
    <row r="1369" spans="1:20" ht="15.6" thickTop="1" thickBot="1">
      <c r="A1369" s="66">
        <v>9004305293</v>
      </c>
      <c r="B1369" s="88" t="str">
        <f>VLOOKUP(A1369,EMPRESAS!$A$1:$B$342,2,0)</f>
        <v>GUAINIA TOURS  S.A.S.</v>
      </c>
      <c r="C1369" s="88" t="str">
        <f>VLOOKUP(A1369,EMPRESAS!$A$1:$C$342,3,0)</f>
        <v>Especial y Turismo</v>
      </c>
      <c r="D1369" s="95" t="s">
        <v>1889</v>
      </c>
      <c r="E1369" s="122">
        <v>30523351</v>
      </c>
      <c r="F1369" s="130" t="s">
        <v>1102</v>
      </c>
      <c r="G1369" s="131">
        <v>8</v>
      </c>
      <c r="H1369" s="122" t="s">
        <v>1105</v>
      </c>
      <c r="I1369" s="220" t="str">
        <f>VLOOKUP(A1369,EMPRESAS!$A$1:$I$342,9,0)</f>
        <v>GUAINIA</v>
      </c>
      <c r="J1369" s="175">
        <v>1</v>
      </c>
      <c r="K1369" s="176" t="str">
        <f>VLOOKUP(J1369,AUXILIAR_TIPO_ASEGURADORA!$C$2:$D$19,2,0)</f>
        <v>PREVISORA</v>
      </c>
      <c r="L1369" s="115">
        <v>1002531</v>
      </c>
      <c r="M1369" s="148">
        <v>43416</v>
      </c>
      <c r="N1369" s="115">
        <v>3000531</v>
      </c>
      <c r="O1369" s="148">
        <v>43416</v>
      </c>
      <c r="P1369" s="28"/>
      <c r="Q1369" s="60"/>
      <c r="R1369" s="157" t="str">
        <f t="shared" ca="1" si="74"/>
        <v>Vencida</v>
      </c>
      <c r="S1369" s="157">
        <f t="shared" ca="1" si="75"/>
        <v>1234</v>
      </c>
      <c r="T1369" s="157" t="str">
        <f t="shared" ca="1" si="76"/>
        <v xml:space="preserve"> </v>
      </c>
    </row>
    <row r="1370" spans="1:20" ht="15.6" thickTop="1" thickBot="1">
      <c r="A1370" s="66">
        <v>9004305293</v>
      </c>
      <c r="B1370" s="88" t="str">
        <f>VLOOKUP(A1370,EMPRESAS!$A$1:$B$342,2,0)</f>
        <v>GUAINIA TOURS  S.A.S.</v>
      </c>
      <c r="C1370" s="88" t="str">
        <f>VLOOKUP(A1370,EMPRESAS!$A$1:$C$342,3,0)</f>
        <v>Especial y Turismo</v>
      </c>
      <c r="D1370" s="95" t="s">
        <v>2460</v>
      </c>
      <c r="E1370" s="122">
        <v>30523343</v>
      </c>
      <c r="F1370" s="130" t="s">
        <v>1102</v>
      </c>
      <c r="G1370" s="131">
        <v>15</v>
      </c>
      <c r="H1370" s="122" t="s">
        <v>1035</v>
      </c>
      <c r="I1370" s="220" t="str">
        <f>VLOOKUP(A1370,EMPRESAS!$A$1:$I$342,9,0)</f>
        <v>GUAINIA</v>
      </c>
      <c r="J1370" s="175">
        <v>1</v>
      </c>
      <c r="K1370" s="176" t="str">
        <f>VLOOKUP(J1370,AUXILIAR_TIPO_ASEGURADORA!$C$2:$D$19,2,0)</f>
        <v>PREVISORA</v>
      </c>
      <c r="L1370" s="115">
        <v>1002531</v>
      </c>
      <c r="M1370" s="148">
        <v>43416</v>
      </c>
      <c r="N1370" s="115">
        <v>3000531</v>
      </c>
      <c r="O1370" s="148">
        <v>43416</v>
      </c>
      <c r="P1370" s="28"/>
      <c r="Q1370" s="60"/>
      <c r="R1370" s="157" t="str">
        <f t="shared" ca="1" si="74"/>
        <v>Vencida</v>
      </c>
      <c r="S1370" s="157">
        <f t="shared" ca="1" si="75"/>
        <v>1234</v>
      </c>
      <c r="T1370" s="157" t="str">
        <f t="shared" ca="1" si="76"/>
        <v xml:space="preserve"> </v>
      </c>
    </row>
    <row r="1371" spans="1:20" ht="15.6" thickTop="1" thickBot="1">
      <c r="A1371" s="66">
        <v>9004305293</v>
      </c>
      <c r="B1371" s="88" t="str">
        <f>VLOOKUP(A1371,EMPRESAS!$A$1:$B$342,2,0)</f>
        <v>GUAINIA TOURS  S.A.S.</v>
      </c>
      <c r="C1371" s="88" t="str">
        <f>VLOOKUP(A1371,EMPRESAS!$A$1:$C$342,3,0)</f>
        <v>Especial y Turismo</v>
      </c>
      <c r="D1371" s="95" t="s">
        <v>2461</v>
      </c>
      <c r="E1371" s="122">
        <v>30523295</v>
      </c>
      <c r="F1371" s="130" t="s">
        <v>1102</v>
      </c>
      <c r="G1371" s="131">
        <v>8</v>
      </c>
      <c r="H1371" s="122" t="s">
        <v>1035</v>
      </c>
      <c r="I1371" s="220" t="str">
        <f>VLOOKUP(A1371,EMPRESAS!$A$1:$I$342,9,0)</f>
        <v>GUAINIA</v>
      </c>
      <c r="J1371" s="175">
        <v>1</v>
      </c>
      <c r="K1371" s="176" t="str">
        <f>VLOOKUP(J1371,AUXILIAR_TIPO_ASEGURADORA!$C$2:$D$19,2,0)</f>
        <v>PREVISORA</v>
      </c>
      <c r="L1371" s="115">
        <v>1002531</v>
      </c>
      <c r="M1371" s="148">
        <v>43416</v>
      </c>
      <c r="N1371" s="115">
        <v>3000531</v>
      </c>
      <c r="O1371" s="148">
        <v>43416</v>
      </c>
      <c r="P1371" s="28"/>
      <c r="Q1371" s="60"/>
      <c r="R1371" s="157" t="str">
        <f t="shared" ca="1" si="74"/>
        <v>Vencida</v>
      </c>
      <c r="S1371" s="157">
        <f t="shared" ca="1" si="75"/>
        <v>1234</v>
      </c>
      <c r="T1371" s="157" t="str">
        <f t="shared" ca="1" si="76"/>
        <v xml:space="preserve"> </v>
      </c>
    </row>
    <row r="1372" spans="1:20" ht="15.6" thickTop="1" thickBot="1">
      <c r="A1372" s="66">
        <v>9004305293</v>
      </c>
      <c r="B1372" s="88" t="str">
        <f>VLOOKUP(A1372,EMPRESAS!$A$1:$B$342,2,0)</f>
        <v>GUAINIA TOURS  S.A.S.</v>
      </c>
      <c r="C1372" s="88" t="str">
        <f>VLOOKUP(A1372,EMPRESAS!$A$1:$C$342,3,0)</f>
        <v>Especial y Turismo</v>
      </c>
      <c r="D1372" s="95" t="s">
        <v>1714</v>
      </c>
      <c r="E1372" s="122">
        <v>30523195</v>
      </c>
      <c r="F1372" s="130" t="s">
        <v>1144</v>
      </c>
      <c r="G1372" s="131">
        <v>10</v>
      </c>
      <c r="H1372" s="122" t="s">
        <v>1035</v>
      </c>
      <c r="I1372" s="220" t="str">
        <f>VLOOKUP(A1372,EMPRESAS!$A$1:$I$342,9,0)</f>
        <v>GUAINIA</v>
      </c>
      <c r="J1372" s="175">
        <v>1</v>
      </c>
      <c r="K1372" s="176" t="str">
        <f>VLOOKUP(J1372,AUXILIAR_TIPO_ASEGURADORA!$C$2:$D$19,2,0)</f>
        <v>PREVISORA</v>
      </c>
      <c r="L1372" s="115">
        <v>1002531</v>
      </c>
      <c r="M1372" s="148">
        <v>43416</v>
      </c>
      <c r="N1372" s="115">
        <v>3000531</v>
      </c>
      <c r="O1372" s="148">
        <v>43416</v>
      </c>
      <c r="P1372" s="28"/>
      <c r="Q1372" s="60"/>
      <c r="R1372" s="157" t="str">
        <f t="shared" ca="1" si="74"/>
        <v>Vencida</v>
      </c>
      <c r="S1372" s="157">
        <f t="shared" ca="1" si="75"/>
        <v>1234</v>
      </c>
      <c r="T1372" s="157" t="str">
        <f t="shared" ca="1" si="76"/>
        <v xml:space="preserve"> </v>
      </c>
    </row>
    <row r="1373" spans="1:20" ht="15.6" thickTop="1" thickBot="1">
      <c r="A1373" s="66">
        <v>9004305293</v>
      </c>
      <c r="B1373" s="88" t="str">
        <f>VLOOKUP(A1373,EMPRESAS!$A$1:$B$342,2,0)</f>
        <v>GUAINIA TOURS  S.A.S.</v>
      </c>
      <c r="C1373" s="88" t="str">
        <f>VLOOKUP(A1373,EMPRESAS!$A$1:$C$342,3,0)</f>
        <v>Especial y Turismo</v>
      </c>
      <c r="D1373" s="95" t="s">
        <v>1993</v>
      </c>
      <c r="E1373" s="122">
        <v>30523222</v>
      </c>
      <c r="F1373" s="130" t="s">
        <v>1102</v>
      </c>
      <c r="G1373" s="131">
        <v>8</v>
      </c>
      <c r="H1373" s="122" t="s">
        <v>1035</v>
      </c>
      <c r="I1373" s="220" t="str">
        <f>VLOOKUP(A1373,EMPRESAS!$A$1:$I$342,9,0)</f>
        <v>GUAINIA</v>
      </c>
      <c r="J1373" s="175">
        <v>1</v>
      </c>
      <c r="K1373" s="176" t="str">
        <f>VLOOKUP(J1373,AUXILIAR_TIPO_ASEGURADORA!$C$2:$D$19,2,0)</f>
        <v>PREVISORA</v>
      </c>
      <c r="L1373" s="115">
        <v>1002531</v>
      </c>
      <c r="M1373" s="148">
        <v>43416</v>
      </c>
      <c r="N1373" s="115">
        <v>3000531</v>
      </c>
      <c r="O1373" s="148">
        <v>43416</v>
      </c>
      <c r="P1373" s="28"/>
      <c r="Q1373" s="60"/>
      <c r="R1373" s="157" t="str">
        <f t="shared" ca="1" si="74"/>
        <v>Vencida</v>
      </c>
      <c r="S1373" s="157">
        <f t="shared" ca="1" si="75"/>
        <v>1234</v>
      </c>
      <c r="T1373" s="157" t="str">
        <f t="shared" ca="1" si="76"/>
        <v xml:space="preserve"> </v>
      </c>
    </row>
    <row r="1374" spans="1:20" ht="15.6" thickTop="1" thickBot="1">
      <c r="A1374" s="66">
        <v>9004305293</v>
      </c>
      <c r="B1374" s="88" t="str">
        <f>VLOOKUP(A1374,EMPRESAS!$A$1:$B$342,2,0)</f>
        <v>GUAINIA TOURS  S.A.S.</v>
      </c>
      <c r="C1374" s="88" t="str">
        <f>VLOOKUP(A1374,EMPRESAS!$A$1:$C$342,3,0)</f>
        <v>Especial y Turismo</v>
      </c>
      <c r="D1374" s="95" t="s">
        <v>2462</v>
      </c>
      <c r="E1374" s="122">
        <v>30523010</v>
      </c>
      <c r="F1374" s="130" t="s">
        <v>1102</v>
      </c>
      <c r="G1374" s="131">
        <v>15</v>
      </c>
      <c r="H1374" s="122" t="s">
        <v>1035</v>
      </c>
      <c r="I1374" s="220" t="str">
        <f>VLOOKUP(A1374,EMPRESAS!$A$1:$I$342,9,0)</f>
        <v>GUAINIA</v>
      </c>
      <c r="J1374" s="175">
        <v>1</v>
      </c>
      <c r="K1374" s="176" t="str">
        <f>VLOOKUP(J1374,AUXILIAR_TIPO_ASEGURADORA!$C$2:$D$19,2,0)</f>
        <v>PREVISORA</v>
      </c>
      <c r="L1374" s="115">
        <v>1002531</v>
      </c>
      <c r="M1374" s="148">
        <v>43416</v>
      </c>
      <c r="N1374" s="115">
        <v>3000531</v>
      </c>
      <c r="O1374" s="148">
        <v>43416</v>
      </c>
      <c r="P1374" s="28"/>
      <c r="Q1374" s="60"/>
      <c r="R1374" s="157" t="str">
        <f t="shared" ca="1" si="74"/>
        <v>Vencida</v>
      </c>
      <c r="S1374" s="157">
        <f t="shared" ca="1" si="75"/>
        <v>1234</v>
      </c>
      <c r="T1374" s="157" t="str">
        <f t="shared" ca="1" si="76"/>
        <v xml:space="preserve"> </v>
      </c>
    </row>
    <row r="1375" spans="1:20" ht="15.6" thickTop="1" thickBot="1">
      <c r="A1375" s="66">
        <v>9004305293</v>
      </c>
      <c r="B1375" s="88" t="str">
        <f>VLOOKUP(A1375,EMPRESAS!$A$1:$B$342,2,0)</f>
        <v>GUAINIA TOURS  S.A.S.</v>
      </c>
      <c r="C1375" s="88" t="str">
        <f>VLOOKUP(A1375,EMPRESAS!$A$1:$C$342,3,0)</f>
        <v>Especial y Turismo</v>
      </c>
      <c r="D1375" s="95" t="s">
        <v>2463</v>
      </c>
      <c r="E1375" s="122">
        <v>30523400</v>
      </c>
      <c r="F1375" s="130" t="s">
        <v>1102</v>
      </c>
      <c r="G1375" s="131">
        <v>8</v>
      </c>
      <c r="H1375" s="122" t="s">
        <v>1035</v>
      </c>
      <c r="I1375" s="220" t="str">
        <f>VLOOKUP(A1375,EMPRESAS!$A$1:$I$342,9,0)</f>
        <v>GUAINIA</v>
      </c>
      <c r="J1375" s="175">
        <v>1</v>
      </c>
      <c r="K1375" s="176" t="str">
        <f>VLOOKUP(J1375,AUXILIAR_TIPO_ASEGURADORA!$C$2:$D$19,2,0)</f>
        <v>PREVISORA</v>
      </c>
      <c r="L1375" s="115">
        <v>1002531</v>
      </c>
      <c r="M1375" s="148">
        <v>43416</v>
      </c>
      <c r="N1375" s="115">
        <v>3000531</v>
      </c>
      <c r="O1375" s="148">
        <v>43416</v>
      </c>
      <c r="P1375" s="28"/>
      <c r="Q1375" s="60"/>
      <c r="R1375" s="157" t="str">
        <f t="shared" ca="1" si="74"/>
        <v>Vencida</v>
      </c>
      <c r="S1375" s="157">
        <f t="shared" ca="1" si="75"/>
        <v>1234</v>
      </c>
      <c r="T1375" s="157" t="str">
        <f t="shared" ca="1" si="76"/>
        <v xml:space="preserve"> </v>
      </c>
    </row>
    <row r="1376" spans="1:20" ht="15.6" thickTop="1" thickBot="1">
      <c r="A1376" s="66">
        <v>9004305293</v>
      </c>
      <c r="B1376" s="88" t="str">
        <f>VLOOKUP(A1376,EMPRESAS!$A$1:$B$342,2,0)</f>
        <v>GUAINIA TOURS  S.A.S.</v>
      </c>
      <c r="C1376" s="88" t="str">
        <f>VLOOKUP(A1376,EMPRESAS!$A$1:$C$342,3,0)</f>
        <v>Especial y Turismo</v>
      </c>
      <c r="D1376" s="95" t="s">
        <v>2464</v>
      </c>
      <c r="E1376" s="122">
        <v>30523365</v>
      </c>
      <c r="F1376" s="130" t="s">
        <v>1102</v>
      </c>
      <c r="G1376" s="131">
        <v>18</v>
      </c>
      <c r="H1376" s="122" t="s">
        <v>1035</v>
      </c>
      <c r="I1376" s="220" t="str">
        <f>VLOOKUP(A1376,EMPRESAS!$A$1:$I$342,9,0)</f>
        <v>GUAINIA</v>
      </c>
      <c r="J1376" s="175">
        <v>1</v>
      </c>
      <c r="K1376" s="176" t="str">
        <f>VLOOKUP(J1376,AUXILIAR_TIPO_ASEGURADORA!$C$2:$D$19,2,0)</f>
        <v>PREVISORA</v>
      </c>
      <c r="L1376" s="115">
        <v>1002531</v>
      </c>
      <c r="M1376" s="148">
        <v>43416</v>
      </c>
      <c r="N1376" s="115">
        <v>3000531</v>
      </c>
      <c r="O1376" s="148">
        <v>43416</v>
      </c>
      <c r="P1376" s="28"/>
      <c r="Q1376" s="60"/>
      <c r="R1376" s="157" t="str">
        <f t="shared" ca="1" si="74"/>
        <v>Vencida</v>
      </c>
      <c r="S1376" s="157">
        <f t="shared" ca="1" si="75"/>
        <v>1234</v>
      </c>
      <c r="T1376" s="157" t="str">
        <f t="shared" ca="1" si="76"/>
        <v xml:space="preserve"> </v>
      </c>
    </row>
    <row r="1377" spans="1:20" ht="15.6" thickTop="1" thickBot="1">
      <c r="A1377" s="66">
        <v>9004305293</v>
      </c>
      <c r="B1377" s="88" t="str">
        <f>VLOOKUP(A1377,EMPRESAS!$A$1:$B$342,2,0)</f>
        <v>GUAINIA TOURS  S.A.S.</v>
      </c>
      <c r="C1377" s="88" t="str">
        <f>VLOOKUP(A1377,EMPRESAS!$A$1:$C$342,3,0)</f>
        <v>Especial y Turismo</v>
      </c>
      <c r="D1377" s="95" t="s">
        <v>2465</v>
      </c>
      <c r="E1377" s="122">
        <v>30523401</v>
      </c>
      <c r="F1377" s="130" t="s">
        <v>1102</v>
      </c>
      <c r="G1377" s="131">
        <v>8</v>
      </c>
      <c r="H1377" s="122" t="s">
        <v>1035</v>
      </c>
      <c r="I1377" s="220" t="str">
        <f>VLOOKUP(A1377,EMPRESAS!$A$1:$I$342,9,0)</f>
        <v>GUAINIA</v>
      </c>
      <c r="J1377" s="175">
        <v>1</v>
      </c>
      <c r="K1377" s="176" t="str">
        <f>VLOOKUP(J1377,AUXILIAR_TIPO_ASEGURADORA!$C$2:$D$19,2,0)</f>
        <v>PREVISORA</v>
      </c>
      <c r="L1377" s="115">
        <v>1002531</v>
      </c>
      <c r="M1377" s="148">
        <v>43416</v>
      </c>
      <c r="N1377" s="115">
        <v>3000531</v>
      </c>
      <c r="O1377" s="148">
        <v>43416</v>
      </c>
      <c r="P1377" s="28"/>
      <c r="Q1377" s="60"/>
      <c r="R1377" s="157" t="str">
        <f t="shared" ca="1" si="74"/>
        <v>Vencida</v>
      </c>
      <c r="S1377" s="157">
        <f t="shared" ca="1" si="75"/>
        <v>1234</v>
      </c>
      <c r="T1377" s="157" t="str">
        <f t="shared" ca="1" si="76"/>
        <v xml:space="preserve"> </v>
      </c>
    </row>
    <row r="1378" spans="1:20" ht="15.6" thickTop="1" thickBot="1">
      <c r="A1378" s="66">
        <v>9004305293</v>
      </c>
      <c r="B1378" s="88" t="str">
        <f>VLOOKUP(A1378,EMPRESAS!$A$1:$B$342,2,0)</f>
        <v>GUAINIA TOURS  S.A.S.</v>
      </c>
      <c r="C1378" s="88" t="str">
        <f>VLOOKUP(A1378,EMPRESAS!$A$1:$C$342,3,0)</f>
        <v>Especial y Turismo</v>
      </c>
      <c r="D1378" s="95" t="s">
        <v>2466</v>
      </c>
      <c r="E1378" s="122">
        <v>30522135</v>
      </c>
      <c r="F1378" s="130" t="s">
        <v>1102</v>
      </c>
      <c r="G1378" s="131">
        <v>6</v>
      </c>
      <c r="H1378" s="122" t="s">
        <v>1105</v>
      </c>
      <c r="I1378" s="220" t="str">
        <f>VLOOKUP(A1378,EMPRESAS!$A$1:$I$342,9,0)</f>
        <v>GUAINIA</v>
      </c>
      <c r="J1378" s="175">
        <v>1</v>
      </c>
      <c r="K1378" s="176" t="str">
        <f>VLOOKUP(J1378,AUXILIAR_TIPO_ASEGURADORA!$C$2:$D$19,2,0)</f>
        <v>PREVISORA</v>
      </c>
      <c r="L1378" s="115">
        <v>1002531</v>
      </c>
      <c r="M1378" s="148">
        <v>43416</v>
      </c>
      <c r="N1378" s="115">
        <v>3000531</v>
      </c>
      <c r="O1378" s="148">
        <v>43416</v>
      </c>
      <c r="P1378" s="28"/>
      <c r="Q1378" s="60"/>
      <c r="R1378" s="157" t="str">
        <f t="shared" ca="1" si="74"/>
        <v>Vencida</v>
      </c>
      <c r="S1378" s="157">
        <f t="shared" ca="1" si="75"/>
        <v>1234</v>
      </c>
      <c r="T1378" s="157" t="str">
        <f t="shared" ca="1" si="76"/>
        <v xml:space="preserve"> </v>
      </c>
    </row>
    <row r="1379" spans="1:20" ht="15.6" thickTop="1" thickBot="1">
      <c r="A1379" s="66">
        <v>9004305293</v>
      </c>
      <c r="B1379" s="88" t="str">
        <f>VLOOKUP(A1379,EMPRESAS!$A$1:$B$342,2,0)</f>
        <v>GUAINIA TOURS  S.A.S.</v>
      </c>
      <c r="C1379" s="88" t="str">
        <f>VLOOKUP(A1379,EMPRESAS!$A$1:$C$342,3,0)</f>
        <v>Especial y Turismo</v>
      </c>
      <c r="D1379" s="95" t="s">
        <v>2467</v>
      </c>
      <c r="E1379" s="122">
        <v>30523559</v>
      </c>
      <c r="F1379" s="130" t="s">
        <v>1102</v>
      </c>
      <c r="G1379" s="131">
        <v>10</v>
      </c>
      <c r="H1379" s="122" t="s">
        <v>1105</v>
      </c>
      <c r="I1379" s="220" t="str">
        <f>VLOOKUP(A1379,EMPRESAS!$A$1:$I$342,9,0)</f>
        <v>GUAINIA</v>
      </c>
      <c r="J1379" s="175">
        <v>1</v>
      </c>
      <c r="K1379" s="176" t="str">
        <f>VLOOKUP(J1379,AUXILIAR_TIPO_ASEGURADORA!$C$2:$D$19,2,0)</f>
        <v>PREVISORA</v>
      </c>
      <c r="L1379" s="115">
        <v>1002531</v>
      </c>
      <c r="M1379" s="148">
        <v>43416</v>
      </c>
      <c r="N1379" s="115">
        <v>3000531</v>
      </c>
      <c r="O1379" s="148">
        <v>43416</v>
      </c>
      <c r="P1379" s="28"/>
      <c r="Q1379" s="60"/>
      <c r="R1379" s="157" t="str">
        <f t="shared" ca="1" si="74"/>
        <v>Vencida</v>
      </c>
      <c r="S1379" s="157">
        <f t="shared" ca="1" si="75"/>
        <v>1234</v>
      </c>
      <c r="T1379" s="157" t="str">
        <f t="shared" ca="1" si="76"/>
        <v xml:space="preserve"> </v>
      </c>
    </row>
    <row r="1380" spans="1:20" ht="15.6" thickTop="1" thickBot="1">
      <c r="A1380" s="66">
        <v>9004305293</v>
      </c>
      <c r="B1380" s="88" t="str">
        <f>VLOOKUP(A1380,EMPRESAS!$A$1:$B$342,2,0)</f>
        <v>GUAINIA TOURS  S.A.S.</v>
      </c>
      <c r="C1380" s="88" t="str">
        <f>VLOOKUP(A1380,EMPRESAS!$A$1:$C$342,3,0)</f>
        <v>Especial y Turismo</v>
      </c>
      <c r="D1380" s="95" t="s">
        <v>2468</v>
      </c>
      <c r="E1380" s="122">
        <v>30523564</v>
      </c>
      <c r="F1380" s="130" t="s">
        <v>1102</v>
      </c>
      <c r="G1380" s="131">
        <v>10</v>
      </c>
      <c r="H1380" s="122" t="s">
        <v>1035</v>
      </c>
      <c r="I1380" s="220" t="str">
        <f>VLOOKUP(A1380,EMPRESAS!$A$1:$I$342,9,0)</f>
        <v>GUAINIA</v>
      </c>
      <c r="J1380" s="175">
        <v>1</v>
      </c>
      <c r="K1380" s="176" t="str">
        <f>VLOOKUP(J1380,AUXILIAR_TIPO_ASEGURADORA!$C$2:$D$19,2,0)</f>
        <v>PREVISORA</v>
      </c>
      <c r="L1380" s="115">
        <v>1002531</v>
      </c>
      <c r="M1380" s="148">
        <v>43416</v>
      </c>
      <c r="N1380" s="115">
        <v>3000531</v>
      </c>
      <c r="O1380" s="148">
        <v>43416</v>
      </c>
      <c r="P1380" s="28"/>
      <c r="Q1380" s="60"/>
      <c r="R1380" s="157" t="str">
        <f t="shared" ca="1" si="74"/>
        <v>Vencida</v>
      </c>
      <c r="S1380" s="157">
        <f t="shared" ca="1" si="75"/>
        <v>1234</v>
      </c>
      <c r="T1380" s="157" t="str">
        <f t="shared" ca="1" si="76"/>
        <v xml:space="preserve"> </v>
      </c>
    </row>
    <row r="1381" spans="1:20" ht="15.6" thickTop="1" thickBot="1">
      <c r="A1381" s="66">
        <v>9004305293</v>
      </c>
      <c r="B1381" s="88" t="str">
        <f>VLOOKUP(A1381,EMPRESAS!$A$1:$B$342,2,0)</f>
        <v>GUAINIA TOURS  S.A.S.</v>
      </c>
      <c r="C1381" s="88" t="str">
        <f>VLOOKUP(A1381,EMPRESAS!$A$1:$C$342,3,0)</f>
        <v>Especial y Turismo</v>
      </c>
      <c r="D1381" s="95" t="s">
        <v>2469</v>
      </c>
      <c r="E1381" s="122">
        <v>30523563</v>
      </c>
      <c r="F1381" s="130" t="s">
        <v>1102</v>
      </c>
      <c r="G1381" s="131">
        <v>10</v>
      </c>
      <c r="H1381" s="122" t="s">
        <v>1035</v>
      </c>
      <c r="I1381" s="220" t="str">
        <f>VLOOKUP(A1381,EMPRESAS!$A$1:$I$342,9,0)</f>
        <v>GUAINIA</v>
      </c>
      <c r="J1381" s="175">
        <v>1</v>
      </c>
      <c r="K1381" s="176" t="str">
        <f>VLOOKUP(J1381,AUXILIAR_TIPO_ASEGURADORA!$C$2:$D$19,2,0)</f>
        <v>PREVISORA</v>
      </c>
      <c r="L1381" s="115">
        <v>1002531</v>
      </c>
      <c r="M1381" s="148">
        <v>43416</v>
      </c>
      <c r="N1381" s="115">
        <v>3000531</v>
      </c>
      <c r="O1381" s="148">
        <v>43416</v>
      </c>
      <c r="P1381" s="28"/>
      <c r="Q1381" s="60"/>
      <c r="R1381" s="157" t="str">
        <f t="shared" ca="1" si="74"/>
        <v>Vencida</v>
      </c>
      <c r="S1381" s="157">
        <f t="shared" ca="1" si="75"/>
        <v>1234</v>
      </c>
      <c r="T1381" s="157" t="str">
        <f t="shared" ca="1" si="76"/>
        <v xml:space="preserve"> </v>
      </c>
    </row>
    <row r="1382" spans="1:20" ht="15.6" thickTop="1" thickBot="1">
      <c r="A1382" s="146">
        <v>9002576761</v>
      </c>
      <c r="B1382" s="88" t="str">
        <f>VLOOKUP(A1382,EMPRESAS!$A$1:$B$342,2,0)</f>
        <v>TRANSPORTES ARVICAZ S.A.S.</v>
      </c>
      <c r="C1382" s="88" t="str">
        <f>VLOOKUP(A1382,EMPRESAS!$A$1:$C$342,3,0)</f>
        <v>Especial</v>
      </c>
      <c r="D1382" s="91" t="s">
        <v>2470</v>
      </c>
      <c r="E1382" s="122">
        <v>10320915</v>
      </c>
      <c r="F1382" s="130" t="s">
        <v>1102</v>
      </c>
      <c r="G1382" s="131">
        <v>18</v>
      </c>
      <c r="H1382" s="122" t="s">
        <v>2089</v>
      </c>
      <c r="I1382" s="220" t="str">
        <f>VLOOKUP(A1382,EMPRESAS!$A$1:$I$342,9,0)</f>
        <v>MAGDALENA</v>
      </c>
      <c r="J1382" s="175">
        <v>1</v>
      </c>
      <c r="K1382" s="176" t="str">
        <f>VLOOKUP(J1382,AUXILIAR_TIPO_ASEGURADORA!$C$2:$D$19,2,0)</f>
        <v>PREVISORA</v>
      </c>
      <c r="L1382" s="115">
        <v>1001490</v>
      </c>
      <c r="M1382" s="148">
        <v>41642</v>
      </c>
      <c r="N1382" s="115">
        <v>3000067</v>
      </c>
      <c r="O1382" s="148">
        <v>41642</v>
      </c>
      <c r="P1382" s="28"/>
      <c r="Q1382" s="60"/>
      <c r="R1382" s="157" t="str">
        <f t="shared" ca="1" si="74"/>
        <v>Vencida</v>
      </c>
      <c r="S1382" s="157">
        <f t="shared" ca="1" si="75"/>
        <v>3008</v>
      </c>
      <c r="T1382" s="157" t="str">
        <f t="shared" ca="1" si="76"/>
        <v xml:space="preserve"> </v>
      </c>
    </row>
    <row r="1383" spans="1:20" ht="15.6" thickTop="1" thickBot="1">
      <c r="A1383" s="146">
        <v>9002576761</v>
      </c>
      <c r="B1383" s="88" t="str">
        <f>VLOOKUP(A1383,EMPRESAS!$A$1:$B$342,2,0)</f>
        <v>TRANSPORTES ARVICAZ S.A.S.</v>
      </c>
      <c r="C1383" s="88" t="str">
        <f>VLOOKUP(A1383,EMPRESAS!$A$1:$C$342,3,0)</f>
        <v>Especial</v>
      </c>
      <c r="D1383" s="91" t="s">
        <v>2471</v>
      </c>
      <c r="E1383" s="122">
        <v>10321352</v>
      </c>
      <c r="F1383" s="130" t="s">
        <v>1102</v>
      </c>
      <c r="G1383" s="131">
        <v>19</v>
      </c>
      <c r="H1383" s="122" t="s">
        <v>2089</v>
      </c>
      <c r="I1383" s="220" t="str">
        <f>VLOOKUP(A1383,EMPRESAS!$A$1:$I$342,9,0)</f>
        <v>MAGDALENA</v>
      </c>
      <c r="J1383" s="175">
        <v>2</v>
      </c>
      <c r="K1383" s="176" t="str">
        <f>VLOOKUP(J1383,AUXILIAR_TIPO_ASEGURADORA!$C$2:$D$19,2,0)</f>
        <v>QBE SEGUROS</v>
      </c>
      <c r="L1383" s="115">
        <v>18010000111</v>
      </c>
      <c r="M1383" s="148">
        <v>41312</v>
      </c>
      <c r="N1383" s="115">
        <v>12010001264</v>
      </c>
      <c r="O1383" s="148">
        <v>41312</v>
      </c>
      <c r="P1383" s="28"/>
      <c r="Q1383" s="60"/>
      <c r="R1383" s="157" t="str">
        <f t="shared" ca="1" si="74"/>
        <v>Vencida</v>
      </c>
      <c r="S1383" s="157">
        <f t="shared" ca="1" si="75"/>
        <v>3338</v>
      </c>
      <c r="T1383" s="157" t="str">
        <f t="shared" ca="1" si="76"/>
        <v xml:space="preserve"> </v>
      </c>
    </row>
    <row r="1384" spans="1:20" ht="15.6" thickTop="1" thickBot="1">
      <c r="A1384" s="67">
        <v>9004808317</v>
      </c>
      <c r="B1384" s="88" t="str">
        <f>VLOOKUP(A1384,EMPRESAS!$A$1:$B$342,2,0)</f>
        <v>TRANSPORTES NAUTICOS DE CARGA Y RECREATIVOS PRADOMAR S.A.S"TRANSPRADOMAR S.A.S"</v>
      </c>
      <c r="C1384" s="88" t="str">
        <f>VLOOKUP(A1384,EMPRESAS!$A$1:$C$342,3,0)</f>
        <v>Turismo</v>
      </c>
      <c r="D1384" s="95" t="s">
        <v>2472</v>
      </c>
      <c r="E1384" s="122">
        <v>11420865</v>
      </c>
      <c r="F1384" s="130" t="s">
        <v>1102</v>
      </c>
      <c r="G1384" s="131">
        <v>40</v>
      </c>
      <c r="H1384" s="122" t="s">
        <v>1105</v>
      </c>
      <c r="I1384" s="220" t="str">
        <f>VLOOKUP(A1384,EMPRESAS!$A$1:$I$342,9,0)</f>
        <v>REPRESA DE HIDROPRADO</v>
      </c>
      <c r="J1384" s="175">
        <v>2</v>
      </c>
      <c r="K1384" s="176" t="str">
        <f>VLOOKUP(J1384,AUXILIAR_TIPO_ASEGURADORA!$C$2:$D$19,2,0)</f>
        <v>QBE SEGUROS</v>
      </c>
      <c r="L1384" s="115">
        <v>18010000111</v>
      </c>
      <c r="M1384" s="148">
        <v>41312</v>
      </c>
      <c r="N1384" s="115">
        <v>12010001264</v>
      </c>
      <c r="O1384" s="148">
        <v>41312</v>
      </c>
      <c r="P1384" s="28"/>
      <c r="Q1384" s="60"/>
      <c r="R1384" s="157" t="str">
        <f t="shared" ca="1" si="74"/>
        <v>Vencida</v>
      </c>
      <c r="S1384" s="157">
        <f t="shared" ca="1" si="75"/>
        <v>3338</v>
      </c>
      <c r="T1384" s="157" t="str">
        <f t="shared" ca="1" si="76"/>
        <v xml:space="preserve"> </v>
      </c>
    </row>
    <row r="1385" spans="1:20" ht="15.6" thickTop="1" thickBot="1">
      <c r="A1385" s="88">
        <v>9004808317</v>
      </c>
      <c r="B1385" s="88" t="str">
        <f>VLOOKUP(A1385,EMPRESAS!$A$1:$B$342,2,0)</f>
        <v>TRANSPORTES NAUTICOS DE CARGA Y RECREATIVOS PRADOMAR S.A.S"TRANSPRADOMAR S.A.S"</v>
      </c>
      <c r="C1385" s="88" t="str">
        <f>VLOOKUP(A1385,EMPRESAS!$A$1:$C$342,3,0)</f>
        <v>Turismo</v>
      </c>
      <c r="D1385" s="95" t="s">
        <v>2473</v>
      </c>
      <c r="E1385" s="122">
        <v>11420948</v>
      </c>
      <c r="F1385" s="130" t="s">
        <v>1673</v>
      </c>
      <c r="G1385" s="131">
        <v>27</v>
      </c>
      <c r="H1385" s="122" t="s">
        <v>1035</v>
      </c>
      <c r="I1385" s="220" t="str">
        <f>VLOOKUP(A1385,EMPRESAS!$A$1:$I$342,9,0)</f>
        <v>REPRESA DE HIDROPRADO</v>
      </c>
      <c r="J1385" s="175">
        <v>2</v>
      </c>
      <c r="K1385" s="176" t="str">
        <f>VLOOKUP(J1385,AUXILIAR_TIPO_ASEGURADORA!$C$2:$D$19,2,0)</f>
        <v>QBE SEGUROS</v>
      </c>
      <c r="L1385" s="115">
        <v>18010001261</v>
      </c>
      <c r="M1385" s="148">
        <v>41904</v>
      </c>
      <c r="N1385" s="115">
        <v>12010002479</v>
      </c>
      <c r="O1385" s="148">
        <v>41904</v>
      </c>
      <c r="P1385" s="28"/>
      <c r="Q1385" s="60"/>
      <c r="R1385" s="157" t="str">
        <f t="shared" ca="1" si="74"/>
        <v>Vencida</v>
      </c>
      <c r="S1385" s="157">
        <f t="shared" ca="1" si="75"/>
        <v>2746</v>
      </c>
      <c r="T1385" s="157" t="str">
        <f t="shared" ca="1" si="76"/>
        <v xml:space="preserve"> </v>
      </c>
    </row>
    <row r="1386" spans="1:20" ht="15.6" thickTop="1" thickBot="1">
      <c r="A1386" s="88">
        <v>9004808317</v>
      </c>
      <c r="B1386" s="88" t="str">
        <f>VLOOKUP(A1386,EMPRESAS!$A$1:$B$342,2,0)</f>
        <v>TRANSPORTES NAUTICOS DE CARGA Y RECREATIVOS PRADOMAR S.A.S"TRANSPRADOMAR S.A.S"</v>
      </c>
      <c r="C1386" s="88" t="str">
        <f>VLOOKUP(A1386,EMPRESAS!$A$1:$C$342,3,0)</f>
        <v>Turismo</v>
      </c>
      <c r="D1386" s="95" t="s">
        <v>2474</v>
      </c>
      <c r="E1386" s="122">
        <v>171224</v>
      </c>
      <c r="F1386" s="130" t="s">
        <v>1102</v>
      </c>
      <c r="G1386" s="131">
        <v>10</v>
      </c>
      <c r="H1386" s="122" t="s">
        <v>1105</v>
      </c>
      <c r="I1386" s="220" t="str">
        <f>VLOOKUP(A1386,EMPRESAS!$A$1:$I$342,9,0)</f>
        <v>REPRESA DE HIDROPRADO</v>
      </c>
      <c r="J1386" s="175">
        <v>2</v>
      </c>
      <c r="K1386" s="176" t="str">
        <f>VLOOKUP(J1386,AUXILIAR_TIPO_ASEGURADORA!$C$2:$D$19,2,0)</f>
        <v>QBE SEGUROS</v>
      </c>
      <c r="L1386" s="115">
        <v>18010001261</v>
      </c>
      <c r="M1386" s="148">
        <v>41904</v>
      </c>
      <c r="N1386" s="115">
        <v>12010002479</v>
      </c>
      <c r="O1386" s="148">
        <v>41904</v>
      </c>
      <c r="P1386" s="28"/>
      <c r="Q1386" s="60"/>
      <c r="R1386" s="157" t="str">
        <f t="shared" ca="1" si="74"/>
        <v>Vencida</v>
      </c>
      <c r="S1386" s="157">
        <f t="shared" ca="1" si="75"/>
        <v>2746</v>
      </c>
      <c r="T1386" s="157" t="str">
        <f t="shared" ca="1" si="76"/>
        <v xml:space="preserve"> </v>
      </c>
    </row>
    <row r="1387" spans="1:20" ht="15.6" thickTop="1" thickBot="1">
      <c r="A1387" s="88">
        <v>9004808317</v>
      </c>
      <c r="B1387" s="88" t="str">
        <f>VLOOKUP(A1387,EMPRESAS!$A$1:$B$342,2,0)</f>
        <v>TRANSPORTES NAUTICOS DE CARGA Y RECREATIVOS PRADOMAR S.A.S"TRANSPRADOMAR S.A.S"</v>
      </c>
      <c r="C1387" s="88" t="str">
        <f>VLOOKUP(A1387,EMPRESAS!$A$1:$C$342,3,0)</f>
        <v>Turismo</v>
      </c>
      <c r="D1387" s="95" t="s">
        <v>2475</v>
      </c>
      <c r="E1387" s="122">
        <v>171004</v>
      </c>
      <c r="F1387" s="130" t="s">
        <v>1102</v>
      </c>
      <c r="G1387" s="131">
        <v>7</v>
      </c>
      <c r="H1387" s="122" t="s">
        <v>1105</v>
      </c>
      <c r="I1387" s="220" t="str">
        <f>VLOOKUP(A1387,EMPRESAS!$A$1:$I$342,9,0)</f>
        <v>REPRESA DE HIDROPRADO</v>
      </c>
      <c r="J1387" s="175">
        <v>2</v>
      </c>
      <c r="K1387" s="176" t="str">
        <f>VLOOKUP(J1387,AUXILIAR_TIPO_ASEGURADORA!$C$2:$D$19,2,0)</f>
        <v>QBE SEGUROS</v>
      </c>
      <c r="L1387" s="115">
        <v>18010001261</v>
      </c>
      <c r="M1387" s="148">
        <v>41904</v>
      </c>
      <c r="N1387" s="115">
        <v>12010002479</v>
      </c>
      <c r="O1387" s="148">
        <v>41904</v>
      </c>
      <c r="P1387" s="28"/>
      <c r="Q1387" s="60"/>
      <c r="R1387" s="157" t="str">
        <f t="shared" ca="1" si="74"/>
        <v>Vencida</v>
      </c>
      <c r="S1387" s="157">
        <f t="shared" ca="1" si="75"/>
        <v>2746</v>
      </c>
      <c r="T1387" s="157" t="str">
        <f t="shared" ca="1" si="76"/>
        <v xml:space="preserve"> </v>
      </c>
    </row>
    <row r="1388" spans="1:20" ht="15.6" thickTop="1" thickBot="1">
      <c r="A1388" s="88">
        <v>9004808317</v>
      </c>
      <c r="B1388" s="88" t="str">
        <f>VLOOKUP(A1388,EMPRESAS!$A$1:$B$342,2,0)</f>
        <v>TRANSPORTES NAUTICOS DE CARGA Y RECREATIVOS PRADOMAR S.A.S"TRANSPRADOMAR S.A.S"</v>
      </c>
      <c r="C1388" s="88" t="str">
        <f>VLOOKUP(A1388,EMPRESAS!$A$1:$C$342,3,0)</f>
        <v>Turismo</v>
      </c>
      <c r="D1388" s="95" t="s">
        <v>2476</v>
      </c>
      <c r="E1388" s="122">
        <v>171027</v>
      </c>
      <c r="F1388" s="130" t="s">
        <v>1102</v>
      </c>
      <c r="G1388" s="131">
        <v>20</v>
      </c>
      <c r="H1388" s="122" t="s">
        <v>1105</v>
      </c>
      <c r="I1388" s="220" t="str">
        <f>VLOOKUP(A1388,EMPRESAS!$A$1:$I$342,9,0)</f>
        <v>REPRESA DE HIDROPRADO</v>
      </c>
      <c r="J1388" s="175">
        <v>2</v>
      </c>
      <c r="K1388" s="176" t="str">
        <f>VLOOKUP(J1388,AUXILIAR_TIPO_ASEGURADORA!$C$2:$D$19,2,0)</f>
        <v>QBE SEGUROS</v>
      </c>
      <c r="L1388" s="115">
        <v>18010001261</v>
      </c>
      <c r="M1388" s="148">
        <v>41904</v>
      </c>
      <c r="N1388" s="115">
        <v>12010002479</v>
      </c>
      <c r="O1388" s="148">
        <v>41904</v>
      </c>
      <c r="P1388" s="28"/>
      <c r="Q1388" s="60"/>
      <c r="R1388" s="157" t="str">
        <f t="shared" ca="1" si="74"/>
        <v>Vencida</v>
      </c>
      <c r="S1388" s="157">
        <f t="shared" ca="1" si="75"/>
        <v>2746</v>
      </c>
      <c r="T1388" s="157" t="str">
        <f t="shared" ca="1" si="76"/>
        <v xml:space="preserve"> </v>
      </c>
    </row>
    <row r="1389" spans="1:20" ht="15.6" thickTop="1" thickBot="1">
      <c r="A1389" s="146">
        <v>914263090</v>
      </c>
      <c r="B1389" s="88" t="str">
        <f>VLOOKUP(A1389,EMPRESAS!$A$1:$B$342,2,0)</f>
        <v>RODRIGUEZ ROJAS DAVID</v>
      </c>
      <c r="C1389" s="88" t="str">
        <f>VLOOKUP(A1389,EMPRESAS!$A$1:$C$342,3,0)</f>
        <v>Pasajeros</v>
      </c>
      <c r="D1389" s="91" t="s">
        <v>2477</v>
      </c>
      <c r="E1389" s="122">
        <v>10920382</v>
      </c>
      <c r="F1389" s="130" t="s">
        <v>993</v>
      </c>
      <c r="G1389" s="131">
        <v>25</v>
      </c>
      <c r="H1389" s="122" t="s">
        <v>1035</v>
      </c>
      <c r="I1389" s="220" t="str">
        <f>VLOOKUP(A1389,EMPRESAS!$A$1:$I$342,9,0)</f>
        <v>MAGDALENA</v>
      </c>
      <c r="J1389" s="175">
        <v>2</v>
      </c>
      <c r="K1389" s="176" t="str">
        <f>VLOOKUP(J1389,AUXILIAR_TIPO_ASEGURADORA!$C$2:$D$19,2,0)</f>
        <v>QBE SEGUROS</v>
      </c>
      <c r="L1389" s="115">
        <v>18010001261</v>
      </c>
      <c r="M1389" s="148">
        <v>41904</v>
      </c>
      <c r="N1389" s="115">
        <v>12010002479</v>
      </c>
      <c r="O1389" s="148">
        <v>41904</v>
      </c>
      <c r="P1389" s="28"/>
      <c r="Q1389" s="60"/>
      <c r="R1389" s="157" t="str">
        <f t="shared" ca="1" si="74"/>
        <v>Vencida</v>
      </c>
      <c r="S1389" s="157">
        <f t="shared" ca="1" si="75"/>
        <v>2746</v>
      </c>
      <c r="T1389" s="157" t="str">
        <f t="shared" ca="1" si="76"/>
        <v xml:space="preserve"> </v>
      </c>
    </row>
    <row r="1390" spans="1:20" ht="15.6" thickTop="1" thickBot="1">
      <c r="A1390" s="146">
        <v>914263090</v>
      </c>
      <c r="B1390" s="88" t="str">
        <f>VLOOKUP(A1390,EMPRESAS!$A$1:$B$342,2,0)</f>
        <v>RODRIGUEZ ROJAS DAVID</v>
      </c>
      <c r="C1390" s="88" t="str">
        <f>VLOOKUP(A1390,EMPRESAS!$A$1:$C$342,3,0)</f>
        <v>Pasajeros</v>
      </c>
      <c r="D1390" s="91" t="s">
        <v>2478</v>
      </c>
      <c r="E1390" s="122">
        <v>10920380</v>
      </c>
      <c r="F1390" s="130" t="s">
        <v>993</v>
      </c>
      <c r="G1390" s="131">
        <v>12</v>
      </c>
      <c r="H1390" s="122" t="s">
        <v>1035</v>
      </c>
      <c r="I1390" s="220" t="str">
        <f>VLOOKUP(A1390,EMPRESAS!$A$1:$I$342,9,0)</f>
        <v>MAGDALENA</v>
      </c>
      <c r="J1390" s="175">
        <v>2</v>
      </c>
      <c r="K1390" s="176" t="str">
        <f>VLOOKUP(J1390,AUXILIAR_TIPO_ASEGURADORA!$C$2:$D$19,2,0)</f>
        <v>QBE SEGUROS</v>
      </c>
      <c r="L1390" s="115">
        <v>18010001209</v>
      </c>
      <c r="M1390" s="148">
        <v>41671</v>
      </c>
      <c r="N1390" s="115">
        <v>12010002433</v>
      </c>
      <c r="O1390" s="148">
        <v>41671</v>
      </c>
      <c r="P1390" s="28"/>
      <c r="Q1390" s="60"/>
      <c r="R1390" s="157" t="str">
        <f t="shared" ca="1" si="74"/>
        <v>Vencida</v>
      </c>
      <c r="S1390" s="157">
        <f t="shared" ca="1" si="75"/>
        <v>2979</v>
      </c>
      <c r="T1390" s="157" t="str">
        <f t="shared" ca="1" si="76"/>
        <v xml:space="preserve"> </v>
      </c>
    </row>
    <row r="1391" spans="1:20" ht="15.6" thickTop="1" thickBot="1">
      <c r="A1391" s="67">
        <v>9006119928</v>
      </c>
      <c r="B1391" s="88" t="str">
        <f>VLOOKUP(A1391,EMPRESAS!$A$1:$B$342,2,0)</f>
        <v>TRANSPORTE FLUVIAL EL BORAL S.A.S.</v>
      </c>
      <c r="C1391" s="88" t="str">
        <f>VLOOKUP(A1391,EMPRESAS!$A$1:$C$342,3,0)</f>
        <v>Pasajeros</v>
      </c>
      <c r="D1391" s="95" t="s">
        <v>2479</v>
      </c>
      <c r="E1391" s="122">
        <v>30220080</v>
      </c>
      <c r="F1391" s="130" t="s">
        <v>1102</v>
      </c>
      <c r="G1391" s="131">
        <v>32</v>
      </c>
      <c r="H1391" s="122" t="s">
        <v>1035</v>
      </c>
      <c r="I1391" s="220" t="str">
        <f>VLOOKUP(A1391,EMPRESAS!$A$1:$I$342,9,0)</f>
        <v>META</v>
      </c>
      <c r="J1391" s="175">
        <v>1</v>
      </c>
      <c r="K1391" s="176" t="str">
        <f>VLOOKUP(J1391,AUXILIAR_TIPO_ASEGURADORA!$C$2:$D$19,2,0)</f>
        <v>PREVISORA</v>
      </c>
      <c r="L1391" s="115">
        <v>1002429</v>
      </c>
      <c r="M1391" s="148">
        <v>43249</v>
      </c>
      <c r="N1391" s="115">
        <v>3000432</v>
      </c>
      <c r="O1391" s="148">
        <v>43249</v>
      </c>
      <c r="P1391" s="28"/>
      <c r="Q1391" s="60"/>
      <c r="R1391" s="157" t="str">
        <f t="shared" ca="1" si="74"/>
        <v>Vencida</v>
      </c>
      <c r="S1391" s="157">
        <f t="shared" ca="1" si="75"/>
        <v>1401</v>
      </c>
      <c r="T1391" s="157" t="str">
        <f t="shared" ca="1" si="76"/>
        <v xml:space="preserve"> </v>
      </c>
    </row>
    <row r="1392" spans="1:20" ht="15.6" thickTop="1" thickBot="1">
      <c r="A1392" s="88">
        <v>9006119928</v>
      </c>
      <c r="B1392" s="88" t="str">
        <f>VLOOKUP(A1392,EMPRESAS!$A$1:$B$342,2,0)</f>
        <v>TRANSPORTE FLUVIAL EL BORAL S.A.S.</v>
      </c>
      <c r="C1392" s="88" t="str">
        <f>VLOOKUP(A1392,EMPRESAS!$A$1:$C$342,3,0)</f>
        <v>Pasajeros</v>
      </c>
      <c r="D1392" s="95" t="s">
        <v>2480</v>
      </c>
      <c r="E1392" s="122">
        <v>30220213</v>
      </c>
      <c r="F1392" s="130" t="s">
        <v>1102</v>
      </c>
      <c r="G1392" s="131">
        <v>22</v>
      </c>
      <c r="H1392" s="122" t="s">
        <v>1035</v>
      </c>
      <c r="I1392" s="220" t="str">
        <f>VLOOKUP(A1392,EMPRESAS!$A$1:$I$342,9,0)</f>
        <v>META</v>
      </c>
      <c r="J1392" s="175">
        <v>1</v>
      </c>
      <c r="K1392" s="176" t="str">
        <f>VLOOKUP(J1392,AUXILIAR_TIPO_ASEGURADORA!$C$2:$D$19,2,0)</f>
        <v>PREVISORA</v>
      </c>
      <c r="L1392" s="115">
        <v>1002429</v>
      </c>
      <c r="M1392" s="148">
        <v>43249</v>
      </c>
      <c r="N1392" s="115">
        <v>3000432</v>
      </c>
      <c r="O1392" s="148">
        <v>43249</v>
      </c>
      <c r="P1392" s="28"/>
      <c r="Q1392" s="60"/>
      <c r="R1392" s="157" t="str">
        <f t="shared" ca="1" si="74"/>
        <v>Vencida</v>
      </c>
      <c r="S1392" s="157">
        <f t="shared" ca="1" si="75"/>
        <v>1401</v>
      </c>
      <c r="T1392" s="157" t="str">
        <f t="shared" ca="1" si="76"/>
        <v xml:space="preserve"> </v>
      </c>
    </row>
    <row r="1393" spans="1:20" ht="15.6" thickTop="1" thickBot="1">
      <c r="A1393" s="88">
        <v>9006119928</v>
      </c>
      <c r="B1393" s="88" t="str">
        <f>VLOOKUP(A1393,EMPRESAS!$A$1:$B$342,2,0)</f>
        <v>TRANSPORTE FLUVIAL EL BORAL S.A.S.</v>
      </c>
      <c r="C1393" s="88" t="str">
        <f>VLOOKUP(A1393,EMPRESAS!$A$1:$C$342,3,0)</f>
        <v>Pasajeros</v>
      </c>
      <c r="D1393" s="95" t="s">
        <v>2481</v>
      </c>
      <c r="E1393" s="122">
        <v>30220243</v>
      </c>
      <c r="F1393" s="130" t="s">
        <v>1102</v>
      </c>
      <c r="G1393" s="131">
        <v>32</v>
      </c>
      <c r="H1393" s="122" t="s">
        <v>1035</v>
      </c>
      <c r="I1393" s="220" t="str">
        <f>VLOOKUP(A1393,EMPRESAS!$A$1:$I$342,9,0)</f>
        <v>META</v>
      </c>
      <c r="J1393" s="175">
        <v>1</v>
      </c>
      <c r="K1393" s="176" t="str">
        <f>VLOOKUP(J1393,AUXILIAR_TIPO_ASEGURADORA!$C$2:$D$19,2,0)</f>
        <v>PREVISORA</v>
      </c>
      <c r="L1393" s="115">
        <v>1002429</v>
      </c>
      <c r="M1393" s="148">
        <v>43249</v>
      </c>
      <c r="N1393" s="115">
        <v>3000432</v>
      </c>
      <c r="O1393" s="148">
        <v>43249</v>
      </c>
      <c r="P1393" s="28"/>
      <c r="Q1393" s="60"/>
      <c r="R1393" s="157" t="str">
        <f t="shared" ca="1" si="74"/>
        <v>Vencida</v>
      </c>
      <c r="S1393" s="157">
        <f t="shared" ca="1" si="75"/>
        <v>1401</v>
      </c>
      <c r="T1393" s="157" t="str">
        <f t="shared" ca="1" si="76"/>
        <v xml:space="preserve"> </v>
      </c>
    </row>
    <row r="1394" spans="1:20" ht="15.6" thickTop="1" thickBot="1">
      <c r="A1394" s="88">
        <v>9006119928</v>
      </c>
      <c r="B1394" s="88" t="str">
        <f>VLOOKUP(A1394,EMPRESAS!$A$1:$B$342,2,0)</f>
        <v>TRANSPORTE FLUVIAL EL BORAL S.A.S.</v>
      </c>
      <c r="C1394" s="88" t="str">
        <f>VLOOKUP(A1394,EMPRESAS!$A$1:$C$342,3,0)</f>
        <v>Pasajeros</v>
      </c>
      <c r="D1394" s="95" t="s">
        <v>2482</v>
      </c>
      <c r="E1394" s="122">
        <v>30220471</v>
      </c>
      <c r="F1394" s="130" t="s">
        <v>1102</v>
      </c>
      <c r="G1394" s="131">
        <v>40</v>
      </c>
      <c r="H1394" s="122" t="s">
        <v>1035</v>
      </c>
      <c r="I1394" s="220" t="str">
        <f>VLOOKUP(A1394,EMPRESAS!$A$1:$I$342,9,0)</f>
        <v>META</v>
      </c>
      <c r="J1394" s="175">
        <v>1</v>
      </c>
      <c r="K1394" s="176" t="str">
        <f>VLOOKUP(J1394,AUXILIAR_TIPO_ASEGURADORA!$C$2:$D$19,2,0)</f>
        <v>PREVISORA</v>
      </c>
      <c r="L1394" s="115">
        <v>1002429</v>
      </c>
      <c r="M1394" s="148">
        <v>43249</v>
      </c>
      <c r="N1394" s="115">
        <v>3000432</v>
      </c>
      <c r="O1394" s="148">
        <v>43249</v>
      </c>
      <c r="P1394" s="28"/>
      <c r="Q1394" s="60"/>
      <c r="R1394" s="157" t="str">
        <f t="shared" ca="1" si="74"/>
        <v>Vencida</v>
      </c>
      <c r="S1394" s="157">
        <f t="shared" ca="1" si="75"/>
        <v>1401</v>
      </c>
      <c r="T1394" s="157" t="str">
        <f t="shared" ca="1" si="76"/>
        <v xml:space="preserve"> </v>
      </c>
    </row>
    <row r="1395" spans="1:20" ht="15.6" thickTop="1" thickBot="1">
      <c r="A1395" s="88">
        <v>9006119928</v>
      </c>
      <c r="B1395" s="88" t="str">
        <f>VLOOKUP(A1395,EMPRESAS!$A$1:$B$342,2,0)</f>
        <v>TRANSPORTE FLUVIAL EL BORAL S.A.S.</v>
      </c>
      <c r="C1395" s="88" t="str">
        <f>VLOOKUP(A1395,EMPRESAS!$A$1:$C$342,3,0)</f>
        <v>Pasajeros</v>
      </c>
      <c r="D1395" s="95" t="s">
        <v>2483</v>
      </c>
      <c r="E1395" s="122">
        <v>30220681</v>
      </c>
      <c r="F1395" s="130" t="s">
        <v>1102</v>
      </c>
      <c r="G1395" s="131">
        <v>22</v>
      </c>
      <c r="H1395" s="122" t="s">
        <v>1035</v>
      </c>
      <c r="I1395" s="220" t="str">
        <f>VLOOKUP(A1395,EMPRESAS!$A$1:$I$342,9,0)</f>
        <v>META</v>
      </c>
      <c r="J1395" s="175">
        <v>1</v>
      </c>
      <c r="K1395" s="176" t="str">
        <f>VLOOKUP(J1395,AUXILIAR_TIPO_ASEGURADORA!$C$2:$D$19,2,0)</f>
        <v>PREVISORA</v>
      </c>
      <c r="L1395" s="115">
        <v>1002429</v>
      </c>
      <c r="M1395" s="148">
        <v>43249</v>
      </c>
      <c r="N1395" s="115">
        <v>3000432</v>
      </c>
      <c r="O1395" s="148">
        <v>43249</v>
      </c>
      <c r="P1395" s="28"/>
      <c r="Q1395" s="60"/>
      <c r="R1395" s="157" t="str">
        <f t="shared" ca="1" si="74"/>
        <v>Vencida</v>
      </c>
      <c r="S1395" s="157">
        <f t="shared" ca="1" si="75"/>
        <v>1401</v>
      </c>
      <c r="T1395" s="157" t="str">
        <f t="shared" ca="1" si="76"/>
        <v xml:space="preserve"> </v>
      </c>
    </row>
    <row r="1396" spans="1:20" ht="15.6" thickTop="1" thickBot="1">
      <c r="A1396" s="88">
        <v>9006119928</v>
      </c>
      <c r="B1396" s="88" t="str">
        <f>VLOOKUP(A1396,EMPRESAS!$A$1:$B$342,2,0)</f>
        <v>TRANSPORTE FLUVIAL EL BORAL S.A.S.</v>
      </c>
      <c r="C1396" s="88" t="str">
        <f>VLOOKUP(A1396,EMPRESAS!$A$1:$C$342,3,0)</f>
        <v>Pasajeros</v>
      </c>
      <c r="D1396" s="95" t="s">
        <v>2484</v>
      </c>
      <c r="E1396" s="122">
        <v>30220226</v>
      </c>
      <c r="F1396" s="130" t="s">
        <v>1102</v>
      </c>
      <c r="G1396" s="131">
        <v>18</v>
      </c>
      <c r="H1396" s="122" t="s">
        <v>1035</v>
      </c>
      <c r="I1396" s="220" t="str">
        <f>VLOOKUP(A1396,EMPRESAS!$A$1:$I$342,9,0)</f>
        <v>META</v>
      </c>
      <c r="J1396" s="175">
        <v>1</v>
      </c>
      <c r="K1396" s="176" t="str">
        <f>VLOOKUP(J1396,AUXILIAR_TIPO_ASEGURADORA!$C$2:$D$19,2,0)</f>
        <v>PREVISORA</v>
      </c>
      <c r="L1396" s="115">
        <v>1002429</v>
      </c>
      <c r="M1396" s="148">
        <v>43249</v>
      </c>
      <c r="N1396" s="115">
        <v>3000432</v>
      </c>
      <c r="O1396" s="148">
        <v>43249</v>
      </c>
      <c r="P1396" s="28"/>
      <c r="Q1396" s="60"/>
      <c r="R1396" s="157" t="str">
        <f t="shared" ca="1" si="74"/>
        <v>Vencida</v>
      </c>
      <c r="S1396" s="157">
        <f t="shared" ca="1" si="75"/>
        <v>1401</v>
      </c>
      <c r="T1396" s="157" t="str">
        <f t="shared" ca="1" si="76"/>
        <v xml:space="preserve"> </v>
      </c>
    </row>
    <row r="1397" spans="1:20" ht="15.6" thickTop="1" thickBot="1">
      <c r="A1397" s="88">
        <v>9006119928</v>
      </c>
      <c r="B1397" s="88" t="str">
        <f>VLOOKUP(A1397,EMPRESAS!$A$1:$B$342,2,0)</f>
        <v>TRANSPORTE FLUVIAL EL BORAL S.A.S.</v>
      </c>
      <c r="C1397" s="88" t="str">
        <f>VLOOKUP(A1397,EMPRESAS!$A$1:$C$342,3,0)</f>
        <v>Pasajeros</v>
      </c>
      <c r="D1397" s="95" t="s">
        <v>2485</v>
      </c>
      <c r="E1397" s="122">
        <v>30220830</v>
      </c>
      <c r="F1397" s="130" t="s">
        <v>1102</v>
      </c>
      <c r="G1397" s="131">
        <v>34</v>
      </c>
      <c r="H1397" s="122" t="s">
        <v>1035</v>
      </c>
      <c r="I1397" s="220" t="str">
        <f>VLOOKUP(A1397,EMPRESAS!$A$1:$I$342,9,0)</f>
        <v>META</v>
      </c>
      <c r="J1397" s="175">
        <v>1</v>
      </c>
      <c r="K1397" s="176" t="str">
        <f>VLOOKUP(J1397,AUXILIAR_TIPO_ASEGURADORA!$C$2:$D$19,2,0)</f>
        <v>PREVISORA</v>
      </c>
      <c r="L1397" s="115">
        <v>1002429</v>
      </c>
      <c r="M1397" s="148">
        <v>43249</v>
      </c>
      <c r="N1397" s="115">
        <v>3000432</v>
      </c>
      <c r="O1397" s="148">
        <v>43249</v>
      </c>
      <c r="P1397" s="28"/>
      <c r="Q1397" s="60"/>
      <c r="R1397" s="157" t="str">
        <f t="shared" ca="1" si="74"/>
        <v>Vencida</v>
      </c>
      <c r="S1397" s="157">
        <f t="shared" ca="1" si="75"/>
        <v>1401</v>
      </c>
      <c r="T1397" s="157" t="str">
        <f t="shared" ca="1" si="76"/>
        <v xml:space="preserve"> </v>
      </c>
    </row>
    <row r="1398" spans="1:20" ht="15.6" thickTop="1" thickBot="1">
      <c r="A1398" s="88">
        <v>9006119928</v>
      </c>
      <c r="B1398" s="88" t="str">
        <f>VLOOKUP(A1398,EMPRESAS!$A$1:$B$342,2,0)</f>
        <v>TRANSPORTE FLUVIAL EL BORAL S.A.S.</v>
      </c>
      <c r="C1398" s="88" t="str">
        <f>VLOOKUP(A1398,EMPRESAS!$A$1:$C$342,3,0)</f>
        <v>Pasajeros</v>
      </c>
      <c r="D1398" s="95" t="s">
        <v>2486</v>
      </c>
      <c r="E1398" s="122">
        <v>30220910</v>
      </c>
      <c r="F1398" s="130" t="s">
        <v>1102</v>
      </c>
      <c r="G1398" s="131">
        <v>34</v>
      </c>
      <c r="H1398" s="122" t="s">
        <v>1035</v>
      </c>
      <c r="I1398" s="220" t="str">
        <f>VLOOKUP(A1398,EMPRESAS!$A$1:$I$342,9,0)</f>
        <v>META</v>
      </c>
      <c r="J1398" s="175">
        <v>2</v>
      </c>
      <c r="K1398" s="176" t="str">
        <f>VLOOKUP(J1398,AUXILIAR_TIPO_ASEGURADORA!$C$2:$D$19,2,0)</f>
        <v>QBE SEGUROS</v>
      </c>
      <c r="L1398" s="115">
        <v>1002429</v>
      </c>
      <c r="M1398" s="148">
        <v>43249</v>
      </c>
      <c r="N1398" s="115">
        <v>3000432</v>
      </c>
      <c r="O1398" s="148">
        <v>43249</v>
      </c>
      <c r="P1398" s="28"/>
      <c r="Q1398" s="60"/>
      <c r="R1398" s="157" t="str">
        <f t="shared" ca="1" si="74"/>
        <v>Vencida</v>
      </c>
      <c r="S1398" s="157">
        <f t="shared" ca="1" si="75"/>
        <v>1401</v>
      </c>
      <c r="T1398" s="157" t="str">
        <f t="shared" ca="1" si="76"/>
        <v xml:space="preserve"> </v>
      </c>
    </row>
    <row r="1399" spans="1:20" ht="15.6" thickTop="1" thickBot="1">
      <c r="A1399" s="67">
        <v>9005936237</v>
      </c>
      <c r="B1399" s="88" t="str">
        <f>VLOOKUP(A1399,EMPRESAS!$A$1:$B$342,2,0)</f>
        <v>TURES PLAYA II  F.R.  S.A.S.</v>
      </c>
      <c r="C1399" s="88" t="str">
        <f>VLOOKUP(A1399,EMPRESAS!$A$1:$C$342,3,0)</f>
        <v>Turismo</v>
      </c>
      <c r="D1399" s="91" t="s">
        <v>2487</v>
      </c>
      <c r="E1399" s="122">
        <v>30720082</v>
      </c>
      <c r="F1399" s="130" t="s">
        <v>1102</v>
      </c>
      <c r="G1399" s="131">
        <v>23</v>
      </c>
      <c r="H1399" s="122" t="s">
        <v>1105</v>
      </c>
      <c r="I1399" s="220" t="str">
        <f>VLOOKUP(A1399,EMPRESAS!$A$1:$I$342,9,0)</f>
        <v>LAGO DE TOTA</v>
      </c>
      <c r="J1399" s="175">
        <v>1</v>
      </c>
      <c r="K1399" s="176" t="str">
        <f>VLOOKUP(J1399,AUXILIAR_TIPO_ASEGURADORA!$C$2:$D$19,2,0)</f>
        <v>PREVISORA</v>
      </c>
      <c r="L1399" s="115">
        <v>1005479</v>
      </c>
      <c r="M1399" s="148">
        <v>42717</v>
      </c>
      <c r="N1399" s="115">
        <v>3000087</v>
      </c>
      <c r="O1399" s="148">
        <v>42890</v>
      </c>
      <c r="P1399" s="28"/>
      <c r="Q1399" s="60"/>
      <c r="R1399" s="157" t="str">
        <f t="shared" ca="1" si="74"/>
        <v>Vencida</v>
      </c>
      <c r="S1399" s="157">
        <f t="shared" ca="1" si="75"/>
        <v>1760</v>
      </c>
      <c r="T1399" s="157" t="str">
        <f t="shared" ca="1" si="76"/>
        <v xml:space="preserve"> </v>
      </c>
    </row>
    <row r="1400" spans="1:20" ht="15.6" thickTop="1" thickBot="1">
      <c r="A1400" s="88">
        <v>9005936237</v>
      </c>
      <c r="B1400" s="88" t="str">
        <f>VLOOKUP(A1400,EMPRESAS!$A$1:$B$342,2,0)</f>
        <v>TURES PLAYA II  F.R.  S.A.S.</v>
      </c>
      <c r="C1400" s="88" t="str">
        <f>VLOOKUP(A1400,EMPRESAS!$A$1:$C$342,3,0)</f>
        <v>Turismo</v>
      </c>
      <c r="D1400" s="91" t="s">
        <v>1134</v>
      </c>
      <c r="E1400" s="122">
        <v>30720090</v>
      </c>
      <c r="F1400" s="130" t="s">
        <v>1102</v>
      </c>
      <c r="G1400" s="131">
        <v>25</v>
      </c>
      <c r="H1400" s="122" t="s">
        <v>1105</v>
      </c>
      <c r="I1400" s="220" t="str">
        <f>VLOOKUP(A1400,EMPRESAS!$A$1:$I$342,9,0)</f>
        <v>LAGO DE TOTA</v>
      </c>
      <c r="J1400" s="175">
        <v>1</v>
      </c>
      <c r="K1400" s="176" t="str">
        <f>VLOOKUP(J1400,AUXILIAR_TIPO_ASEGURADORA!$C$2:$D$19,2,0)</f>
        <v>PREVISORA</v>
      </c>
      <c r="L1400" s="115">
        <v>1005478</v>
      </c>
      <c r="M1400" s="148">
        <v>42717</v>
      </c>
      <c r="N1400" s="115">
        <v>3000086</v>
      </c>
      <c r="O1400" s="148">
        <v>42895</v>
      </c>
      <c r="P1400" s="28"/>
      <c r="Q1400" s="60"/>
      <c r="R1400" s="157" t="str">
        <f t="shared" ca="1" si="74"/>
        <v>Vencida</v>
      </c>
      <c r="S1400" s="157">
        <f t="shared" ca="1" si="75"/>
        <v>1755</v>
      </c>
      <c r="T1400" s="157" t="str">
        <f t="shared" ca="1" si="76"/>
        <v xml:space="preserve"> </v>
      </c>
    </row>
    <row r="1401" spans="1:20" ht="15.6" thickTop="1" thickBot="1">
      <c r="A1401" s="88">
        <v>9005936237</v>
      </c>
      <c r="B1401" s="88" t="str">
        <f>VLOOKUP(A1401,EMPRESAS!$A$1:$B$342,2,0)</f>
        <v>TURES PLAYA II  F.R.  S.A.S.</v>
      </c>
      <c r="C1401" s="88" t="str">
        <f>VLOOKUP(A1401,EMPRESAS!$A$1:$C$342,3,0)</f>
        <v>Turismo</v>
      </c>
      <c r="D1401" s="91" t="s">
        <v>2488</v>
      </c>
      <c r="E1401" s="122">
        <v>30720146</v>
      </c>
      <c r="F1401" s="130" t="s">
        <v>1102</v>
      </c>
      <c r="G1401" s="131">
        <v>14</v>
      </c>
      <c r="H1401" s="122" t="s">
        <v>1105</v>
      </c>
      <c r="I1401" s="220" t="str">
        <f>VLOOKUP(A1401,EMPRESAS!$A$1:$I$342,9,0)</f>
        <v>LAGO DE TOTA</v>
      </c>
      <c r="J1401" s="175">
        <v>1</v>
      </c>
      <c r="K1401" s="176" t="str">
        <f>VLOOKUP(J1401,AUXILIAR_TIPO_ASEGURADORA!$C$2:$D$19,2,0)</f>
        <v>PREVISORA</v>
      </c>
      <c r="L1401" s="115">
        <v>1002217</v>
      </c>
      <c r="M1401" s="148">
        <v>42722</v>
      </c>
      <c r="N1401" s="115">
        <v>1005355</v>
      </c>
      <c r="O1401" s="148">
        <v>42722</v>
      </c>
      <c r="P1401" s="28"/>
      <c r="Q1401" s="60"/>
      <c r="R1401" s="157" t="str">
        <f t="shared" ca="1" si="74"/>
        <v>Vencida</v>
      </c>
      <c r="S1401" s="157">
        <f t="shared" ca="1" si="75"/>
        <v>1928</v>
      </c>
      <c r="T1401" s="157" t="str">
        <f t="shared" ca="1" si="76"/>
        <v xml:space="preserve"> </v>
      </c>
    </row>
    <row r="1402" spans="1:20" ht="15.6" thickTop="1" thickBot="1">
      <c r="A1402" s="88">
        <v>9005936237</v>
      </c>
      <c r="B1402" s="88" t="str">
        <f>VLOOKUP(A1402,EMPRESAS!$A$1:$B$342,2,0)</f>
        <v>TURES PLAYA II  F.R.  S.A.S.</v>
      </c>
      <c r="C1402" s="88" t="str">
        <f>VLOOKUP(A1402,EMPRESAS!$A$1:$C$342,3,0)</f>
        <v>Turismo</v>
      </c>
      <c r="D1402" s="91" t="s">
        <v>2489</v>
      </c>
      <c r="E1402" s="122">
        <v>30720143</v>
      </c>
      <c r="F1402" s="130" t="s">
        <v>1102</v>
      </c>
      <c r="G1402" s="131">
        <v>8</v>
      </c>
      <c r="H1402" s="122" t="s">
        <v>1105</v>
      </c>
      <c r="I1402" s="220" t="str">
        <f>VLOOKUP(A1402,EMPRESAS!$A$1:$I$342,9,0)</f>
        <v>LAGO DE TOTA</v>
      </c>
      <c r="J1402" s="175">
        <v>1</v>
      </c>
      <c r="K1402" s="176" t="str">
        <f>VLOOKUP(J1402,AUXILIAR_TIPO_ASEGURADORA!$C$2:$D$19,2,0)</f>
        <v>PREVISORA</v>
      </c>
      <c r="L1402" s="115">
        <v>1005567</v>
      </c>
      <c r="M1402" s="148">
        <v>43018</v>
      </c>
      <c r="N1402" s="115">
        <v>3000104</v>
      </c>
      <c r="O1402" s="148">
        <v>43018</v>
      </c>
      <c r="P1402" s="28"/>
      <c r="Q1402" s="60"/>
      <c r="R1402" s="157" t="str">
        <f t="shared" ca="1" si="74"/>
        <v>Vencida</v>
      </c>
      <c r="S1402" s="157">
        <f t="shared" ca="1" si="75"/>
        <v>1632</v>
      </c>
      <c r="T1402" s="157" t="str">
        <f t="shared" ca="1" si="76"/>
        <v xml:space="preserve"> </v>
      </c>
    </row>
    <row r="1403" spans="1:20" ht="15.6" thickTop="1" thickBot="1">
      <c r="A1403" s="146">
        <v>90946850</v>
      </c>
      <c r="B1403" s="88" t="str">
        <f>VLOOKUP(A1403,EMPRESAS!$A$1:$B$342,2,0)</f>
        <v>CORDOBA BALLESTA ANGEL</v>
      </c>
      <c r="C1403" s="88" t="str">
        <f>VLOOKUP(A1403,EMPRESAS!$A$1:$C$342,3,0)</f>
        <v>Especial y Turismo</v>
      </c>
      <c r="D1403" s="95" t="s">
        <v>2490</v>
      </c>
      <c r="E1403" s="122">
        <v>20320468</v>
      </c>
      <c r="F1403" s="130" t="s">
        <v>1102</v>
      </c>
      <c r="G1403" s="131">
        <v>23</v>
      </c>
      <c r="H1403" s="122" t="s">
        <v>1147</v>
      </c>
      <c r="I1403" s="220" t="str">
        <f>VLOOKUP(A1403,EMPRESAS!$A$1:$I$342,9,0)</f>
        <v>ATRATO</v>
      </c>
      <c r="J1403" s="175">
        <v>1</v>
      </c>
      <c r="K1403" s="176" t="str">
        <f>VLOOKUP(J1403,AUXILIAR_TIPO_ASEGURADORA!$C$2:$D$19,2,0)</f>
        <v>PREVISORA</v>
      </c>
      <c r="L1403" s="115">
        <v>1002109</v>
      </c>
      <c r="M1403" s="148">
        <v>41986</v>
      </c>
      <c r="N1403" s="115">
        <v>1004203</v>
      </c>
      <c r="O1403" s="148">
        <v>41775</v>
      </c>
      <c r="P1403" s="28"/>
      <c r="Q1403" s="60"/>
      <c r="R1403" s="157" t="str">
        <f t="shared" ca="1" si="74"/>
        <v>Vencida</v>
      </c>
      <c r="S1403" s="157">
        <f t="shared" ca="1" si="75"/>
        <v>2875</v>
      </c>
      <c r="T1403" s="157" t="str">
        <f t="shared" ca="1" si="76"/>
        <v xml:space="preserve"> </v>
      </c>
    </row>
    <row r="1404" spans="1:20" ht="15.6" thickTop="1" thickBot="1">
      <c r="A1404" s="146">
        <v>8002220718</v>
      </c>
      <c r="B1404" s="88" t="str">
        <f>VLOOKUP(A1404,EMPRESAS!$A$1:$B$342,2,0)</f>
        <v>COOPERATIVA DE TRANSPORTE FLUVIAL Y TERRESTRE DE  RIO VIEJO BOLIVAR "COOTRANSFLUTER"</v>
      </c>
      <c r="C1404" s="88" t="str">
        <f>VLOOKUP(A1404,EMPRESAS!$A$1:$C$342,3,0)</f>
        <v>Pasajeros</v>
      </c>
      <c r="D1404" s="91" t="s">
        <v>2491</v>
      </c>
      <c r="E1404" s="122">
        <v>130558</v>
      </c>
      <c r="F1404" s="130" t="s">
        <v>1102</v>
      </c>
      <c r="G1404" s="131">
        <v>20</v>
      </c>
      <c r="H1404" s="122" t="s">
        <v>2089</v>
      </c>
      <c r="I1404" s="220" t="str">
        <f>VLOOKUP(A1404,EMPRESAS!$A$1:$I$342,9,0)</f>
        <v>MAGDALENA</v>
      </c>
      <c r="J1404" s="175">
        <v>2</v>
      </c>
      <c r="K1404" s="176" t="str">
        <f>VLOOKUP(J1404,AUXILIAR_TIPO_ASEGURADORA!$C$2:$D$19,2,0)</f>
        <v>QBE SEGUROS</v>
      </c>
      <c r="L1404" s="115">
        <v>18010002326</v>
      </c>
      <c r="M1404" s="148">
        <v>41662</v>
      </c>
      <c r="N1404" s="115">
        <v>12010001162</v>
      </c>
      <c r="O1404" s="148">
        <v>41662</v>
      </c>
      <c r="P1404" s="28"/>
      <c r="Q1404" s="60"/>
      <c r="R1404" s="157" t="str">
        <f t="shared" ca="1" si="74"/>
        <v>Vencida</v>
      </c>
      <c r="S1404" s="157">
        <f t="shared" ca="1" si="75"/>
        <v>2988</v>
      </c>
      <c r="T1404" s="157" t="str">
        <f t="shared" ca="1" si="76"/>
        <v xml:space="preserve"> </v>
      </c>
    </row>
    <row r="1405" spans="1:20" ht="15.6" thickTop="1" thickBot="1">
      <c r="A1405" s="146">
        <v>8002220718</v>
      </c>
      <c r="B1405" s="88" t="str">
        <f>VLOOKUP(A1405,EMPRESAS!$A$1:$B$342,2,0)</f>
        <v>COOPERATIVA DE TRANSPORTE FLUVIAL Y TERRESTRE DE  RIO VIEJO BOLIVAR "COOTRANSFLUTER"</v>
      </c>
      <c r="C1405" s="88" t="str">
        <f>VLOOKUP(A1405,EMPRESAS!$A$1:$C$342,3,0)</f>
        <v>Pasajeros</v>
      </c>
      <c r="D1405" s="91" t="s">
        <v>2492</v>
      </c>
      <c r="E1405" s="122">
        <v>130559</v>
      </c>
      <c r="F1405" s="130" t="s">
        <v>1102</v>
      </c>
      <c r="G1405" s="131">
        <v>12</v>
      </c>
      <c r="H1405" s="122" t="s">
        <v>2089</v>
      </c>
      <c r="I1405" s="220" t="str">
        <f>VLOOKUP(A1405,EMPRESAS!$A$1:$I$342,9,0)</f>
        <v>MAGDALENA</v>
      </c>
      <c r="J1405" s="175">
        <v>2</v>
      </c>
      <c r="K1405" s="176" t="str">
        <f>VLOOKUP(J1405,AUXILIAR_TIPO_ASEGURADORA!$C$2:$D$19,2,0)</f>
        <v>QBE SEGUROS</v>
      </c>
      <c r="L1405" s="115">
        <v>18010001229</v>
      </c>
      <c r="M1405" s="148">
        <v>41733</v>
      </c>
      <c r="N1405" s="115">
        <v>12010002444</v>
      </c>
      <c r="O1405" s="148">
        <v>41733</v>
      </c>
      <c r="P1405" s="28"/>
      <c r="Q1405" s="60"/>
      <c r="R1405" s="157" t="str">
        <f t="shared" ca="1" si="74"/>
        <v>Vencida</v>
      </c>
      <c r="S1405" s="157">
        <f t="shared" ca="1" si="75"/>
        <v>2917</v>
      </c>
      <c r="T1405" s="157" t="str">
        <f t="shared" ca="1" si="76"/>
        <v xml:space="preserve"> </v>
      </c>
    </row>
    <row r="1406" spans="1:20" ht="15.6" thickTop="1" thickBot="1">
      <c r="A1406" s="146">
        <v>8002220718</v>
      </c>
      <c r="B1406" s="88" t="str">
        <f>VLOOKUP(A1406,EMPRESAS!$A$1:$B$342,2,0)</f>
        <v>COOPERATIVA DE TRANSPORTE FLUVIAL Y TERRESTRE DE  RIO VIEJO BOLIVAR "COOTRANSFLUTER"</v>
      </c>
      <c r="C1406" s="88" t="str">
        <f>VLOOKUP(A1406,EMPRESAS!$A$1:$C$342,3,0)</f>
        <v>Pasajeros</v>
      </c>
      <c r="D1406" s="91" t="s">
        <v>2493</v>
      </c>
      <c r="E1406" s="122">
        <v>130560</v>
      </c>
      <c r="F1406" s="130" t="s">
        <v>1102</v>
      </c>
      <c r="G1406" s="131">
        <v>7</v>
      </c>
      <c r="H1406" s="122" t="s">
        <v>2089</v>
      </c>
      <c r="I1406" s="220" t="str">
        <f>VLOOKUP(A1406,EMPRESAS!$A$1:$I$342,9,0)</f>
        <v>MAGDALENA</v>
      </c>
      <c r="J1406" s="175">
        <v>2</v>
      </c>
      <c r="K1406" s="176" t="str">
        <f>VLOOKUP(J1406,AUXILIAR_TIPO_ASEGURADORA!$C$2:$D$19,2,0)</f>
        <v>QBE SEGUROS</v>
      </c>
      <c r="L1406" s="115">
        <v>18010001229</v>
      </c>
      <c r="M1406" s="148">
        <v>41733</v>
      </c>
      <c r="N1406" s="115">
        <v>12010002444</v>
      </c>
      <c r="O1406" s="148">
        <v>41733</v>
      </c>
      <c r="P1406" s="28"/>
      <c r="Q1406" s="60"/>
      <c r="R1406" s="157" t="str">
        <f t="shared" ca="1" si="74"/>
        <v>Vencida</v>
      </c>
      <c r="S1406" s="157">
        <f t="shared" ca="1" si="75"/>
        <v>2917</v>
      </c>
      <c r="T1406" s="157" t="str">
        <f t="shared" ca="1" si="76"/>
        <v xml:space="preserve"> </v>
      </c>
    </row>
    <row r="1407" spans="1:20" ht="15.6" thickTop="1" thickBot="1">
      <c r="A1407" s="146">
        <v>8002220718</v>
      </c>
      <c r="B1407" s="88" t="str">
        <f>VLOOKUP(A1407,EMPRESAS!$A$1:$B$342,2,0)</f>
        <v>COOPERATIVA DE TRANSPORTE FLUVIAL Y TERRESTRE DE  RIO VIEJO BOLIVAR "COOTRANSFLUTER"</v>
      </c>
      <c r="C1407" s="88" t="str">
        <f>VLOOKUP(A1407,EMPRESAS!$A$1:$C$342,3,0)</f>
        <v>Pasajeros</v>
      </c>
      <c r="D1407" s="91" t="s">
        <v>2266</v>
      </c>
      <c r="E1407" s="122">
        <v>130561</v>
      </c>
      <c r="F1407" s="130" t="s">
        <v>1102</v>
      </c>
      <c r="G1407" s="131">
        <v>7</v>
      </c>
      <c r="H1407" s="122" t="s">
        <v>2089</v>
      </c>
      <c r="I1407" s="220" t="str">
        <f>VLOOKUP(A1407,EMPRESAS!$A$1:$I$342,9,0)</f>
        <v>MAGDALENA</v>
      </c>
      <c r="J1407" s="175">
        <v>2</v>
      </c>
      <c r="K1407" s="176" t="str">
        <f>VLOOKUP(J1407,AUXILIAR_TIPO_ASEGURADORA!$C$2:$D$19,2,0)</f>
        <v>QBE SEGUROS</v>
      </c>
      <c r="L1407" s="115">
        <v>18010001229</v>
      </c>
      <c r="M1407" s="148">
        <v>41733</v>
      </c>
      <c r="N1407" s="115">
        <v>12010002444</v>
      </c>
      <c r="O1407" s="148">
        <v>41733</v>
      </c>
      <c r="P1407" s="28"/>
      <c r="Q1407" s="60"/>
      <c r="R1407" s="157" t="str">
        <f t="shared" ca="1" si="74"/>
        <v>Vencida</v>
      </c>
      <c r="S1407" s="157">
        <f t="shared" ca="1" si="75"/>
        <v>2917</v>
      </c>
      <c r="T1407" s="157" t="str">
        <f t="shared" ca="1" si="76"/>
        <v xml:space="preserve"> </v>
      </c>
    </row>
    <row r="1408" spans="1:20" ht="15.6" thickTop="1" thickBot="1">
      <c r="A1408" s="146">
        <v>8002220718</v>
      </c>
      <c r="B1408" s="88" t="str">
        <f>VLOOKUP(A1408,EMPRESAS!$A$1:$B$342,2,0)</f>
        <v>COOPERATIVA DE TRANSPORTE FLUVIAL Y TERRESTRE DE  RIO VIEJO BOLIVAR "COOTRANSFLUTER"</v>
      </c>
      <c r="C1408" s="88" t="str">
        <f>VLOOKUP(A1408,EMPRESAS!$A$1:$C$342,3,0)</f>
        <v>Pasajeros</v>
      </c>
      <c r="D1408" s="91" t="s">
        <v>2124</v>
      </c>
      <c r="E1408" s="122">
        <v>130562</v>
      </c>
      <c r="F1408" s="130" t="s">
        <v>1102</v>
      </c>
      <c r="G1408" s="131">
        <v>12</v>
      </c>
      <c r="H1408" s="122" t="s">
        <v>2089</v>
      </c>
      <c r="I1408" s="220" t="str">
        <f>VLOOKUP(A1408,EMPRESAS!$A$1:$I$342,9,0)</f>
        <v>MAGDALENA</v>
      </c>
      <c r="J1408" s="175">
        <v>2</v>
      </c>
      <c r="K1408" s="176" t="str">
        <f>VLOOKUP(J1408,AUXILIAR_TIPO_ASEGURADORA!$C$2:$D$19,2,0)</f>
        <v>QBE SEGUROS</v>
      </c>
      <c r="L1408" s="115">
        <v>18010001229</v>
      </c>
      <c r="M1408" s="148">
        <v>41733</v>
      </c>
      <c r="N1408" s="115">
        <v>12010002444</v>
      </c>
      <c r="O1408" s="148">
        <v>41733</v>
      </c>
      <c r="P1408" s="28"/>
      <c r="Q1408" s="60"/>
      <c r="R1408" s="157" t="str">
        <f t="shared" ca="1" si="74"/>
        <v>Vencida</v>
      </c>
      <c r="S1408" s="157">
        <f t="shared" ca="1" si="75"/>
        <v>2917</v>
      </c>
      <c r="T1408" s="157" t="str">
        <f t="shared" ca="1" si="76"/>
        <v xml:space="preserve"> </v>
      </c>
    </row>
    <row r="1409" spans="1:20" ht="15.6" thickTop="1" thickBot="1">
      <c r="A1409" s="146">
        <v>8002220718</v>
      </c>
      <c r="B1409" s="88" t="str">
        <f>VLOOKUP(A1409,EMPRESAS!$A$1:$B$342,2,0)</f>
        <v>COOPERATIVA DE TRANSPORTE FLUVIAL Y TERRESTRE DE  RIO VIEJO BOLIVAR "COOTRANSFLUTER"</v>
      </c>
      <c r="C1409" s="88" t="str">
        <f>VLOOKUP(A1409,EMPRESAS!$A$1:$C$342,3,0)</f>
        <v>Pasajeros</v>
      </c>
      <c r="D1409" s="91" t="s">
        <v>2494</v>
      </c>
      <c r="E1409" s="122">
        <v>130563</v>
      </c>
      <c r="F1409" s="130" t="s">
        <v>1102</v>
      </c>
      <c r="G1409" s="131">
        <v>8</v>
      </c>
      <c r="H1409" s="122" t="s">
        <v>2089</v>
      </c>
      <c r="I1409" s="220" t="str">
        <f>VLOOKUP(A1409,EMPRESAS!$A$1:$I$342,9,0)</f>
        <v>MAGDALENA</v>
      </c>
      <c r="J1409" s="175">
        <v>2</v>
      </c>
      <c r="K1409" s="176" t="str">
        <f>VLOOKUP(J1409,AUXILIAR_TIPO_ASEGURADORA!$C$2:$D$19,2,0)</f>
        <v>QBE SEGUROS</v>
      </c>
      <c r="L1409" s="115">
        <v>18010001229</v>
      </c>
      <c r="M1409" s="148">
        <v>41733</v>
      </c>
      <c r="N1409" s="115">
        <v>12010002444</v>
      </c>
      <c r="O1409" s="148">
        <v>41733</v>
      </c>
      <c r="P1409" s="28"/>
      <c r="Q1409" s="60"/>
      <c r="R1409" s="157" t="str">
        <f t="shared" ca="1" si="74"/>
        <v>Vencida</v>
      </c>
      <c r="S1409" s="157">
        <f t="shared" ca="1" si="75"/>
        <v>2917</v>
      </c>
      <c r="T1409" s="157" t="str">
        <f t="shared" ca="1" si="76"/>
        <v xml:space="preserve"> </v>
      </c>
    </row>
    <row r="1410" spans="1:20" ht="15.6" thickTop="1" thickBot="1">
      <c r="A1410" s="146">
        <v>8002220718</v>
      </c>
      <c r="B1410" s="88" t="str">
        <f>VLOOKUP(A1410,EMPRESAS!$A$1:$B$342,2,0)</f>
        <v>COOPERATIVA DE TRANSPORTE FLUVIAL Y TERRESTRE DE  RIO VIEJO BOLIVAR "COOTRANSFLUTER"</v>
      </c>
      <c r="C1410" s="88" t="str">
        <f>VLOOKUP(A1410,EMPRESAS!$A$1:$C$342,3,0)</f>
        <v>Pasajeros</v>
      </c>
      <c r="D1410" s="91" t="s">
        <v>2495</v>
      </c>
      <c r="E1410" s="122">
        <v>130564</v>
      </c>
      <c r="F1410" s="130" t="s">
        <v>1102</v>
      </c>
      <c r="G1410" s="131">
        <v>7</v>
      </c>
      <c r="H1410" s="122" t="s">
        <v>2089</v>
      </c>
      <c r="I1410" s="220" t="str">
        <f>VLOOKUP(A1410,EMPRESAS!$A$1:$I$342,9,0)</f>
        <v>MAGDALENA</v>
      </c>
      <c r="J1410" s="175">
        <v>2</v>
      </c>
      <c r="K1410" s="176" t="str">
        <f>VLOOKUP(J1410,AUXILIAR_TIPO_ASEGURADORA!$C$2:$D$19,2,0)</f>
        <v>QBE SEGUROS</v>
      </c>
      <c r="L1410" s="115">
        <v>18010001229</v>
      </c>
      <c r="M1410" s="148">
        <v>41733</v>
      </c>
      <c r="N1410" s="115">
        <v>12010002444</v>
      </c>
      <c r="O1410" s="148">
        <v>41733</v>
      </c>
      <c r="P1410" s="28"/>
      <c r="Q1410" s="60"/>
      <c r="R1410" s="157" t="str">
        <f t="shared" ca="1" si="74"/>
        <v>Vencida</v>
      </c>
      <c r="S1410" s="157">
        <f t="shared" ca="1" si="75"/>
        <v>2917</v>
      </c>
      <c r="T1410" s="157" t="str">
        <f t="shared" ca="1" si="76"/>
        <v xml:space="preserve"> </v>
      </c>
    </row>
    <row r="1411" spans="1:20" ht="15.6" thickTop="1" thickBot="1">
      <c r="A1411" s="146">
        <v>8002220718</v>
      </c>
      <c r="B1411" s="88" t="str">
        <f>VLOOKUP(A1411,EMPRESAS!$A$1:$B$342,2,0)</f>
        <v>COOPERATIVA DE TRANSPORTE FLUVIAL Y TERRESTRE DE  RIO VIEJO BOLIVAR "COOTRANSFLUTER"</v>
      </c>
      <c r="C1411" s="88" t="str">
        <f>VLOOKUP(A1411,EMPRESAS!$A$1:$C$342,3,0)</f>
        <v>Pasajeros</v>
      </c>
      <c r="D1411" s="91" t="s">
        <v>2496</v>
      </c>
      <c r="E1411" s="122">
        <v>130565</v>
      </c>
      <c r="F1411" s="130" t="s">
        <v>1102</v>
      </c>
      <c r="G1411" s="131">
        <v>8</v>
      </c>
      <c r="H1411" s="122" t="s">
        <v>2089</v>
      </c>
      <c r="I1411" s="220" t="str">
        <f>VLOOKUP(A1411,EMPRESAS!$A$1:$I$342,9,0)</f>
        <v>MAGDALENA</v>
      </c>
      <c r="J1411" s="175">
        <v>2</v>
      </c>
      <c r="K1411" s="176" t="str">
        <f>VLOOKUP(J1411,AUXILIAR_TIPO_ASEGURADORA!$C$2:$D$19,2,0)</f>
        <v>QBE SEGUROS</v>
      </c>
      <c r="L1411" s="115">
        <v>18010001229</v>
      </c>
      <c r="M1411" s="148">
        <v>41733</v>
      </c>
      <c r="N1411" s="115">
        <v>12010002444</v>
      </c>
      <c r="O1411" s="148">
        <v>41733</v>
      </c>
      <c r="P1411" s="28"/>
      <c r="Q1411" s="60"/>
      <c r="R1411" s="157" t="str">
        <f t="shared" ca="1" si="74"/>
        <v>Vencida</v>
      </c>
      <c r="S1411" s="157">
        <f t="shared" ca="1" si="75"/>
        <v>2917</v>
      </c>
      <c r="T1411" s="157" t="str">
        <f t="shared" ca="1" si="76"/>
        <v xml:space="preserve"> </v>
      </c>
    </row>
    <row r="1412" spans="1:20" ht="15.6" thickTop="1" thickBot="1">
      <c r="A1412" s="146">
        <v>8002220718</v>
      </c>
      <c r="B1412" s="88" t="str">
        <f>VLOOKUP(A1412,EMPRESAS!$A$1:$B$342,2,0)</f>
        <v>COOPERATIVA DE TRANSPORTE FLUVIAL Y TERRESTRE DE  RIO VIEJO BOLIVAR "COOTRANSFLUTER"</v>
      </c>
      <c r="C1412" s="88" t="str">
        <f>VLOOKUP(A1412,EMPRESAS!$A$1:$C$342,3,0)</f>
        <v>Pasajeros</v>
      </c>
      <c r="D1412" s="91" t="s">
        <v>1217</v>
      </c>
      <c r="E1412" s="122">
        <v>130566</v>
      </c>
      <c r="F1412" s="130" t="s">
        <v>1102</v>
      </c>
      <c r="G1412" s="131">
        <v>7</v>
      </c>
      <c r="H1412" s="122" t="s">
        <v>2089</v>
      </c>
      <c r="I1412" s="220" t="str">
        <f>VLOOKUP(A1412,EMPRESAS!$A$1:$I$342,9,0)</f>
        <v>MAGDALENA</v>
      </c>
      <c r="J1412" s="175">
        <v>2</v>
      </c>
      <c r="K1412" s="176" t="str">
        <f>VLOOKUP(J1412,AUXILIAR_TIPO_ASEGURADORA!$C$2:$D$19,2,0)</f>
        <v>QBE SEGUROS</v>
      </c>
      <c r="L1412" s="115">
        <v>18010001229</v>
      </c>
      <c r="M1412" s="148">
        <v>41733</v>
      </c>
      <c r="N1412" s="115">
        <v>12010002444</v>
      </c>
      <c r="O1412" s="148">
        <v>41733</v>
      </c>
      <c r="P1412" s="28"/>
      <c r="Q1412" s="60"/>
      <c r="R1412" s="157" t="str">
        <f t="shared" ca="1" si="74"/>
        <v>Vencida</v>
      </c>
      <c r="S1412" s="157">
        <f t="shared" ca="1" si="75"/>
        <v>2917</v>
      </c>
      <c r="T1412" s="157" t="str">
        <f t="shared" ca="1" si="76"/>
        <v xml:space="preserve"> </v>
      </c>
    </row>
    <row r="1413" spans="1:20" ht="15.6" thickTop="1" thickBot="1">
      <c r="A1413" s="146">
        <v>8002220718</v>
      </c>
      <c r="B1413" s="88" t="str">
        <f>VLOOKUP(A1413,EMPRESAS!$A$1:$B$342,2,0)</f>
        <v>COOPERATIVA DE TRANSPORTE FLUVIAL Y TERRESTRE DE  RIO VIEJO BOLIVAR "COOTRANSFLUTER"</v>
      </c>
      <c r="C1413" s="88" t="str">
        <f>VLOOKUP(A1413,EMPRESAS!$A$1:$C$342,3,0)</f>
        <v>Pasajeros</v>
      </c>
      <c r="D1413" s="91" t="s">
        <v>2497</v>
      </c>
      <c r="E1413" s="122">
        <v>130567</v>
      </c>
      <c r="F1413" s="130" t="s">
        <v>1102</v>
      </c>
      <c r="G1413" s="131">
        <v>7</v>
      </c>
      <c r="H1413" s="122" t="s">
        <v>2089</v>
      </c>
      <c r="I1413" s="220" t="str">
        <f>VLOOKUP(A1413,EMPRESAS!$A$1:$I$342,9,0)</f>
        <v>MAGDALENA</v>
      </c>
      <c r="J1413" s="175">
        <v>2</v>
      </c>
      <c r="K1413" s="176" t="str">
        <f>VLOOKUP(J1413,AUXILIAR_TIPO_ASEGURADORA!$C$2:$D$19,2,0)</f>
        <v>QBE SEGUROS</v>
      </c>
      <c r="L1413" s="115">
        <v>18010001229</v>
      </c>
      <c r="M1413" s="148">
        <v>41733</v>
      </c>
      <c r="N1413" s="115">
        <v>12010002444</v>
      </c>
      <c r="O1413" s="148">
        <v>41733</v>
      </c>
      <c r="P1413" s="28"/>
      <c r="Q1413" s="60"/>
      <c r="R1413" s="157" t="str">
        <f t="shared" ca="1" si="74"/>
        <v>Vencida</v>
      </c>
      <c r="S1413" s="157">
        <f t="shared" ca="1" si="75"/>
        <v>2917</v>
      </c>
      <c r="T1413" s="157" t="str">
        <f t="shared" ca="1" si="76"/>
        <v xml:space="preserve"> </v>
      </c>
    </row>
    <row r="1414" spans="1:20" ht="15.6" thickTop="1" thickBot="1">
      <c r="A1414" s="146">
        <v>8002220718</v>
      </c>
      <c r="B1414" s="88" t="str">
        <f>VLOOKUP(A1414,EMPRESAS!$A$1:$B$342,2,0)</f>
        <v>COOPERATIVA DE TRANSPORTE FLUVIAL Y TERRESTRE DE  RIO VIEJO BOLIVAR "COOTRANSFLUTER"</v>
      </c>
      <c r="C1414" s="88" t="str">
        <f>VLOOKUP(A1414,EMPRESAS!$A$1:$C$342,3,0)</f>
        <v>Pasajeros</v>
      </c>
      <c r="D1414" s="91" t="s">
        <v>2498</v>
      </c>
      <c r="E1414" s="122">
        <v>130568</v>
      </c>
      <c r="F1414" s="130" t="s">
        <v>1102</v>
      </c>
      <c r="G1414" s="131">
        <v>9</v>
      </c>
      <c r="H1414" s="122" t="s">
        <v>2089</v>
      </c>
      <c r="I1414" s="220" t="str">
        <f>VLOOKUP(A1414,EMPRESAS!$A$1:$I$342,9,0)</f>
        <v>MAGDALENA</v>
      </c>
      <c r="J1414" s="175">
        <v>2</v>
      </c>
      <c r="K1414" s="176" t="str">
        <f>VLOOKUP(J1414,AUXILIAR_TIPO_ASEGURADORA!$C$2:$D$19,2,0)</f>
        <v>QBE SEGUROS</v>
      </c>
      <c r="L1414" s="115">
        <v>18010001229</v>
      </c>
      <c r="M1414" s="148">
        <v>41733</v>
      </c>
      <c r="N1414" s="115">
        <v>12010002444</v>
      </c>
      <c r="O1414" s="148">
        <v>41733</v>
      </c>
      <c r="P1414" s="28"/>
      <c r="Q1414" s="60"/>
      <c r="R1414" s="157" t="str">
        <f t="shared" ca="1" si="74"/>
        <v>Vencida</v>
      </c>
      <c r="S1414" s="157">
        <f t="shared" ca="1" si="75"/>
        <v>2917</v>
      </c>
      <c r="T1414" s="157" t="str">
        <f t="shared" ca="1" si="76"/>
        <v xml:space="preserve"> </v>
      </c>
    </row>
    <row r="1415" spans="1:20" ht="15.6" thickTop="1" thickBot="1">
      <c r="A1415" s="146">
        <v>8002220718</v>
      </c>
      <c r="B1415" s="88" t="str">
        <f>VLOOKUP(A1415,EMPRESAS!$A$1:$B$342,2,0)</f>
        <v>COOPERATIVA DE TRANSPORTE FLUVIAL Y TERRESTRE DE  RIO VIEJO BOLIVAR "COOTRANSFLUTER"</v>
      </c>
      <c r="C1415" s="88" t="str">
        <f>VLOOKUP(A1415,EMPRESAS!$A$1:$C$342,3,0)</f>
        <v>Pasajeros</v>
      </c>
      <c r="D1415" s="91" t="s">
        <v>2247</v>
      </c>
      <c r="E1415" s="122">
        <v>130569</v>
      </c>
      <c r="F1415" s="130" t="s">
        <v>1102</v>
      </c>
      <c r="G1415" s="131">
        <v>12</v>
      </c>
      <c r="H1415" s="122" t="s">
        <v>2089</v>
      </c>
      <c r="I1415" s="220" t="str">
        <f>VLOOKUP(A1415,EMPRESAS!$A$1:$I$342,9,0)</f>
        <v>MAGDALENA</v>
      </c>
      <c r="J1415" s="175">
        <v>2</v>
      </c>
      <c r="K1415" s="176" t="str">
        <f>VLOOKUP(J1415,AUXILIAR_TIPO_ASEGURADORA!$C$2:$D$19,2,0)</f>
        <v>QBE SEGUROS</v>
      </c>
      <c r="L1415" s="115">
        <v>18010001229</v>
      </c>
      <c r="M1415" s="148">
        <v>41733</v>
      </c>
      <c r="N1415" s="115">
        <v>12010002444</v>
      </c>
      <c r="O1415" s="148">
        <v>41733</v>
      </c>
      <c r="P1415" s="28"/>
      <c r="Q1415" s="60"/>
      <c r="R1415" s="157" t="str">
        <f t="shared" ca="1" si="74"/>
        <v>Vencida</v>
      </c>
      <c r="S1415" s="157">
        <f t="shared" ca="1" si="75"/>
        <v>2917</v>
      </c>
      <c r="T1415" s="157" t="str">
        <f t="shared" ca="1" si="76"/>
        <v xml:space="preserve"> </v>
      </c>
    </row>
    <row r="1416" spans="1:20" ht="15.6" thickTop="1" thickBot="1">
      <c r="A1416" s="146">
        <v>8002220718</v>
      </c>
      <c r="B1416" s="88" t="str">
        <f>VLOOKUP(A1416,EMPRESAS!$A$1:$B$342,2,0)</f>
        <v>COOPERATIVA DE TRANSPORTE FLUVIAL Y TERRESTRE DE  RIO VIEJO BOLIVAR "COOTRANSFLUTER"</v>
      </c>
      <c r="C1416" s="88" t="str">
        <f>VLOOKUP(A1416,EMPRESAS!$A$1:$C$342,3,0)</f>
        <v>Pasajeros</v>
      </c>
      <c r="D1416" s="91" t="s">
        <v>2499</v>
      </c>
      <c r="E1416" s="122">
        <v>130570</v>
      </c>
      <c r="F1416" s="130" t="s">
        <v>1102</v>
      </c>
      <c r="G1416" s="131">
        <v>7</v>
      </c>
      <c r="H1416" s="122" t="s">
        <v>2089</v>
      </c>
      <c r="I1416" s="220" t="str">
        <f>VLOOKUP(A1416,EMPRESAS!$A$1:$I$342,9,0)</f>
        <v>MAGDALENA</v>
      </c>
      <c r="J1416" s="175">
        <v>2</v>
      </c>
      <c r="K1416" s="176" t="str">
        <f>VLOOKUP(J1416,AUXILIAR_TIPO_ASEGURADORA!$C$2:$D$19,2,0)</f>
        <v>QBE SEGUROS</v>
      </c>
      <c r="L1416" s="115">
        <v>18010001229</v>
      </c>
      <c r="M1416" s="148">
        <v>41733</v>
      </c>
      <c r="N1416" s="115">
        <v>12010002444</v>
      </c>
      <c r="O1416" s="148">
        <v>41733</v>
      </c>
      <c r="P1416" s="28"/>
      <c r="Q1416" s="60"/>
      <c r="R1416" s="157" t="str">
        <f t="shared" ref="R1416:R1480" ca="1" si="77">IF(O1416&lt;$W$1,"Vencida","Vigente")</f>
        <v>Vencida</v>
      </c>
      <c r="S1416" s="157">
        <f t="shared" ref="S1416:S1480" ca="1" si="78">$W$1-O1416</f>
        <v>2917</v>
      </c>
      <c r="T1416" s="157" t="str">
        <f t="shared" ref="T1416:T1479" ca="1" si="79">IF(S1416=-$Y$1,"Proximo a Vencer"," ")</f>
        <v xml:space="preserve"> </v>
      </c>
    </row>
    <row r="1417" spans="1:20" ht="15.6" thickTop="1" thickBot="1">
      <c r="A1417" s="146">
        <v>8002220718</v>
      </c>
      <c r="B1417" s="88" t="str">
        <f>VLOOKUP(A1417,EMPRESAS!$A$1:$B$342,2,0)</f>
        <v>COOPERATIVA DE TRANSPORTE FLUVIAL Y TERRESTRE DE  RIO VIEJO BOLIVAR "COOTRANSFLUTER"</v>
      </c>
      <c r="C1417" s="88" t="str">
        <f>VLOOKUP(A1417,EMPRESAS!$A$1:$C$342,3,0)</f>
        <v>Pasajeros</v>
      </c>
      <c r="D1417" s="91" t="s">
        <v>2333</v>
      </c>
      <c r="E1417" s="122">
        <v>130571</v>
      </c>
      <c r="F1417" s="130" t="s">
        <v>1102</v>
      </c>
      <c r="G1417" s="131">
        <v>20</v>
      </c>
      <c r="H1417" s="122" t="s">
        <v>2089</v>
      </c>
      <c r="I1417" s="220" t="str">
        <f>VLOOKUP(A1417,EMPRESAS!$A$1:$I$342,9,0)</f>
        <v>MAGDALENA</v>
      </c>
      <c r="J1417" s="175">
        <v>2</v>
      </c>
      <c r="K1417" s="176" t="str">
        <f>VLOOKUP(J1417,AUXILIAR_TIPO_ASEGURADORA!$C$2:$D$19,2,0)</f>
        <v>QBE SEGUROS</v>
      </c>
      <c r="L1417" s="115">
        <v>18010001229</v>
      </c>
      <c r="M1417" s="148">
        <v>41733</v>
      </c>
      <c r="N1417" s="115">
        <v>12010002444</v>
      </c>
      <c r="O1417" s="148">
        <v>41733</v>
      </c>
      <c r="P1417" s="28"/>
      <c r="Q1417" s="60"/>
      <c r="R1417" s="157" t="str">
        <f t="shared" ca="1" si="77"/>
        <v>Vencida</v>
      </c>
      <c r="S1417" s="157">
        <f t="shared" ca="1" si="78"/>
        <v>2917</v>
      </c>
      <c r="T1417" s="157" t="str">
        <f t="shared" ca="1" si="79"/>
        <v xml:space="preserve"> </v>
      </c>
    </row>
    <row r="1418" spans="1:20" ht="15.6" thickTop="1" thickBot="1">
      <c r="A1418" s="146">
        <v>8002220718</v>
      </c>
      <c r="B1418" s="88" t="str">
        <f>VLOOKUP(A1418,EMPRESAS!$A$1:$B$342,2,0)</f>
        <v>COOPERATIVA DE TRANSPORTE FLUVIAL Y TERRESTRE DE  RIO VIEJO BOLIVAR "COOTRANSFLUTER"</v>
      </c>
      <c r="C1418" s="88" t="str">
        <f>VLOOKUP(A1418,EMPRESAS!$A$1:$C$342,3,0)</f>
        <v>Pasajeros</v>
      </c>
      <c r="D1418" s="91" t="s">
        <v>1761</v>
      </c>
      <c r="E1418" s="122">
        <v>130572</v>
      </c>
      <c r="F1418" s="130" t="s">
        <v>1102</v>
      </c>
      <c r="G1418" s="131">
        <v>8</v>
      </c>
      <c r="H1418" s="122" t="s">
        <v>2089</v>
      </c>
      <c r="I1418" s="220" t="str">
        <f>VLOOKUP(A1418,EMPRESAS!$A$1:$I$342,9,0)</f>
        <v>MAGDALENA</v>
      </c>
      <c r="J1418" s="175">
        <v>2</v>
      </c>
      <c r="K1418" s="176" t="str">
        <f>VLOOKUP(J1418,AUXILIAR_TIPO_ASEGURADORA!$C$2:$D$19,2,0)</f>
        <v>QBE SEGUROS</v>
      </c>
      <c r="L1418" s="115">
        <v>18010001229</v>
      </c>
      <c r="M1418" s="148">
        <v>41733</v>
      </c>
      <c r="N1418" s="115">
        <v>12010002444</v>
      </c>
      <c r="O1418" s="148">
        <v>41733</v>
      </c>
      <c r="P1418" s="28"/>
      <c r="Q1418" s="60"/>
      <c r="R1418" s="157" t="str">
        <f t="shared" ca="1" si="77"/>
        <v>Vencida</v>
      </c>
      <c r="S1418" s="157">
        <f t="shared" ca="1" si="78"/>
        <v>2917</v>
      </c>
      <c r="T1418" s="157" t="str">
        <f t="shared" ca="1" si="79"/>
        <v xml:space="preserve"> </v>
      </c>
    </row>
    <row r="1419" spans="1:20" ht="15.6" thickTop="1" thickBot="1">
      <c r="A1419" s="146">
        <v>8002220718</v>
      </c>
      <c r="B1419" s="88" t="str">
        <f>VLOOKUP(A1419,EMPRESAS!$A$1:$B$342,2,0)</f>
        <v>COOPERATIVA DE TRANSPORTE FLUVIAL Y TERRESTRE DE  RIO VIEJO BOLIVAR "COOTRANSFLUTER"</v>
      </c>
      <c r="C1419" s="88" t="str">
        <f>VLOOKUP(A1419,EMPRESAS!$A$1:$C$342,3,0)</f>
        <v>Pasajeros</v>
      </c>
      <c r="D1419" s="91" t="s">
        <v>2500</v>
      </c>
      <c r="E1419" s="122">
        <v>130573</v>
      </c>
      <c r="F1419" s="130" t="s">
        <v>1102</v>
      </c>
      <c r="G1419" s="131">
        <v>7</v>
      </c>
      <c r="H1419" s="122" t="s">
        <v>2089</v>
      </c>
      <c r="I1419" s="220" t="str">
        <f>VLOOKUP(A1419,EMPRESAS!$A$1:$I$342,9,0)</f>
        <v>MAGDALENA</v>
      </c>
      <c r="J1419" s="175">
        <v>2</v>
      </c>
      <c r="K1419" s="176" t="str">
        <f>VLOOKUP(J1419,AUXILIAR_TIPO_ASEGURADORA!$C$2:$D$19,2,0)</f>
        <v>QBE SEGUROS</v>
      </c>
      <c r="L1419" s="115">
        <v>18010001229</v>
      </c>
      <c r="M1419" s="148">
        <v>41733</v>
      </c>
      <c r="N1419" s="115">
        <v>12010002444</v>
      </c>
      <c r="O1419" s="148">
        <v>41733</v>
      </c>
      <c r="P1419" s="28"/>
      <c r="Q1419" s="60"/>
      <c r="R1419" s="157" t="str">
        <f t="shared" ca="1" si="77"/>
        <v>Vencida</v>
      </c>
      <c r="S1419" s="157">
        <f t="shared" ca="1" si="78"/>
        <v>2917</v>
      </c>
      <c r="T1419" s="157" t="str">
        <f t="shared" ca="1" si="79"/>
        <v xml:space="preserve"> </v>
      </c>
    </row>
    <row r="1420" spans="1:20" ht="15.6" thickTop="1" thickBot="1">
      <c r="A1420" s="146">
        <v>8002220718</v>
      </c>
      <c r="B1420" s="88" t="str">
        <f>VLOOKUP(A1420,EMPRESAS!$A$1:$B$342,2,0)</f>
        <v>COOPERATIVA DE TRANSPORTE FLUVIAL Y TERRESTRE DE  RIO VIEJO BOLIVAR "COOTRANSFLUTER"</v>
      </c>
      <c r="C1420" s="88" t="str">
        <f>VLOOKUP(A1420,EMPRESAS!$A$1:$C$342,3,0)</f>
        <v>Pasajeros</v>
      </c>
      <c r="D1420" s="91" t="s">
        <v>2501</v>
      </c>
      <c r="E1420" s="122">
        <v>130574</v>
      </c>
      <c r="F1420" s="130" t="s">
        <v>1102</v>
      </c>
      <c r="G1420" s="131">
        <v>12</v>
      </c>
      <c r="H1420" s="122" t="s">
        <v>2089</v>
      </c>
      <c r="I1420" s="220" t="str">
        <f>VLOOKUP(A1420,EMPRESAS!$A$1:$I$342,9,0)</f>
        <v>MAGDALENA</v>
      </c>
      <c r="J1420" s="175">
        <v>2</v>
      </c>
      <c r="K1420" s="176" t="str">
        <f>VLOOKUP(J1420,AUXILIAR_TIPO_ASEGURADORA!$C$2:$D$19,2,0)</f>
        <v>QBE SEGUROS</v>
      </c>
      <c r="L1420" s="115">
        <v>18010001229</v>
      </c>
      <c r="M1420" s="148">
        <v>41733</v>
      </c>
      <c r="N1420" s="115">
        <v>12010002444</v>
      </c>
      <c r="O1420" s="148">
        <v>41733</v>
      </c>
      <c r="P1420" s="28"/>
      <c r="Q1420" s="60"/>
      <c r="R1420" s="157" t="str">
        <f t="shared" ca="1" si="77"/>
        <v>Vencida</v>
      </c>
      <c r="S1420" s="157">
        <f t="shared" ca="1" si="78"/>
        <v>2917</v>
      </c>
      <c r="T1420" s="157" t="str">
        <f t="shared" ca="1" si="79"/>
        <v xml:space="preserve"> </v>
      </c>
    </row>
    <row r="1421" spans="1:20" ht="15.6" thickTop="1" thickBot="1">
      <c r="A1421" s="146">
        <v>8002220718</v>
      </c>
      <c r="B1421" s="88" t="str">
        <f>VLOOKUP(A1421,EMPRESAS!$A$1:$B$342,2,0)</f>
        <v>COOPERATIVA DE TRANSPORTE FLUVIAL Y TERRESTRE DE  RIO VIEJO BOLIVAR "COOTRANSFLUTER"</v>
      </c>
      <c r="C1421" s="88" t="str">
        <f>VLOOKUP(A1421,EMPRESAS!$A$1:$C$342,3,0)</f>
        <v>Pasajeros</v>
      </c>
      <c r="D1421" s="91" t="s">
        <v>1110</v>
      </c>
      <c r="E1421" s="122">
        <v>130575</v>
      </c>
      <c r="F1421" s="130" t="s">
        <v>1102</v>
      </c>
      <c r="G1421" s="131">
        <v>10</v>
      </c>
      <c r="H1421" s="122" t="s">
        <v>2089</v>
      </c>
      <c r="I1421" s="220" t="str">
        <f>VLOOKUP(A1421,EMPRESAS!$A$1:$I$342,9,0)</f>
        <v>MAGDALENA</v>
      </c>
      <c r="J1421" s="175">
        <v>2</v>
      </c>
      <c r="K1421" s="176" t="str">
        <f>VLOOKUP(J1421,AUXILIAR_TIPO_ASEGURADORA!$C$2:$D$19,2,0)</f>
        <v>QBE SEGUROS</v>
      </c>
      <c r="L1421" s="115">
        <v>18010001229</v>
      </c>
      <c r="M1421" s="148">
        <v>41733</v>
      </c>
      <c r="N1421" s="115">
        <v>12010002444</v>
      </c>
      <c r="O1421" s="148">
        <v>41733</v>
      </c>
      <c r="P1421" s="28"/>
      <c r="Q1421" s="60"/>
      <c r="R1421" s="157" t="str">
        <f t="shared" ca="1" si="77"/>
        <v>Vencida</v>
      </c>
      <c r="S1421" s="157">
        <f t="shared" ca="1" si="78"/>
        <v>2917</v>
      </c>
      <c r="T1421" s="157" t="str">
        <f t="shared" ca="1" si="79"/>
        <v xml:space="preserve"> </v>
      </c>
    </row>
    <row r="1422" spans="1:20" ht="15.6" thickTop="1" thickBot="1">
      <c r="A1422" s="146">
        <v>8002220718</v>
      </c>
      <c r="B1422" s="88" t="str">
        <f>VLOOKUP(A1422,EMPRESAS!$A$1:$B$342,2,0)</f>
        <v>COOPERATIVA DE TRANSPORTE FLUVIAL Y TERRESTRE DE  RIO VIEJO BOLIVAR "COOTRANSFLUTER"</v>
      </c>
      <c r="C1422" s="88" t="str">
        <f>VLOOKUP(A1422,EMPRESAS!$A$1:$C$342,3,0)</f>
        <v>Pasajeros</v>
      </c>
      <c r="D1422" s="91" t="s">
        <v>2502</v>
      </c>
      <c r="E1422" s="122">
        <v>130576</v>
      </c>
      <c r="F1422" s="130" t="s">
        <v>1102</v>
      </c>
      <c r="G1422" s="131">
        <v>8</v>
      </c>
      <c r="H1422" s="122" t="s">
        <v>2089</v>
      </c>
      <c r="I1422" s="220" t="str">
        <f>VLOOKUP(A1422,EMPRESAS!$A$1:$I$342,9,0)</f>
        <v>MAGDALENA</v>
      </c>
      <c r="J1422" s="175">
        <v>2</v>
      </c>
      <c r="K1422" s="176" t="str">
        <f>VLOOKUP(J1422,AUXILIAR_TIPO_ASEGURADORA!$C$2:$D$19,2,0)</f>
        <v>QBE SEGUROS</v>
      </c>
      <c r="L1422" s="115">
        <v>18010001229</v>
      </c>
      <c r="M1422" s="148">
        <v>41733</v>
      </c>
      <c r="N1422" s="115">
        <v>12010002444</v>
      </c>
      <c r="O1422" s="148">
        <v>41733</v>
      </c>
      <c r="P1422" s="28"/>
      <c r="Q1422" s="60"/>
      <c r="R1422" s="157" t="str">
        <f t="shared" ca="1" si="77"/>
        <v>Vencida</v>
      </c>
      <c r="S1422" s="157">
        <f t="shared" ca="1" si="78"/>
        <v>2917</v>
      </c>
      <c r="T1422" s="157" t="str">
        <f t="shared" ca="1" si="79"/>
        <v xml:space="preserve"> </v>
      </c>
    </row>
    <row r="1423" spans="1:20" ht="15.6" thickTop="1" thickBot="1">
      <c r="A1423" s="146">
        <v>8002220718</v>
      </c>
      <c r="B1423" s="88" t="str">
        <f>VLOOKUP(A1423,EMPRESAS!$A$1:$B$342,2,0)</f>
        <v>COOPERATIVA DE TRANSPORTE FLUVIAL Y TERRESTRE DE  RIO VIEJO BOLIVAR "COOTRANSFLUTER"</v>
      </c>
      <c r="C1423" s="88" t="str">
        <f>VLOOKUP(A1423,EMPRESAS!$A$1:$C$342,3,0)</f>
        <v>Pasajeros</v>
      </c>
      <c r="D1423" s="91" t="s">
        <v>2503</v>
      </c>
      <c r="E1423" s="122">
        <v>130550</v>
      </c>
      <c r="F1423" s="130" t="s">
        <v>1102</v>
      </c>
      <c r="G1423" s="131">
        <v>8</v>
      </c>
      <c r="H1423" s="122" t="s">
        <v>2089</v>
      </c>
      <c r="I1423" s="220" t="str">
        <f>VLOOKUP(A1423,EMPRESAS!$A$1:$I$342,9,0)</f>
        <v>MAGDALENA</v>
      </c>
      <c r="J1423" s="175">
        <v>2</v>
      </c>
      <c r="K1423" s="176" t="str">
        <f>VLOOKUP(J1423,AUXILIAR_TIPO_ASEGURADORA!$C$2:$D$19,2,0)</f>
        <v>QBE SEGUROS</v>
      </c>
      <c r="L1423" s="115">
        <v>18010001229</v>
      </c>
      <c r="M1423" s="148">
        <v>41733</v>
      </c>
      <c r="N1423" s="115">
        <v>12010002444</v>
      </c>
      <c r="O1423" s="148">
        <v>41733</v>
      </c>
      <c r="P1423" s="28"/>
      <c r="Q1423" s="60"/>
      <c r="R1423" s="157" t="str">
        <f t="shared" ca="1" si="77"/>
        <v>Vencida</v>
      </c>
      <c r="S1423" s="157">
        <f t="shared" ca="1" si="78"/>
        <v>2917</v>
      </c>
      <c r="T1423" s="157" t="str">
        <f t="shared" ca="1" si="79"/>
        <v xml:space="preserve"> </v>
      </c>
    </row>
    <row r="1424" spans="1:20" ht="15.6" thickTop="1" thickBot="1">
      <c r="A1424" s="146">
        <v>8002220718</v>
      </c>
      <c r="B1424" s="88" t="str">
        <f>VLOOKUP(A1424,EMPRESAS!$A$1:$B$342,2,0)</f>
        <v>COOPERATIVA DE TRANSPORTE FLUVIAL Y TERRESTRE DE  RIO VIEJO BOLIVAR "COOTRANSFLUTER"</v>
      </c>
      <c r="C1424" s="88" t="str">
        <f>VLOOKUP(A1424,EMPRESAS!$A$1:$C$342,3,0)</f>
        <v>Pasajeros</v>
      </c>
      <c r="D1424" s="91" t="s">
        <v>2504</v>
      </c>
      <c r="E1424" s="122">
        <v>130577</v>
      </c>
      <c r="F1424" s="130" t="s">
        <v>1102</v>
      </c>
      <c r="G1424" s="131">
        <v>12</v>
      </c>
      <c r="H1424" s="122" t="s">
        <v>2089</v>
      </c>
      <c r="I1424" s="220" t="str">
        <f>VLOOKUP(A1424,EMPRESAS!$A$1:$I$342,9,0)</f>
        <v>MAGDALENA</v>
      </c>
      <c r="J1424" s="175">
        <v>2</v>
      </c>
      <c r="K1424" s="176" t="str">
        <f>VLOOKUP(J1424,AUXILIAR_TIPO_ASEGURADORA!$C$2:$D$19,2,0)</f>
        <v>QBE SEGUROS</v>
      </c>
      <c r="L1424" s="115">
        <v>18010001229</v>
      </c>
      <c r="M1424" s="148">
        <v>41733</v>
      </c>
      <c r="N1424" s="115">
        <v>12010002444</v>
      </c>
      <c r="O1424" s="148">
        <v>41733</v>
      </c>
      <c r="P1424" s="28"/>
      <c r="Q1424" s="60"/>
      <c r="R1424" s="157" t="str">
        <f t="shared" ca="1" si="77"/>
        <v>Vencida</v>
      </c>
      <c r="S1424" s="157">
        <f t="shared" ca="1" si="78"/>
        <v>2917</v>
      </c>
      <c r="T1424" s="157" t="str">
        <f t="shared" ca="1" si="79"/>
        <v xml:space="preserve"> </v>
      </c>
    </row>
    <row r="1425" spans="1:22" ht="15.6" thickTop="1" thickBot="1">
      <c r="A1425" s="146">
        <v>8002220718</v>
      </c>
      <c r="B1425" s="88" t="str">
        <f>VLOOKUP(A1425,EMPRESAS!$A$1:$B$342,2,0)</f>
        <v>COOPERATIVA DE TRANSPORTE FLUVIAL Y TERRESTRE DE  RIO VIEJO BOLIVAR "COOTRANSFLUTER"</v>
      </c>
      <c r="C1425" s="88" t="str">
        <f>VLOOKUP(A1425,EMPRESAS!$A$1:$C$342,3,0)</f>
        <v>Pasajeros</v>
      </c>
      <c r="D1425" s="91" t="s">
        <v>2505</v>
      </c>
      <c r="E1425" s="122">
        <v>130578</v>
      </c>
      <c r="F1425" s="130" t="s">
        <v>1102</v>
      </c>
      <c r="G1425" s="131">
        <v>16</v>
      </c>
      <c r="H1425" s="122" t="s">
        <v>2089</v>
      </c>
      <c r="I1425" s="220" t="str">
        <f>VLOOKUP(A1425,EMPRESAS!$A$1:$I$342,9,0)</f>
        <v>MAGDALENA</v>
      </c>
      <c r="J1425" s="175">
        <v>2</v>
      </c>
      <c r="K1425" s="176" t="str">
        <f>VLOOKUP(J1425,AUXILIAR_TIPO_ASEGURADORA!$C$2:$D$19,2,0)</f>
        <v>QBE SEGUROS</v>
      </c>
      <c r="L1425" s="115">
        <v>18010001229</v>
      </c>
      <c r="M1425" s="148">
        <v>41733</v>
      </c>
      <c r="N1425" s="115">
        <v>12010002444</v>
      </c>
      <c r="O1425" s="148">
        <v>41733</v>
      </c>
      <c r="P1425" s="28"/>
      <c r="Q1425" s="60"/>
      <c r="R1425" s="157" t="str">
        <f t="shared" ca="1" si="77"/>
        <v>Vencida</v>
      </c>
      <c r="S1425" s="157">
        <f t="shared" ca="1" si="78"/>
        <v>2917</v>
      </c>
      <c r="T1425" s="157" t="str">
        <f t="shared" ca="1" si="79"/>
        <v xml:space="preserve"> </v>
      </c>
    </row>
    <row r="1426" spans="1:22" ht="15.6" thickTop="1" thickBot="1">
      <c r="A1426" s="146">
        <v>8002220718</v>
      </c>
      <c r="B1426" s="88" t="str">
        <f>VLOOKUP(A1426,EMPRESAS!$A$1:$B$342,2,0)</f>
        <v>COOPERATIVA DE TRANSPORTE FLUVIAL Y TERRESTRE DE  RIO VIEJO BOLIVAR "COOTRANSFLUTER"</v>
      </c>
      <c r="C1426" s="88" t="str">
        <f>VLOOKUP(A1426,EMPRESAS!$A$1:$C$342,3,0)</f>
        <v>Pasajeros</v>
      </c>
      <c r="D1426" s="91" t="s">
        <v>2506</v>
      </c>
      <c r="E1426" s="122">
        <v>10620526</v>
      </c>
      <c r="F1426" s="130" t="s">
        <v>1102</v>
      </c>
      <c r="G1426" s="131">
        <v>6</v>
      </c>
      <c r="H1426" s="122" t="s">
        <v>2089</v>
      </c>
      <c r="I1426" s="220" t="str">
        <f>VLOOKUP(A1426,EMPRESAS!$A$1:$I$342,9,0)</f>
        <v>MAGDALENA</v>
      </c>
      <c r="J1426" s="175">
        <v>2</v>
      </c>
      <c r="K1426" s="176" t="str">
        <f>VLOOKUP(J1426,AUXILIAR_TIPO_ASEGURADORA!$C$2:$D$19,2,0)</f>
        <v>QBE SEGUROS</v>
      </c>
      <c r="L1426" s="115">
        <v>18010001229</v>
      </c>
      <c r="M1426" s="148">
        <v>41733</v>
      </c>
      <c r="N1426" s="115">
        <v>12010002444</v>
      </c>
      <c r="O1426" s="148">
        <v>41733</v>
      </c>
      <c r="P1426" s="28"/>
      <c r="Q1426" s="60"/>
      <c r="R1426" s="157" t="str">
        <f t="shared" ca="1" si="77"/>
        <v>Vencida</v>
      </c>
      <c r="S1426" s="157">
        <f t="shared" ca="1" si="78"/>
        <v>2917</v>
      </c>
      <c r="T1426" s="157" t="str">
        <f t="shared" ca="1" si="79"/>
        <v xml:space="preserve"> </v>
      </c>
    </row>
    <row r="1427" spans="1:22" ht="15.6" thickTop="1" thickBot="1">
      <c r="A1427" s="146">
        <v>8002220718</v>
      </c>
      <c r="B1427" s="88" t="str">
        <f>VLOOKUP(A1427,EMPRESAS!$A$1:$B$342,2,0)</f>
        <v>COOPERATIVA DE TRANSPORTE FLUVIAL Y TERRESTRE DE  RIO VIEJO BOLIVAR "COOTRANSFLUTER"</v>
      </c>
      <c r="C1427" s="88" t="str">
        <f>VLOOKUP(A1427,EMPRESAS!$A$1:$C$342,3,0)</f>
        <v>Pasajeros</v>
      </c>
      <c r="D1427" s="91" t="s">
        <v>2507</v>
      </c>
      <c r="E1427" s="122">
        <v>130594</v>
      </c>
      <c r="F1427" s="130" t="s">
        <v>1102</v>
      </c>
      <c r="G1427" s="131">
        <v>7</v>
      </c>
      <c r="H1427" s="122" t="s">
        <v>2089</v>
      </c>
      <c r="I1427" s="220" t="str">
        <f>VLOOKUP(A1427,EMPRESAS!$A$1:$I$342,9,0)</f>
        <v>MAGDALENA</v>
      </c>
      <c r="J1427" s="175">
        <v>2</v>
      </c>
      <c r="K1427" s="176" t="str">
        <f>VLOOKUP(J1427,AUXILIAR_TIPO_ASEGURADORA!$C$2:$D$19,2,0)</f>
        <v>QBE SEGUROS</v>
      </c>
      <c r="L1427" s="115">
        <v>18010001229</v>
      </c>
      <c r="M1427" s="148">
        <v>41733</v>
      </c>
      <c r="N1427" s="115">
        <v>12010002444</v>
      </c>
      <c r="O1427" s="148">
        <v>41733</v>
      </c>
      <c r="P1427" s="28"/>
      <c r="Q1427" s="60"/>
      <c r="R1427" s="157" t="str">
        <f t="shared" ca="1" si="77"/>
        <v>Vencida</v>
      </c>
      <c r="S1427" s="157">
        <f t="shared" ca="1" si="78"/>
        <v>2917</v>
      </c>
      <c r="T1427" s="157" t="str">
        <f t="shared" ca="1" si="79"/>
        <v xml:space="preserve"> </v>
      </c>
    </row>
    <row r="1428" spans="1:22" ht="15.6" thickTop="1" thickBot="1">
      <c r="A1428" s="146">
        <v>8002220718</v>
      </c>
      <c r="B1428" s="88" t="str">
        <f>VLOOKUP(A1428,EMPRESAS!$A$1:$B$342,2,0)</f>
        <v>COOPERATIVA DE TRANSPORTE FLUVIAL Y TERRESTRE DE  RIO VIEJO BOLIVAR "COOTRANSFLUTER"</v>
      </c>
      <c r="C1428" s="88" t="str">
        <f>VLOOKUP(A1428,EMPRESAS!$A$1:$C$342,3,0)</f>
        <v>Pasajeros</v>
      </c>
      <c r="D1428" s="91" t="s">
        <v>2508</v>
      </c>
      <c r="E1428" s="122">
        <v>130596</v>
      </c>
      <c r="F1428" s="130" t="s">
        <v>1102</v>
      </c>
      <c r="G1428" s="131">
        <v>12</v>
      </c>
      <c r="H1428" s="122" t="s">
        <v>2089</v>
      </c>
      <c r="I1428" s="220" t="str">
        <f>VLOOKUP(A1428,EMPRESAS!$A$1:$I$342,9,0)</f>
        <v>MAGDALENA</v>
      </c>
      <c r="J1428" s="175">
        <v>2</v>
      </c>
      <c r="K1428" s="176" t="str">
        <f>VLOOKUP(J1428,AUXILIAR_TIPO_ASEGURADORA!$C$2:$D$19,2,0)</f>
        <v>QBE SEGUROS</v>
      </c>
      <c r="L1428" s="115">
        <v>18010001229</v>
      </c>
      <c r="M1428" s="148">
        <v>41733</v>
      </c>
      <c r="N1428" s="115">
        <v>12010002444</v>
      </c>
      <c r="O1428" s="148">
        <v>41733</v>
      </c>
      <c r="P1428" s="28"/>
      <c r="Q1428" s="60"/>
      <c r="R1428" s="157" t="str">
        <f t="shared" ca="1" si="77"/>
        <v>Vencida</v>
      </c>
      <c r="S1428" s="157">
        <f t="shared" ca="1" si="78"/>
        <v>2917</v>
      </c>
      <c r="T1428" s="157" t="str">
        <f t="shared" ca="1" si="79"/>
        <v xml:space="preserve"> </v>
      </c>
    </row>
    <row r="1429" spans="1:22" ht="15.6" thickTop="1" thickBot="1">
      <c r="A1429" s="146">
        <v>8002220718</v>
      </c>
      <c r="B1429" s="88" t="str">
        <f>VLOOKUP(A1429,EMPRESAS!$A$1:$B$342,2,0)</f>
        <v>COOPERATIVA DE TRANSPORTE FLUVIAL Y TERRESTRE DE  RIO VIEJO BOLIVAR "COOTRANSFLUTER"</v>
      </c>
      <c r="C1429" s="88" t="str">
        <f>VLOOKUP(A1429,EMPRESAS!$A$1:$C$342,3,0)</f>
        <v>Pasajeros</v>
      </c>
      <c r="D1429" s="91" t="s">
        <v>2509</v>
      </c>
      <c r="E1429" s="122">
        <v>130597</v>
      </c>
      <c r="F1429" s="130" t="s">
        <v>1102</v>
      </c>
      <c r="G1429" s="131">
        <v>35</v>
      </c>
      <c r="H1429" s="122" t="s">
        <v>2089</v>
      </c>
      <c r="I1429" s="220" t="str">
        <f>VLOOKUP(A1429,EMPRESAS!$A$1:$I$342,9,0)</f>
        <v>MAGDALENA</v>
      </c>
      <c r="J1429" s="175">
        <v>2</v>
      </c>
      <c r="K1429" s="176" t="str">
        <f>VLOOKUP(J1429,AUXILIAR_TIPO_ASEGURADORA!$C$2:$D$19,2,0)</f>
        <v>QBE SEGUROS</v>
      </c>
      <c r="L1429" s="115">
        <v>18010001229</v>
      </c>
      <c r="M1429" s="148">
        <v>41733</v>
      </c>
      <c r="N1429" s="115">
        <v>12010002444</v>
      </c>
      <c r="O1429" s="148">
        <v>41733</v>
      </c>
      <c r="P1429" s="28"/>
      <c r="Q1429" s="60"/>
      <c r="R1429" s="157" t="str">
        <f t="shared" ca="1" si="77"/>
        <v>Vencida</v>
      </c>
      <c r="S1429" s="157">
        <f t="shared" ca="1" si="78"/>
        <v>2917</v>
      </c>
      <c r="T1429" s="157" t="str">
        <f t="shared" ca="1" si="79"/>
        <v xml:space="preserve"> </v>
      </c>
    </row>
    <row r="1430" spans="1:22" ht="15.6" thickTop="1" thickBot="1">
      <c r="A1430" s="146">
        <v>8002220718</v>
      </c>
      <c r="B1430" s="88" t="str">
        <f>VLOOKUP(A1430,EMPRESAS!$A$1:$B$342,2,0)</f>
        <v>COOPERATIVA DE TRANSPORTE FLUVIAL Y TERRESTRE DE  RIO VIEJO BOLIVAR "COOTRANSFLUTER"</v>
      </c>
      <c r="C1430" s="88" t="str">
        <f>VLOOKUP(A1430,EMPRESAS!$A$1:$C$342,3,0)</f>
        <v>Pasajeros</v>
      </c>
      <c r="D1430" s="91" t="s">
        <v>2510</v>
      </c>
      <c r="E1430" s="122">
        <v>10620626</v>
      </c>
      <c r="F1430" s="130" t="s">
        <v>1102</v>
      </c>
      <c r="G1430" s="131">
        <v>15</v>
      </c>
      <c r="H1430" s="122" t="s">
        <v>2089</v>
      </c>
      <c r="I1430" s="220" t="str">
        <f>VLOOKUP(A1430,EMPRESAS!$A$1:$I$342,9,0)</f>
        <v>MAGDALENA</v>
      </c>
      <c r="J1430" s="175">
        <v>2</v>
      </c>
      <c r="K1430" s="176" t="str">
        <f>VLOOKUP(J1430,AUXILIAR_TIPO_ASEGURADORA!$C$2:$D$19,2,0)</f>
        <v>QBE SEGUROS</v>
      </c>
      <c r="L1430" s="115">
        <v>18010001229</v>
      </c>
      <c r="M1430" s="148">
        <v>41733</v>
      </c>
      <c r="N1430" s="115">
        <v>12010002444</v>
      </c>
      <c r="O1430" s="148">
        <v>41733</v>
      </c>
      <c r="P1430" s="28"/>
      <c r="Q1430" s="60"/>
      <c r="R1430" s="157" t="str">
        <f t="shared" ca="1" si="77"/>
        <v>Vencida</v>
      </c>
      <c r="S1430" s="157">
        <f t="shared" ca="1" si="78"/>
        <v>2917</v>
      </c>
      <c r="T1430" s="157" t="str">
        <f t="shared" ca="1" si="79"/>
        <v xml:space="preserve"> </v>
      </c>
    </row>
    <row r="1431" spans="1:22" ht="15.6" thickTop="1" thickBot="1">
      <c r="A1431" s="67">
        <v>9004857730</v>
      </c>
      <c r="B1431" s="88" t="str">
        <f>VLOOKUP(A1431,EMPRESAS!$A$1:$B$342,2,0)</f>
        <v>SOCIEDAD SERVICIOS DE TRANSPORTE FLUVIAL LIMITADA "SOSTRAF"</v>
      </c>
      <c r="C1431" s="88" t="str">
        <f>VLOOKUP(A1431,EMPRESAS!$A$1:$C$342,3,0)</f>
        <v>Turismo</v>
      </c>
      <c r="D1431" s="95" t="s">
        <v>2511</v>
      </c>
      <c r="E1431" s="122">
        <v>11120428</v>
      </c>
      <c r="F1431" s="130" t="s">
        <v>993</v>
      </c>
      <c r="G1431" s="131">
        <v>6</v>
      </c>
      <c r="H1431" s="122" t="s">
        <v>1105</v>
      </c>
      <c r="I1431" s="220" t="str">
        <f>VLOOKUP(A1431,EMPRESAS!$A$1:$I$342,9,0)</f>
        <v>MAGDALENA</v>
      </c>
      <c r="J1431" s="175">
        <v>2</v>
      </c>
      <c r="K1431" s="176" t="str">
        <f>VLOOKUP(J1431,AUXILIAR_TIPO_ASEGURADORA!$C$2:$D$19,2,0)</f>
        <v>QBE SEGUROS</v>
      </c>
      <c r="L1431" s="115">
        <v>706538598</v>
      </c>
      <c r="M1431" s="148">
        <v>43340</v>
      </c>
      <c r="N1431" s="115">
        <v>706538598</v>
      </c>
      <c r="O1431" s="148">
        <v>43340</v>
      </c>
      <c r="P1431" s="25"/>
      <c r="Q1431" s="24"/>
      <c r="R1431" s="157" t="str">
        <f t="shared" ca="1" si="77"/>
        <v>Vencida</v>
      </c>
      <c r="S1431" s="157">
        <f t="shared" ca="1" si="78"/>
        <v>1310</v>
      </c>
      <c r="T1431" s="157" t="str">
        <f t="shared" ca="1" si="79"/>
        <v xml:space="preserve"> </v>
      </c>
    </row>
    <row r="1432" spans="1:22" ht="15.6" thickTop="1" thickBot="1">
      <c r="A1432" s="88">
        <v>9004857730</v>
      </c>
      <c r="B1432" s="88" t="str">
        <f>VLOOKUP(A1432,EMPRESAS!$A$1:$B$342,2,0)</f>
        <v>SOCIEDAD SERVICIOS DE TRANSPORTE FLUVIAL LIMITADA "SOSTRAF"</v>
      </c>
      <c r="C1432" s="88" t="str">
        <f>VLOOKUP(A1432,EMPRESAS!$A$1:$C$342,3,0)</f>
        <v>Turismo</v>
      </c>
      <c r="D1432" s="95" t="s">
        <v>2512</v>
      </c>
      <c r="E1432" s="122">
        <v>11120427</v>
      </c>
      <c r="F1432" s="130" t="s">
        <v>993</v>
      </c>
      <c r="G1432" s="131">
        <v>14</v>
      </c>
      <c r="H1432" s="122" t="s">
        <v>1105</v>
      </c>
      <c r="I1432" s="220" t="str">
        <f>VLOOKUP(A1432,EMPRESAS!$A$1:$I$342,9,0)</f>
        <v>MAGDALENA</v>
      </c>
      <c r="J1432" s="175">
        <v>2</v>
      </c>
      <c r="K1432" s="176" t="str">
        <f>VLOOKUP(J1432,AUXILIAR_TIPO_ASEGURADORA!$C$2:$D$19,2,0)</f>
        <v>QBE SEGUROS</v>
      </c>
      <c r="L1432" s="115">
        <v>706538598</v>
      </c>
      <c r="M1432" s="148">
        <v>43340</v>
      </c>
      <c r="N1432" s="115">
        <v>706538598</v>
      </c>
      <c r="O1432" s="148">
        <v>43340</v>
      </c>
      <c r="P1432" s="25"/>
      <c r="Q1432" s="24"/>
      <c r="R1432" s="157" t="str">
        <f t="shared" ca="1" si="77"/>
        <v>Vencida</v>
      </c>
      <c r="S1432" s="157">
        <f t="shared" ca="1" si="78"/>
        <v>1310</v>
      </c>
      <c r="T1432" s="157" t="str">
        <f t="shared" ca="1" si="79"/>
        <v xml:space="preserve"> </v>
      </c>
    </row>
    <row r="1433" spans="1:22" ht="15.6" thickTop="1" thickBot="1">
      <c r="A1433" s="88">
        <v>9004857730</v>
      </c>
      <c r="B1433" s="88" t="str">
        <f>VLOOKUP(A1433,EMPRESAS!$A$1:$B$342,2,0)</f>
        <v>SOCIEDAD SERVICIOS DE TRANSPORTE FLUVIAL LIMITADA "SOSTRAF"</v>
      </c>
      <c r="C1433" s="88" t="str">
        <f>VLOOKUP(A1433,EMPRESAS!$A$1:$C$342,3,0)</f>
        <v>Turismo</v>
      </c>
      <c r="D1433" s="95" t="s">
        <v>2266</v>
      </c>
      <c r="E1433" s="122">
        <v>11120293</v>
      </c>
      <c r="F1433" s="130" t="s">
        <v>993</v>
      </c>
      <c r="G1433" s="131">
        <v>12</v>
      </c>
      <c r="H1433" s="122" t="s">
        <v>1105</v>
      </c>
      <c r="I1433" s="220" t="str">
        <f>VLOOKUP(A1433,EMPRESAS!$A$1:$I$342,9,0)</f>
        <v>MAGDALENA</v>
      </c>
      <c r="J1433" s="175">
        <v>2</v>
      </c>
      <c r="K1433" s="176" t="str">
        <f>VLOOKUP(J1433,AUXILIAR_TIPO_ASEGURADORA!$C$2:$D$19,2,0)</f>
        <v>QBE SEGUROS</v>
      </c>
      <c r="L1433" s="115">
        <v>706538598</v>
      </c>
      <c r="M1433" s="148">
        <v>43340</v>
      </c>
      <c r="N1433" s="115">
        <v>706538598</v>
      </c>
      <c r="O1433" s="148">
        <v>43340</v>
      </c>
      <c r="P1433" s="25"/>
      <c r="Q1433" s="24"/>
      <c r="R1433" s="157" t="str">
        <f t="shared" ca="1" si="77"/>
        <v>Vencida</v>
      </c>
      <c r="S1433" s="157">
        <f t="shared" ca="1" si="78"/>
        <v>1310</v>
      </c>
      <c r="T1433" s="157" t="str">
        <f t="shared" ca="1" si="79"/>
        <v xml:space="preserve"> </v>
      </c>
    </row>
    <row r="1434" spans="1:22" ht="15.6" thickTop="1" thickBot="1">
      <c r="A1434" s="88">
        <v>9004857730</v>
      </c>
      <c r="B1434" s="88" t="str">
        <f>VLOOKUP(A1434,EMPRESAS!$A$1:$B$342,2,0)</f>
        <v>SOCIEDAD SERVICIOS DE TRANSPORTE FLUVIAL LIMITADA "SOSTRAF"</v>
      </c>
      <c r="C1434" s="88" t="str">
        <f>VLOOKUP(A1434,EMPRESAS!$A$1:$C$342,3,0)</f>
        <v>Turismo</v>
      </c>
      <c r="D1434" s="95" t="s">
        <v>1366</v>
      </c>
      <c r="E1434" s="230">
        <v>11120476</v>
      </c>
      <c r="F1434" s="234" t="s">
        <v>1102</v>
      </c>
      <c r="G1434" s="231">
        <v>16</v>
      </c>
      <c r="H1434" s="230" t="s">
        <v>1105</v>
      </c>
      <c r="I1434" s="220" t="str">
        <f>VLOOKUP(A1434,EMPRESAS!$A$1:$I$342,9,0)</f>
        <v>MAGDALENA</v>
      </c>
      <c r="J1434" s="235">
        <v>2</v>
      </c>
      <c r="K1434" s="176" t="str">
        <f>VLOOKUP(J1434,AUXILIAR_TIPO_ASEGURADORA!$C$2:$D$19,2,0)</f>
        <v>QBE SEGUROS</v>
      </c>
      <c r="L1434" s="115">
        <v>706538598</v>
      </c>
      <c r="M1434" s="148">
        <v>43340</v>
      </c>
      <c r="N1434" s="115">
        <v>706538598</v>
      </c>
      <c r="O1434" s="148">
        <v>43340</v>
      </c>
      <c r="P1434" s="25"/>
      <c r="Q1434" s="24"/>
      <c r="R1434" s="157" t="str">
        <f t="shared" ca="1" si="77"/>
        <v>Vencida</v>
      </c>
      <c r="S1434" s="157">
        <f t="shared" ca="1" si="78"/>
        <v>1310</v>
      </c>
      <c r="T1434" s="157" t="str">
        <f t="shared" ca="1" si="79"/>
        <v xml:space="preserve"> </v>
      </c>
    </row>
    <row r="1435" spans="1:22" ht="15.6" thickTop="1" thickBot="1">
      <c r="A1435" s="88">
        <v>9004857730</v>
      </c>
      <c r="B1435" s="88" t="str">
        <f>VLOOKUP(A1435,EMPRESAS!$A$1:$B$342,2,0)</f>
        <v>SOCIEDAD SERVICIOS DE TRANSPORTE FLUVIAL LIMITADA "SOSTRAF"</v>
      </c>
      <c r="C1435" s="88" t="str">
        <f>VLOOKUP(A1435,EMPRESAS!$A$1:$C$342,3,0)</f>
        <v>Turismo</v>
      </c>
      <c r="D1435" s="95" t="s">
        <v>2513</v>
      </c>
      <c r="E1435" s="122">
        <v>11120446</v>
      </c>
      <c r="F1435" s="130" t="s">
        <v>993</v>
      </c>
      <c r="G1435" s="131">
        <v>8</v>
      </c>
      <c r="H1435" s="122" t="s">
        <v>1105</v>
      </c>
      <c r="I1435" s="220" t="str">
        <f>VLOOKUP(A1435,EMPRESAS!$A$1:$I$342,9,0)</f>
        <v>MAGDALENA</v>
      </c>
      <c r="J1435" s="175">
        <v>2</v>
      </c>
      <c r="K1435" s="176" t="str">
        <f>VLOOKUP(J1435,AUXILIAR_TIPO_ASEGURADORA!$C$2:$D$19,2,0)</f>
        <v>QBE SEGUROS</v>
      </c>
      <c r="L1435" s="115">
        <v>706538598</v>
      </c>
      <c r="M1435" s="148">
        <v>43340</v>
      </c>
      <c r="N1435" s="115">
        <v>706538598</v>
      </c>
      <c r="O1435" s="148">
        <v>43340</v>
      </c>
      <c r="P1435" s="8"/>
      <c r="Q1435" s="56"/>
      <c r="R1435" s="157" t="str">
        <f t="shared" ca="1" si="77"/>
        <v>Vencida</v>
      </c>
      <c r="S1435" s="157">
        <f t="shared" ca="1" si="78"/>
        <v>1310</v>
      </c>
      <c r="T1435" s="157" t="str">
        <f t="shared" ca="1" si="79"/>
        <v xml:space="preserve"> </v>
      </c>
      <c r="U1435" s="1"/>
      <c r="V1435" s="58"/>
    </row>
    <row r="1436" spans="1:22" ht="15.6" thickTop="1" thickBot="1">
      <c r="A1436" s="88">
        <v>9004857730</v>
      </c>
      <c r="B1436" s="88" t="str">
        <f>VLOOKUP(A1436,EMPRESAS!$A$1:$B$342,2,0)</f>
        <v>SOCIEDAD SERVICIOS DE TRANSPORTE FLUVIAL LIMITADA "SOSTRAF"</v>
      </c>
      <c r="C1436" s="88" t="str">
        <f>VLOOKUP(A1436,EMPRESAS!$A$1:$C$342,3,0)</f>
        <v>Turismo</v>
      </c>
      <c r="D1436" s="95" t="s">
        <v>2514</v>
      </c>
      <c r="E1436" s="122">
        <v>11120438</v>
      </c>
      <c r="F1436" s="130" t="s">
        <v>993</v>
      </c>
      <c r="G1436" s="131">
        <v>10</v>
      </c>
      <c r="H1436" s="122" t="s">
        <v>1105</v>
      </c>
      <c r="I1436" s="220" t="str">
        <f>VLOOKUP(A1436,EMPRESAS!$A$1:$I$342,9,0)</f>
        <v>MAGDALENA</v>
      </c>
      <c r="J1436" s="175">
        <v>2</v>
      </c>
      <c r="K1436" s="176" t="str">
        <f>VLOOKUP(J1436,AUXILIAR_TIPO_ASEGURADORA!$C$2:$D$19,2,0)</f>
        <v>QBE SEGUROS</v>
      </c>
      <c r="L1436" s="115">
        <v>706538598</v>
      </c>
      <c r="M1436" s="148">
        <v>43340</v>
      </c>
      <c r="N1436" s="115">
        <v>706538598</v>
      </c>
      <c r="O1436" s="148">
        <v>43340</v>
      </c>
      <c r="P1436" s="24"/>
      <c r="Q1436" s="25"/>
      <c r="R1436" s="157" t="str">
        <f t="shared" ca="1" si="77"/>
        <v>Vencida</v>
      </c>
      <c r="S1436" s="157">
        <f t="shared" ca="1" si="78"/>
        <v>1310</v>
      </c>
      <c r="T1436" s="157" t="str">
        <f t="shared" ca="1" si="79"/>
        <v xml:space="preserve"> </v>
      </c>
      <c r="U1436" s="1"/>
      <c r="V1436" s="58"/>
    </row>
    <row r="1437" spans="1:22" ht="15.6" thickTop="1" thickBot="1">
      <c r="A1437" s="88">
        <v>9004857730</v>
      </c>
      <c r="B1437" s="88" t="str">
        <f>VLOOKUP(A1437,EMPRESAS!$A$1:$B$342,2,0)</f>
        <v>SOCIEDAD SERVICIOS DE TRANSPORTE FLUVIAL LIMITADA "SOSTRAF"</v>
      </c>
      <c r="C1437" s="88" t="str">
        <f>VLOOKUP(A1437,EMPRESAS!$A$1:$C$342,3,0)</f>
        <v>Turismo</v>
      </c>
      <c r="D1437" s="95" t="s">
        <v>2515</v>
      </c>
      <c r="E1437" s="122">
        <v>11120469</v>
      </c>
      <c r="F1437" s="130" t="s">
        <v>993</v>
      </c>
      <c r="G1437" s="131">
        <v>11</v>
      </c>
      <c r="H1437" s="122" t="s">
        <v>1105</v>
      </c>
      <c r="I1437" s="220" t="str">
        <f>VLOOKUP(A1437,EMPRESAS!$A$1:$I$342,9,0)</f>
        <v>MAGDALENA</v>
      </c>
      <c r="J1437" s="175">
        <v>2</v>
      </c>
      <c r="K1437" s="176" t="str">
        <f>VLOOKUP(J1437,AUXILIAR_TIPO_ASEGURADORA!$C$2:$D$19,2,0)</f>
        <v>QBE SEGUROS</v>
      </c>
      <c r="L1437" s="115">
        <v>706538598</v>
      </c>
      <c r="M1437" s="148">
        <v>43340</v>
      </c>
      <c r="N1437" s="115">
        <v>706538598</v>
      </c>
      <c r="O1437" s="148">
        <v>43340</v>
      </c>
      <c r="P1437" s="25"/>
      <c r="Q1437" s="24"/>
      <c r="R1437" s="157" t="str">
        <f t="shared" ca="1" si="77"/>
        <v>Vencida</v>
      </c>
      <c r="S1437" s="157">
        <f t="shared" ca="1" si="78"/>
        <v>1310</v>
      </c>
      <c r="T1437" s="157" t="str">
        <f t="shared" ca="1" si="79"/>
        <v xml:space="preserve"> </v>
      </c>
    </row>
    <row r="1438" spans="1:22" ht="15.6" thickTop="1" thickBot="1">
      <c r="A1438" s="88">
        <v>9004857730</v>
      </c>
      <c r="B1438" s="88" t="str">
        <f>VLOOKUP(A1438,EMPRESAS!$A$1:$B$342,2,0)</f>
        <v>SOCIEDAD SERVICIOS DE TRANSPORTE FLUVIAL LIMITADA "SOSTRAF"</v>
      </c>
      <c r="C1438" s="88" t="str">
        <f>VLOOKUP(A1438,EMPRESAS!$A$1:$C$342,3,0)</f>
        <v>Turismo</v>
      </c>
      <c r="D1438" s="95" t="s">
        <v>2516</v>
      </c>
      <c r="E1438" s="122">
        <v>11120470</v>
      </c>
      <c r="F1438" s="130" t="s">
        <v>993</v>
      </c>
      <c r="G1438" s="131">
        <v>10</v>
      </c>
      <c r="H1438" s="122" t="s">
        <v>1105</v>
      </c>
      <c r="I1438" s="220" t="str">
        <f>VLOOKUP(A1438,EMPRESAS!$A$1:$I$342,9,0)</f>
        <v>MAGDALENA</v>
      </c>
      <c r="J1438" s="175">
        <v>2</v>
      </c>
      <c r="K1438" s="176" t="str">
        <f>VLOOKUP(J1438,AUXILIAR_TIPO_ASEGURADORA!$C$2:$D$19,2,0)</f>
        <v>QBE SEGUROS</v>
      </c>
      <c r="L1438" s="115">
        <v>706538598</v>
      </c>
      <c r="M1438" s="148">
        <v>43340</v>
      </c>
      <c r="N1438" s="115">
        <v>706538598</v>
      </c>
      <c r="O1438" s="148">
        <v>43340</v>
      </c>
      <c r="P1438" s="25"/>
      <c r="Q1438" s="24"/>
      <c r="R1438" s="157" t="str">
        <f t="shared" ca="1" si="77"/>
        <v>Vencida</v>
      </c>
      <c r="S1438" s="157">
        <f t="shared" ca="1" si="78"/>
        <v>1310</v>
      </c>
      <c r="T1438" s="157" t="str">
        <f t="shared" ca="1" si="79"/>
        <v xml:space="preserve"> </v>
      </c>
    </row>
    <row r="1439" spans="1:22" ht="15.6" thickTop="1" thickBot="1">
      <c r="A1439" s="88">
        <v>9004857730</v>
      </c>
      <c r="B1439" s="88" t="str">
        <f>VLOOKUP(A1439,EMPRESAS!$A$1:$B$342,2,0)</f>
        <v>SOCIEDAD SERVICIOS DE TRANSPORTE FLUVIAL LIMITADA "SOSTRAF"</v>
      </c>
      <c r="C1439" s="88" t="str">
        <f>VLOOKUP(A1439,EMPRESAS!$A$1:$C$342,3,0)</f>
        <v>Turismo</v>
      </c>
      <c r="D1439" s="95" t="s">
        <v>2517</v>
      </c>
      <c r="E1439" s="122">
        <v>11120291</v>
      </c>
      <c r="F1439" s="130" t="s">
        <v>993</v>
      </c>
      <c r="G1439" s="131">
        <v>12</v>
      </c>
      <c r="H1439" s="122" t="s">
        <v>1105</v>
      </c>
      <c r="I1439" s="220" t="str">
        <f>VLOOKUP(A1439,EMPRESAS!$A$1:$I$342,9,0)</f>
        <v>MAGDALENA</v>
      </c>
      <c r="J1439" s="175">
        <v>2</v>
      </c>
      <c r="K1439" s="176" t="str">
        <f>VLOOKUP(J1439,AUXILIAR_TIPO_ASEGURADORA!$C$2:$D$19,2,0)</f>
        <v>QBE SEGUROS</v>
      </c>
      <c r="L1439" s="115">
        <v>706538598</v>
      </c>
      <c r="M1439" s="148">
        <v>43340</v>
      </c>
      <c r="N1439" s="115">
        <v>706538598</v>
      </c>
      <c r="O1439" s="148">
        <v>43340</v>
      </c>
      <c r="P1439" s="25"/>
      <c r="Q1439" s="24"/>
      <c r="R1439" s="157" t="str">
        <f t="shared" ca="1" si="77"/>
        <v>Vencida</v>
      </c>
      <c r="S1439" s="157">
        <f t="shared" ca="1" si="78"/>
        <v>1310</v>
      </c>
      <c r="T1439" s="157" t="str">
        <f t="shared" ca="1" si="79"/>
        <v xml:space="preserve"> </v>
      </c>
    </row>
    <row r="1440" spans="1:22" ht="15.6" thickTop="1" thickBot="1">
      <c r="A1440" s="88">
        <v>9004857730</v>
      </c>
      <c r="B1440" s="88" t="str">
        <f>VLOOKUP(A1440,EMPRESAS!$A$1:$B$342,2,0)</f>
        <v>SOCIEDAD SERVICIOS DE TRANSPORTE FLUVIAL LIMITADA "SOSTRAF"</v>
      </c>
      <c r="C1440" s="88" t="str">
        <f>VLOOKUP(A1440,EMPRESAS!$A$1:$C$342,3,0)</f>
        <v>Turismo</v>
      </c>
      <c r="D1440" s="95" t="s">
        <v>2518</v>
      </c>
      <c r="E1440" s="122">
        <v>11120474</v>
      </c>
      <c r="F1440" s="130" t="s">
        <v>993</v>
      </c>
      <c r="G1440" s="131">
        <v>12</v>
      </c>
      <c r="H1440" s="122" t="s">
        <v>1105</v>
      </c>
      <c r="I1440" s="220" t="str">
        <f>VLOOKUP(A1440,EMPRESAS!$A$1:$I$342,9,0)</f>
        <v>MAGDALENA</v>
      </c>
      <c r="J1440" s="175">
        <v>2</v>
      </c>
      <c r="K1440" s="176" t="str">
        <f>VLOOKUP(J1440,AUXILIAR_TIPO_ASEGURADORA!$C$2:$D$19,2,0)</f>
        <v>QBE SEGUROS</v>
      </c>
      <c r="L1440" s="115">
        <v>706538598</v>
      </c>
      <c r="M1440" s="148">
        <v>43340</v>
      </c>
      <c r="N1440" s="115">
        <v>706538598</v>
      </c>
      <c r="O1440" s="148">
        <v>43340</v>
      </c>
      <c r="P1440" s="25"/>
      <c r="Q1440" s="24"/>
      <c r="R1440" s="157" t="str">
        <f t="shared" ca="1" si="77"/>
        <v>Vencida</v>
      </c>
      <c r="S1440" s="157">
        <f t="shared" ca="1" si="78"/>
        <v>1310</v>
      </c>
      <c r="T1440" s="157" t="str">
        <f t="shared" ca="1" si="79"/>
        <v xml:space="preserve"> </v>
      </c>
    </row>
    <row r="1441" spans="1:20" ht="15.6" thickTop="1" thickBot="1">
      <c r="A1441" s="88">
        <v>9004857730</v>
      </c>
      <c r="B1441" s="88" t="str">
        <f>VLOOKUP(A1441,EMPRESAS!$A$1:$B$342,2,0)</f>
        <v>SOCIEDAD SERVICIOS DE TRANSPORTE FLUVIAL LIMITADA "SOSTRAF"</v>
      </c>
      <c r="C1441" s="88" t="str">
        <f>VLOOKUP(A1441,EMPRESAS!$A$1:$C$342,3,0)</f>
        <v>Turismo</v>
      </c>
      <c r="D1441" s="95" t="s">
        <v>2519</v>
      </c>
      <c r="E1441" s="122">
        <v>11120486</v>
      </c>
      <c r="F1441" s="130" t="s">
        <v>993</v>
      </c>
      <c r="G1441" s="131">
        <v>9</v>
      </c>
      <c r="H1441" s="122" t="s">
        <v>1105</v>
      </c>
      <c r="I1441" s="220" t="str">
        <f>VLOOKUP(A1441,EMPRESAS!$A$1:$I$342,9,0)</f>
        <v>MAGDALENA</v>
      </c>
      <c r="J1441" s="175">
        <v>2</v>
      </c>
      <c r="K1441" s="176" t="str">
        <f>VLOOKUP(J1441,AUXILIAR_TIPO_ASEGURADORA!$C$2:$D$19,2,0)</f>
        <v>QBE SEGUROS</v>
      </c>
      <c r="L1441" s="115">
        <v>706538598</v>
      </c>
      <c r="M1441" s="148">
        <v>43340</v>
      </c>
      <c r="N1441" s="115">
        <v>706538598</v>
      </c>
      <c r="O1441" s="148">
        <v>43340</v>
      </c>
      <c r="P1441" s="25"/>
      <c r="Q1441" s="24"/>
      <c r="R1441" s="157" t="str">
        <f t="shared" ca="1" si="77"/>
        <v>Vencida</v>
      </c>
      <c r="S1441" s="157">
        <f t="shared" ca="1" si="78"/>
        <v>1310</v>
      </c>
      <c r="T1441" s="157" t="str">
        <f t="shared" ca="1" si="79"/>
        <v xml:space="preserve"> </v>
      </c>
    </row>
    <row r="1442" spans="1:20" ht="15.6" thickTop="1" thickBot="1">
      <c r="A1442" s="88">
        <v>9004857730</v>
      </c>
      <c r="B1442" s="88" t="str">
        <f>VLOOKUP(A1442,EMPRESAS!$A$1:$B$342,2,0)</f>
        <v>SOCIEDAD SERVICIOS DE TRANSPORTE FLUVIAL LIMITADA "SOSTRAF"</v>
      </c>
      <c r="C1442" s="88" t="str">
        <f>VLOOKUP(A1442,EMPRESAS!$A$1:$C$342,3,0)</f>
        <v>Turismo</v>
      </c>
      <c r="D1442" s="95" t="s">
        <v>2520</v>
      </c>
      <c r="E1442" s="122">
        <v>11120487</v>
      </c>
      <c r="F1442" s="130" t="s">
        <v>993</v>
      </c>
      <c r="G1442" s="131">
        <v>9</v>
      </c>
      <c r="H1442" s="122" t="s">
        <v>1105</v>
      </c>
      <c r="I1442" s="220" t="str">
        <f>VLOOKUP(A1442,EMPRESAS!$A$1:$I$342,9,0)</f>
        <v>MAGDALENA</v>
      </c>
      <c r="J1442" s="175">
        <v>2</v>
      </c>
      <c r="K1442" s="176" t="str">
        <f>VLOOKUP(J1442,AUXILIAR_TIPO_ASEGURADORA!$C$2:$D$19,2,0)</f>
        <v>QBE SEGUROS</v>
      </c>
      <c r="L1442" s="115">
        <v>706538598</v>
      </c>
      <c r="M1442" s="148">
        <v>43340</v>
      </c>
      <c r="N1442" s="115">
        <v>706538598</v>
      </c>
      <c r="O1442" s="148">
        <v>43340</v>
      </c>
      <c r="P1442" s="25"/>
      <c r="Q1442" s="24"/>
      <c r="R1442" s="157" t="str">
        <f t="shared" ca="1" si="77"/>
        <v>Vencida</v>
      </c>
      <c r="S1442" s="157">
        <f t="shared" ca="1" si="78"/>
        <v>1310</v>
      </c>
      <c r="T1442" s="157" t="str">
        <f t="shared" ca="1" si="79"/>
        <v xml:space="preserve"> </v>
      </c>
    </row>
    <row r="1443" spans="1:20" ht="15.6" thickTop="1" thickBot="1">
      <c r="A1443" s="67">
        <v>9005572761</v>
      </c>
      <c r="B1443" s="88" t="str">
        <f>VLOOKUP(A1443,EMPRESAS!$A$1:$B$342,2,0)</f>
        <v>LA CABERA S.A.S.</v>
      </c>
      <c r="C1443" s="88" t="str">
        <f>VLOOKUP(A1443,EMPRESAS!$A$1:$C$342,3,0)</f>
        <v>Pasajeros</v>
      </c>
      <c r="D1443" s="91" t="s">
        <v>2521</v>
      </c>
      <c r="E1443" s="122">
        <v>10321599</v>
      </c>
      <c r="F1443" s="130" t="s">
        <v>1102</v>
      </c>
      <c r="G1443" s="131">
        <v>20</v>
      </c>
      <c r="H1443" s="122" t="s">
        <v>2089</v>
      </c>
      <c r="I1443" s="220" t="str">
        <f>VLOOKUP(A1443,EMPRESAS!$A$1:$I$342,9,0)</f>
        <v>MAGDALENA</v>
      </c>
      <c r="J1443" s="175">
        <v>1</v>
      </c>
      <c r="K1443" s="176" t="str">
        <f>VLOOKUP(J1443,AUXILIAR_TIPO_ASEGURADORA!$C$2:$D$19,2,0)</f>
        <v>PREVISORA</v>
      </c>
      <c r="L1443" s="115">
        <v>1001242</v>
      </c>
      <c r="M1443" s="148">
        <v>41880</v>
      </c>
      <c r="N1443" s="115">
        <v>1003870</v>
      </c>
      <c r="O1443" s="148">
        <v>41880</v>
      </c>
      <c r="P1443" s="28"/>
      <c r="Q1443" s="60"/>
      <c r="R1443" s="157" t="str">
        <f t="shared" ca="1" si="77"/>
        <v>Vencida</v>
      </c>
      <c r="S1443" s="157">
        <f t="shared" ca="1" si="78"/>
        <v>2770</v>
      </c>
      <c r="T1443" s="157" t="str">
        <f t="shared" ca="1" si="79"/>
        <v xml:space="preserve"> </v>
      </c>
    </row>
    <row r="1444" spans="1:20" ht="15.6" thickTop="1" thickBot="1">
      <c r="A1444" s="67">
        <v>9003134517</v>
      </c>
      <c r="B1444" s="88" t="str">
        <f>VLOOKUP(A1444,EMPRESAS!$A$1:$B$342,2,0)</f>
        <v>SERVICIOS NAUTICOS LOPEZ LTDA "AQUALAGO LTDA"</v>
      </c>
      <c r="C1444" s="88" t="str">
        <f>VLOOKUP(A1444,EMPRESAS!$A$1:$C$342,3,0)</f>
        <v>Turismo y Servicio Especial</v>
      </c>
      <c r="D1444" s="95" t="s">
        <v>2522</v>
      </c>
      <c r="E1444" s="122">
        <v>30720093</v>
      </c>
      <c r="F1444" s="130" t="s">
        <v>1102</v>
      </c>
      <c r="G1444" s="131">
        <v>20</v>
      </c>
      <c r="H1444" s="122" t="s">
        <v>1105</v>
      </c>
      <c r="I1444" s="220" t="str">
        <f>VLOOKUP(A1444,EMPRESAS!$A$1:$I$342,9,0)</f>
        <v>LAGO DE TOTA</v>
      </c>
      <c r="J1444" s="175">
        <v>2</v>
      </c>
      <c r="K1444" s="176" t="str">
        <f>VLOOKUP(J1444,AUXILIAR_TIPO_ASEGURADORA!$C$2:$D$19,2,0)</f>
        <v>QBE SEGUROS</v>
      </c>
      <c r="L1444" s="115">
        <v>706540915</v>
      </c>
      <c r="M1444" s="148">
        <v>43526</v>
      </c>
      <c r="N1444" s="115">
        <v>706540915</v>
      </c>
      <c r="O1444" s="148">
        <v>43526</v>
      </c>
      <c r="P1444" s="28"/>
      <c r="Q1444" s="60"/>
      <c r="R1444" s="157" t="str">
        <f t="shared" ca="1" si="77"/>
        <v>Vencida</v>
      </c>
      <c r="S1444" s="157">
        <f t="shared" ca="1" si="78"/>
        <v>1124</v>
      </c>
      <c r="T1444" s="157" t="str">
        <f t="shared" ca="1" si="79"/>
        <v xml:space="preserve"> </v>
      </c>
    </row>
    <row r="1445" spans="1:20" ht="15.6" thickTop="1" thickBot="1">
      <c r="A1445" s="88">
        <v>9003134517</v>
      </c>
      <c r="B1445" s="88" t="str">
        <f>VLOOKUP(A1445,EMPRESAS!$A$1:$B$342,2,0)</f>
        <v>SERVICIOS NAUTICOS LOPEZ LTDA "AQUALAGO LTDA"</v>
      </c>
      <c r="C1445" s="88" t="str">
        <f>VLOOKUP(A1445,EMPRESAS!$A$1:$C$342,3,0)</f>
        <v>Turismo y Servicio Especial</v>
      </c>
      <c r="D1445" s="95" t="s">
        <v>1184</v>
      </c>
      <c r="E1445" s="122">
        <v>30720011</v>
      </c>
      <c r="F1445" s="130" t="s">
        <v>1102</v>
      </c>
      <c r="G1445" s="131">
        <v>12</v>
      </c>
      <c r="H1445" s="122" t="s">
        <v>1105</v>
      </c>
      <c r="I1445" s="220" t="str">
        <f>VLOOKUP(A1445,EMPRESAS!$A$1:$I$342,9,0)</f>
        <v>LAGO DE TOTA</v>
      </c>
      <c r="J1445" s="175">
        <v>2</v>
      </c>
      <c r="K1445" s="176" t="str">
        <f>VLOOKUP(J1445,AUXILIAR_TIPO_ASEGURADORA!$C$2:$D$19,2,0)</f>
        <v>QBE SEGUROS</v>
      </c>
      <c r="L1445" s="115">
        <v>706540915</v>
      </c>
      <c r="M1445" s="148">
        <v>43526</v>
      </c>
      <c r="N1445" s="115">
        <v>706540915</v>
      </c>
      <c r="O1445" s="148">
        <v>43526</v>
      </c>
      <c r="P1445" s="28"/>
      <c r="Q1445" s="60"/>
      <c r="R1445" s="157" t="str">
        <f t="shared" ca="1" si="77"/>
        <v>Vencida</v>
      </c>
      <c r="S1445" s="157">
        <f t="shared" ca="1" si="78"/>
        <v>1124</v>
      </c>
      <c r="T1445" s="157" t="str">
        <f t="shared" ca="1" si="79"/>
        <v xml:space="preserve"> </v>
      </c>
    </row>
    <row r="1446" spans="1:20" ht="15.6" thickTop="1" thickBot="1">
      <c r="A1446" s="88">
        <v>9003134517</v>
      </c>
      <c r="B1446" s="88" t="str">
        <f>VLOOKUP(A1446,EMPRESAS!$A$1:$B$342,2,0)</f>
        <v>SERVICIOS NAUTICOS LOPEZ LTDA "AQUALAGO LTDA"</v>
      </c>
      <c r="C1446" s="88" t="str">
        <f>VLOOKUP(A1446,EMPRESAS!$A$1:$C$342,3,0)</f>
        <v>Turismo y Servicio Especial</v>
      </c>
      <c r="D1446" s="95" t="s">
        <v>1714</v>
      </c>
      <c r="E1446" s="122">
        <v>30720100</v>
      </c>
      <c r="F1446" s="130" t="s">
        <v>1102</v>
      </c>
      <c r="G1446" s="131">
        <v>12</v>
      </c>
      <c r="H1446" s="122" t="s">
        <v>1105</v>
      </c>
      <c r="I1446" s="220" t="str">
        <f>VLOOKUP(A1446,EMPRESAS!$A$1:$I$342,9,0)</f>
        <v>LAGO DE TOTA</v>
      </c>
      <c r="J1446" s="175">
        <v>2</v>
      </c>
      <c r="K1446" s="176" t="str">
        <f>VLOOKUP(J1446,AUXILIAR_TIPO_ASEGURADORA!$C$2:$D$19,2,0)</f>
        <v>QBE SEGUROS</v>
      </c>
      <c r="L1446" s="115">
        <v>706540915</v>
      </c>
      <c r="M1446" s="148">
        <v>43526</v>
      </c>
      <c r="N1446" s="115">
        <v>706540915</v>
      </c>
      <c r="O1446" s="148">
        <v>43526</v>
      </c>
      <c r="P1446" s="28"/>
      <c r="Q1446" s="60"/>
      <c r="R1446" s="157" t="str">
        <f t="shared" ca="1" si="77"/>
        <v>Vencida</v>
      </c>
      <c r="S1446" s="157">
        <f t="shared" ca="1" si="78"/>
        <v>1124</v>
      </c>
      <c r="T1446" s="157" t="str">
        <f t="shared" ca="1" si="79"/>
        <v xml:space="preserve"> </v>
      </c>
    </row>
    <row r="1447" spans="1:20" ht="15.6" thickTop="1" thickBot="1">
      <c r="A1447" s="88">
        <v>9003134517</v>
      </c>
      <c r="B1447" s="88" t="str">
        <f>VLOOKUP(A1447,EMPRESAS!$A$1:$B$342,2,0)</f>
        <v>SERVICIOS NAUTICOS LOPEZ LTDA "AQUALAGO LTDA"</v>
      </c>
      <c r="C1447" s="88" t="str">
        <f>VLOOKUP(A1447,EMPRESAS!$A$1:$C$342,3,0)</f>
        <v>Turismo y Servicio Especial</v>
      </c>
      <c r="D1447" s="95" t="s">
        <v>2523</v>
      </c>
      <c r="E1447" s="122">
        <v>30720131</v>
      </c>
      <c r="F1447" s="130" t="s">
        <v>1102</v>
      </c>
      <c r="G1447" s="131">
        <v>10</v>
      </c>
      <c r="H1447" s="122" t="s">
        <v>1105</v>
      </c>
      <c r="I1447" s="220" t="str">
        <f>VLOOKUP(A1447,EMPRESAS!$A$1:$I$342,9,0)</f>
        <v>LAGO DE TOTA</v>
      </c>
      <c r="J1447" s="175">
        <v>2</v>
      </c>
      <c r="K1447" s="176" t="str">
        <f>VLOOKUP(J1447,AUXILIAR_TIPO_ASEGURADORA!$C$2:$D$19,2,0)</f>
        <v>QBE SEGUROS</v>
      </c>
      <c r="L1447" s="115">
        <v>706540915</v>
      </c>
      <c r="M1447" s="148">
        <v>43526</v>
      </c>
      <c r="N1447" s="115">
        <v>706540915</v>
      </c>
      <c r="O1447" s="148">
        <v>43526</v>
      </c>
      <c r="P1447" s="28"/>
      <c r="Q1447" s="60"/>
      <c r="R1447" s="157" t="str">
        <f t="shared" ca="1" si="77"/>
        <v>Vencida</v>
      </c>
      <c r="S1447" s="157">
        <f t="shared" ca="1" si="78"/>
        <v>1124</v>
      </c>
      <c r="T1447" s="157" t="str">
        <f t="shared" ca="1" si="79"/>
        <v xml:space="preserve"> </v>
      </c>
    </row>
    <row r="1448" spans="1:20" ht="15.6" thickTop="1" thickBot="1">
      <c r="A1448" s="88">
        <v>9003134517</v>
      </c>
      <c r="B1448" s="88" t="str">
        <f>VLOOKUP(A1448,EMPRESAS!$A$1:$B$342,2,0)</f>
        <v>SERVICIOS NAUTICOS LOPEZ LTDA "AQUALAGO LTDA"</v>
      </c>
      <c r="C1448" s="88" t="str">
        <f>VLOOKUP(A1448,EMPRESAS!$A$1:$C$342,3,0)</f>
        <v>Turismo y Servicio Especial</v>
      </c>
      <c r="D1448" s="95" t="s">
        <v>1366</v>
      </c>
      <c r="E1448" s="122">
        <v>30720105</v>
      </c>
      <c r="F1448" s="130" t="s">
        <v>1102</v>
      </c>
      <c r="G1448" s="131">
        <v>9</v>
      </c>
      <c r="H1448" s="122" t="s">
        <v>1105</v>
      </c>
      <c r="I1448" s="220" t="str">
        <f>VLOOKUP(A1448,EMPRESAS!$A$1:$I$342,9,0)</f>
        <v>LAGO DE TOTA</v>
      </c>
      <c r="J1448" s="175">
        <v>2</v>
      </c>
      <c r="K1448" s="176" t="str">
        <f>VLOOKUP(J1448,AUXILIAR_TIPO_ASEGURADORA!$C$2:$D$19,2,0)</f>
        <v>QBE SEGUROS</v>
      </c>
      <c r="L1448" s="115">
        <v>706540915</v>
      </c>
      <c r="M1448" s="148">
        <v>43526</v>
      </c>
      <c r="N1448" s="115">
        <v>706540915</v>
      </c>
      <c r="O1448" s="148">
        <v>43526</v>
      </c>
      <c r="P1448" s="28"/>
      <c r="Q1448" s="60"/>
      <c r="R1448" s="157" t="str">
        <f t="shared" ca="1" si="77"/>
        <v>Vencida</v>
      </c>
      <c r="S1448" s="157">
        <f t="shared" ca="1" si="78"/>
        <v>1124</v>
      </c>
      <c r="T1448" s="157" t="str">
        <f t="shared" ca="1" si="79"/>
        <v xml:space="preserve"> </v>
      </c>
    </row>
    <row r="1449" spans="1:20" ht="15.6" thickTop="1" thickBot="1">
      <c r="A1449" s="88">
        <v>9003134517</v>
      </c>
      <c r="B1449" s="88" t="str">
        <f>VLOOKUP(A1449,EMPRESAS!$A$1:$B$342,2,0)</f>
        <v>SERVICIOS NAUTICOS LOPEZ LTDA "AQUALAGO LTDA"</v>
      </c>
      <c r="C1449" s="88" t="str">
        <f>VLOOKUP(A1449,EMPRESAS!$A$1:$C$342,3,0)</f>
        <v>Turismo y Servicio Especial</v>
      </c>
      <c r="D1449" s="95" t="s">
        <v>2524</v>
      </c>
      <c r="E1449" s="122">
        <v>30720155</v>
      </c>
      <c r="F1449" s="130" t="s">
        <v>1102</v>
      </c>
      <c r="G1449" s="131">
        <v>10</v>
      </c>
      <c r="H1449" s="122" t="s">
        <v>1035</v>
      </c>
      <c r="I1449" s="220" t="str">
        <f>VLOOKUP(A1449,EMPRESAS!$A$1:$I$342,9,0)</f>
        <v>LAGO DE TOTA</v>
      </c>
      <c r="J1449" s="175">
        <v>2</v>
      </c>
      <c r="K1449" s="176" t="str">
        <f>VLOOKUP(J1449,AUXILIAR_TIPO_ASEGURADORA!$C$2:$D$19,2,0)</f>
        <v>QBE SEGUROS</v>
      </c>
      <c r="L1449" s="115">
        <v>706540915</v>
      </c>
      <c r="M1449" s="148">
        <v>43526</v>
      </c>
      <c r="N1449" s="115">
        <v>706540915</v>
      </c>
      <c r="O1449" s="148">
        <v>43526</v>
      </c>
      <c r="P1449" s="28"/>
      <c r="Q1449" s="60"/>
      <c r="R1449" s="157" t="str">
        <f t="shared" ca="1" si="77"/>
        <v>Vencida</v>
      </c>
      <c r="S1449" s="157">
        <f t="shared" ca="1" si="78"/>
        <v>1124</v>
      </c>
      <c r="T1449" s="157"/>
    </row>
    <row r="1450" spans="1:20" ht="15.6" thickTop="1" thickBot="1">
      <c r="A1450" s="67">
        <v>9006265621</v>
      </c>
      <c r="B1450" s="88" t="str">
        <f>VLOOKUP(A1450,EMPRESAS!$A$1:$B$342,2,0)</f>
        <v>TRANSFLUVIAL TRIUNFO S.A.S.</v>
      </c>
      <c r="C1450" s="88" t="str">
        <f>VLOOKUP(A1450,EMPRESAS!$A$1:$C$342,3,0)</f>
        <v>Especial y Turismo</v>
      </c>
      <c r="D1450" s="91" t="s">
        <v>2525</v>
      </c>
      <c r="E1450" s="122">
        <v>11120441</v>
      </c>
      <c r="F1450" s="130" t="s">
        <v>993</v>
      </c>
      <c r="G1450" s="131">
        <v>9</v>
      </c>
      <c r="H1450" s="122" t="s">
        <v>1147</v>
      </c>
      <c r="I1450" s="220" t="str">
        <f>VLOOKUP(A1450,EMPRESAS!$A$1:$I$342,9,0)</f>
        <v>MAGDALENA</v>
      </c>
      <c r="J1450" s="175">
        <v>1</v>
      </c>
      <c r="K1450" s="176" t="str">
        <f>VLOOKUP(J1450,AUXILIAR_TIPO_ASEGURADORA!$C$2:$D$19,2,0)</f>
        <v>PREVISORA</v>
      </c>
      <c r="L1450" s="115">
        <v>1002154</v>
      </c>
      <c r="M1450" s="148">
        <v>42339</v>
      </c>
      <c r="N1450" s="115">
        <v>706540915</v>
      </c>
      <c r="O1450" s="148">
        <v>42339</v>
      </c>
      <c r="P1450" s="28"/>
      <c r="Q1450" s="60"/>
      <c r="R1450" s="157" t="str">
        <f t="shared" ca="1" si="77"/>
        <v>Vencida</v>
      </c>
      <c r="S1450" s="157">
        <f t="shared" ca="1" si="78"/>
        <v>2311</v>
      </c>
      <c r="T1450" s="157" t="str">
        <f t="shared" ca="1" si="79"/>
        <v xml:space="preserve"> </v>
      </c>
    </row>
    <row r="1451" spans="1:20" ht="15.6" thickTop="1" thickBot="1">
      <c r="A1451" s="67">
        <v>9001477701</v>
      </c>
      <c r="B1451" s="88" t="str">
        <f>VLOOKUP(A1451,EMPRESAS!$A$1:$B$342,2,0)</f>
        <v>ASOCIACION COMITE TURISTICO RIO DE LA MIEL VEREDA LA HABANA MUNICIPIO LA DORADA</v>
      </c>
      <c r="C1451" s="88" t="str">
        <f>VLOOKUP(A1451,EMPRESAS!$A$1:$C$342,3,0)</f>
        <v>Especial</v>
      </c>
      <c r="D1451" s="203" t="s">
        <v>2526</v>
      </c>
      <c r="E1451" s="122">
        <v>11120472</v>
      </c>
      <c r="F1451" s="130" t="s">
        <v>993</v>
      </c>
      <c r="G1451" s="131">
        <v>7</v>
      </c>
      <c r="H1451" s="122" t="s">
        <v>1105</v>
      </c>
      <c r="I1451" s="220" t="str">
        <f>VLOOKUP(A1451,EMPRESAS!$A$1:$I$342,9,0)</f>
        <v>LA MIEL</v>
      </c>
      <c r="J1451" s="175">
        <v>1</v>
      </c>
      <c r="K1451" s="176" t="str">
        <f>VLOOKUP(J1451,AUXILIAR_TIPO_ASEGURADORA!$C$2:$D$19,2,0)</f>
        <v>PREVISORA</v>
      </c>
      <c r="L1451" s="108">
        <v>1004224</v>
      </c>
      <c r="M1451" s="107">
        <v>44086</v>
      </c>
      <c r="N1451" s="108">
        <v>1003872</v>
      </c>
      <c r="O1451" s="107">
        <v>44086</v>
      </c>
      <c r="P1451" s="28"/>
      <c r="Q1451" s="60"/>
      <c r="R1451" s="157" t="str">
        <f t="shared" ca="1" si="77"/>
        <v>Vencida</v>
      </c>
      <c r="S1451" s="157">
        <f t="shared" ca="1" si="78"/>
        <v>564</v>
      </c>
      <c r="T1451" s="157" t="str">
        <f t="shared" ca="1" si="79"/>
        <v xml:space="preserve"> </v>
      </c>
    </row>
    <row r="1452" spans="1:20" ht="15.6" thickTop="1" thickBot="1">
      <c r="A1452" s="88">
        <v>9001477701</v>
      </c>
      <c r="B1452" s="88" t="str">
        <f>VLOOKUP(A1452,EMPRESAS!$A$1:$B$342,2,0)</f>
        <v>ASOCIACION COMITE TURISTICO RIO DE LA MIEL VEREDA LA HABANA MUNICIPIO LA DORADA</v>
      </c>
      <c r="C1452" s="88" t="str">
        <f>VLOOKUP(A1452,EMPRESAS!$A$1:$C$342,3,0)</f>
        <v>Especial</v>
      </c>
      <c r="D1452" s="203" t="s">
        <v>2527</v>
      </c>
      <c r="E1452" s="122">
        <v>11120462</v>
      </c>
      <c r="F1452" s="130" t="s">
        <v>993</v>
      </c>
      <c r="G1452" s="131">
        <v>7</v>
      </c>
      <c r="H1452" s="122" t="s">
        <v>1105</v>
      </c>
      <c r="I1452" s="220" t="str">
        <f>VLOOKUP(A1452,EMPRESAS!$A$1:$I$342,9,0)</f>
        <v>LA MIEL</v>
      </c>
      <c r="J1452" s="175">
        <v>1</v>
      </c>
      <c r="K1452" s="176" t="str">
        <f>VLOOKUP(J1452,AUXILIAR_TIPO_ASEGURADORA!$C$2:$D$19,2,0)</f>
        <v>PREVISORA</v>
      </c>
      <c r="L1452" s="108">
        <v>1004224</v>
      </c>
      <c r="M1452" s="107">
        <v>44086</v>
      </c>
      <c r="N1452" s="108">
        <v>1003872</v>
      </c>
      <c r="O1452" s="107">
        <v>44086</v>
      </c>
      <c r="P1452" s="28"/>
      <c r="Q1452" s="60"/>
      <c r="R1452" s="157" t="str">
        <f t="shared" ca="1" si="77"/>
        <v>Vencida</v>
      </c>
      <c r="S1452" s="157">
        <f t="shared" ca="1" si="78"/>
        <v>564</v>
      </c>
      <c r="T1452" s="157" t="str">
        <f t="shared" ca="1" si="79"/>
        <v xml:space="preserve"> </v>
      </c>
    </row>
    <row r="1453" spans="1:20" ht="15.6" thickTop="1" thickBot="1">
      <c r="A1453" s="88">
        <v>9001477701</v>
      </c>
      <c r="B1453" s="88" t="str">
        <f>VLOOKUP(A1453,EMPRESAS!$A$1:$B$342,2,0)</f>
        <v>ASOCIACION COMITE TURISTICO RIO DE LA MIEL VEREDA LA HABANA MUNICIPIO LA DORADA</v>
      </c>
      <c r="C1453" s="88" t="str">
        <f>VLOOKUP(A1453,EMPRESAS!$A$1:$C$342,3,0)</f>
        <v>Especial</v>
      </c>
      <c r="D1453" s="203" t="s">
        <v>2528</v>
      </c>
      <c r="E1453" s="122">
        <v>11120414</v>
      </c>
      <c r="F1453" s="130" t="s">
        <v>993</v>
      </c>
      <c r="G1453" s="131">
        <v>7</v>
      </c>
      <c r="H1453" s="122" t="s">
        <v>1105</v>
      </c>
      <c r="I1453" s="220" t="str">
        <f>VLOOKUP(A1453,EMPRESAS!$A$1:$I$342,9,0)</f>
        <v>LA MIEL</v>
      </c>
      <c r="J1453" s="175">
        <v>1</v>
      </c>
      <c r="K1453" s="176" t="str">
        <f>VLOOKUP(J1453,AUXILIAR_TIPO_ASEGURADORA!$C$2:$D$19,2,0)</f>
        <v>PREVISORA</v>
      </c>
      <c r="L1453" s="108">
        <v>1004224</v>
      </c>
      <c r="M1453" s="107">
        <v>44086</v>
      </c>
      <c r="N1453" s="108">
        <v>1003872</v>
      </c>
      <c r="O1453" s="107">
        <v>44086</v>
      </c>
      <c r="P1453" s="28"/>
      <c r="Q1453" s="60"/>
      <c r="R1453" s="157" t="str">
        <f t="shared" ca="1" si="77"/>
        <v>Vencida</v>
      </c>
      <c r="S1453" s="157">
        <f t="shared" ca="1" si="78"/>
        <v>564</v>
      </c>
      <c r="T1453" s="157" t="str">
        <f t="shared" ca="1" si="79"/>
        <v xml:space="preserve"> </v>
      </c>
    </row>
    <row r="1454" spans="1:20" ht="15.6" thickTop="1" thickBot="1">
      <c r="A1454" s="88">
        <v>9001477701</v>
      </c>
      <c r="B1454" s="88" t="str">
        <f>VLOOKUP(A1454,EMPRESAS!$A$1:$B$342,2,0)</f>
        <v>ASOCIACION COMITE TURISTICO RIO DE LA MIEL VEREDA LA HABANA MUNICIPIO LA DORADA</v>
      </c>
      <c r="C1454" s="88" t="str">
        <f>VLOOKUP(A1454,EMPRESAS!$A$1:$C$342,3,0)</f>
        <v>Especial</v>
      </c>
      <c r="D1454" s="203" t="s">
        <v>2529</v>
      </c>
      <c r="E1454" s="122">
        <v>11120312</v>
      </c>
      <c r="F1454" s="130" t="s">
        <v>993</v>
      </c>
      <c r="G1454" s="131">
        <v>6</v>
      </c>
      <c r="H1454" s="122" t="s">
        <v>1105</v>
      </c>
      <c r="I1454" s="220" t="str">
        <f>VLOOKUP(A1454,EMPRESAS!$A$1:$I$342,9,0)</f>
        <v>LA MIEL</v>
      </c>
      <c r="J1454" s="175">
        <v>1</v>
      </c>
      <c r="K1454" s="176" t="str">
        <f>VLOOKUP(J1454,AUXILIAR_TIPO_ASEGURADORA!$C$2:$D$19,2,0)</f>
        <v>PREVISORA</v>
      </c>
      <c r="L1454" s="108">
        <v>1004224</v>
      </c>
      <c r="M1454" s="107">
        <v>44086</v>
      </c>
      <c r="N1454" s="108">
        <v>1003872</v>
      </c>
      <c r="O1454" s="107">
        <v>44086</v>
      </c>
      <c r="P1454" s="28"/>
      <c r="Q1454" s="60"/>
      <c r="R1454" s="157" t="str">
        <f t="shared" ca="1" si="77"/>
        <v>Vencida</v>
      </c>
      <c r="S1454" s="157">
        <f t="shared" ca="1" si="78"/>
        <v>564</v>
      </c>
      <c r="T1454" s="157" t="str">
        <f t="shared" ca="1" si="79"/>
        <v xml:space="preserve"> </v>
      </c>
    </row>
    <row r="1455" spans="1:20" ht="15.6" thickTop="1" thickBot="1">
      <c r="A1455" s="88" t="s">
        <v>451</v>
      </c>
      <c r="B1455" s="88" t="str">
        <f>VLOOKUP(A1455,EMPRESAS!$A$1:$B$342,2,0)</f>
        <v>ASOCIACION COMITE TURISTICO RIO DE LA MIEL VEREDA LA HABANA MUNICIPIO LA DORADA</v>
      </c>
      <c r="C1455" s="88" t="str">
        <f>VLOOKUP(A1455,EMPRESAS!$A$1:$C$342,3,0)</f>
        <v>Especial y Turismo</v>
      </c>
      <c r="D1455" s="203" t="s">
        <v>2099</v>
      </c>
      <c r="E1455" s="122">
        <v>11120464</v>
      </c>
      <c r="F1455" s="130" t="s">
        <v>1102</v>
      </c>
      <c r="G1455" s="131">
        <v>12</v>
      </c>
      <c r="H1455" s="122" t="s">
        <v>1105</v>
      </c>
      <c r="I1455" s="220" t="str">
        <f>VLOOKUP(A1455,EMPRESAS!$A$1:$I$342,9,0)</f>
        <v>LA MIEL</v>
      </c>
      <c r="J1455" s="175">
        <v>1</v>
      </c>
      <c r="K1455" s="176" t="str">
        <f>VLOOKUP(J1455,AUXILIAR_TIPO_ASEGURADORA!$C$2:$D$19,2,0)</f>
        <v>PREVISORA</v>
      </c>
      <c r="L1455" s="108">
        <v>1004224</v>
      </c>
      <c r="M1455" s="107">
        <v>44086</v>
      </c>
      <c r="N1455" s="108">
        <v>1003872</v>
      </c>
      <c r="O1455" s="107">
        <v>44086</v>
      </c>
      <c r="P1455" s="28"/>
      <c r="Q1455" s="60"/>
      <c r="R1455" s="157" t="str">
        <f t="shared" ca="1" si="77"/>
        <v>Vencida</v>
      </c>
      <c r="S1455" s="157">
        <f t="shared" ca="1" si="78"/>
        <v>564</v>
      </c>
      <c r="T1455" s="157"/>
    </row>
    <row r="1456" spans="1:20" ht="15.6" thickTop="1" thickBot="1">
      <c r="A1456" s="88" t="s">
        <v>451</v>
      </c>
      <c r="B1456" s="88" t="str">
        <f>VLOOKUP(A1456,EMPRESAS!$A$1:$B$342,2,0)</f>
        <v>ASOCIACION COMITE TURISTICO RIO DE LA MIEL VEREDA LA HABANA MUNICIPIO LA DORADA</v>
      </c>
      <c r="C1456" s="88" t="str">
        <f>VLOOKUP(A1456,EMPRESAS!$A$1:$C$342,3,0)</f>
        <v>Especial y Turismo</v>
      </c>
      <c r="D1456" s="203" t="s">
        <v>2530</v>
      </c>
      <c r="E1456" s="122">
        <v>11120488</v>
      </c>
      <c r="F1456" s="130" t="s">
        <v>993</v>
      </c>
      <c r="G1456" s="131">
        <v>9</v>
      </c>
      <c r="H1456" s="122" t="s">
        <v>1105</v>
      </c>
      <c r="I1456" s="220" t="str">
        <f>VLOOKUP(A1456,EMPRESAS!$A$1:$I$342,9,0)</f>
        <v>LA MIEL</v>
      </c>
      <c r="J1456" s="175">
        <v>1</v>
      </c>
      <c r="K1456" s="176" t="str">
        <f>VLOOKUP(J1456,AUXILIAR_TIPO_ASEGURADORA!$C$2:$D$19,2,0)</f>
        <v>PREVISORA</v>
      </c>
      <c r="L1456" s="108">
        <v>1004224</v>
      </c>
      <c r="M1456" s="107">
        <v>44086</v>
      </c>
      <c r="N1456" s="108">
        <v>1003872</v>
      </c>
      <c r="O1456" s="107">
        <v>44086</v>
      </c>
      <c r="P1456" s="28"/>
      <c r="Q1456" s="60"/>
      <c r="R1456" s="157" t="str">
        <f t="shared" ca="1" si="77"/>
        <v>Vencida</v>
      </c>
      <c r="S1456" s="157">
        <f t="shared" ca="1" si="78"/>
        <v>564</v>
      </c>
      <c r="T1456" s="157"/>
    </row>
    <row r="1457" spans="1:20" ht="15.6" thickTop="1" thickBot="1">
      <c r="A1457" s="67">
        <v>9001006913</v>
      </c>
      <c r="B1457" s="88" t="str">
        <f>VLOOKUP(A1457,EMPRESAS!$A$1:$B$342,2,0)</f>
        <v>TRANSPORTADORA DEL SUR ORIENTE E.U. "TRANSO"</v>
      </c>
      <c r="C1457" s="88" t="str">
        <f>VLOOKUP(A1457,EMPRESAS!$A$1:$C$342,3,0)</f>
        <v>Pasajeros</v>
      </c>
      <c r="D1457" s="91" t="s">
        <v>2531</v>
      </c>
      <c r="E1457" s="122">
        <v>30421525</v>
      </c>
      <c r="F1457" s="130" t="s">
        <v>1102</v>
      </c>
      <c r="G1457" s="131">
        <v>12</v>
      </c>
      <c r="H1457" s="122" t="s">
        <v>1035</v>
      </c>
      <c r="I1457" s="220" t="str">
        <f>VLOOKUP(A1457,EMPRESAS!$A$1:$I$342,9,0)</f>
        <v>INIRIDA</v>
      </c>
      <c r="J1457" s="175">
        <v>1</v>
      </c>
      <c r="K1457" s="176" t="str">
        <f>VLOOKUP(J1457,AUXILIAR_TIPO_ASEGURADORA!$C$2:$D$19,2,0)</f>
        <v>PREVISORA</v>
      </c>
      <c r="L1457" s="115">
        <v>706539425</v>
      </c>
      <c r="M1457" s="148">
        <v>43396</v>
      </c>
      <c r="N1457" s="115">
        <v>706539425</v>
      </c>
      <c r="O1457" s="148">
        <v>43396</v>
      </c>
      <c r="P1457" s="28"/>
      <c r="Q1457" s="60"/>
      <c r="R1457" s="157" t="str">
        <f t="shared" ca="1" si="77"/>
        <v>Vencida</v>
      </c>
      <c r="S1457" s="157">
        <f t="shared" ca="1" si="78"/>
        <v>1254</v>
      </c>
      <c r="T1457" s="157" t="str">
        <f t="shared" ca="1" si="79"/>
        <v xml:space="preserve"> </v>
      </c>
    </row>
    <row r="1458" spans="1:20" ht="15.6" thickTop="1" thickBot="1">
      <c r="A1458" s="88">
        <v>9001006913</v>
      </c>
      <c r="B1458" s="88" t="str">
        <f>VLOOKUP(A1458,EMPRESAS!$A$1:$B$342,2,0)</f>
        <v>TRANSPORTADORA DEL SUR ORIENTE E.U. "TRANSO"</v>
      </c>
      <c r="C1458" s="88" t="str">
        <f>VLOOKUP(A1458,EMPRESAS!$A$1:$C$342,3,0)</f>
        <v>Pasajeros</v>
      </c>
      <c r="D1458" s="91" t="s">
        <v>2532</v>
      </c>
      <c r="E1458" s="122">
        <v>30421747</v>
      </c>
      <c r="F1458" s="130" t="s">
        <v>1102</v>
      </c>
      <c r="G1458" s="131">
        <v>10</v>
      </c>
      <c r="H1458" s="122" t="s">
        <v>1035</v>
      </c>
      <c r="I1458" s="220" t="str">
        <f>VLOOKUP(A1458,EMPRESAS!$A$1:$I$342,9,0)</f>
        <v>INIRIDA</v>
      </c>
      <c r="J1458" s="175">
        <v>1</v>
      </c>
      <c r="K1458" s="176" t="str">
        <f>VLOOKUP(J1458,AUXILIAR_TIPO_ASEGURADORA!$C$2:$D$19,2,0)</f>
        <v>PREVISORA</v>
      </c>
      <c r="L1458" s="115">
        <v>706539425</v>
      </c>
      <c r="M1458" s="148">
        <v>43396</v>
      </c>
      <c r="N1458" s="115">
        <v>706539425</v>
      </c>
      <c r="O1458" s="148">
        <v>43396</v>
      </c>
      <c r="P1458" s="28"/>
      <c r="Q1458" s="60"/>
      <c r="R1458" s="157" t="str">
        <f t="shared" ca="1" si="77"/>
        <v>Vencida</v>
      </c>
      <c r="S1458" s="157">
        <f t="shared" ca="1" si="78"/>
        <v>1254</v>
      </c>
      <c r="T1458" s="157" t="str">
        <f t="shared" ca="1" si="79"/>
        <v xml:space="preserve"> </v>
      </c>
    </row>
    <row r="1459" spans="1:20" ht="15.6" thickTop="1" thickBot="1">
      <c r="A1459" s="88">
        <v>9001006913</v>
      </c>
      <c r="B1459" s="88" t="str">
        <f>VLOOKUP(A1459,EMPRESAS!$A$1:$B$342,2,0)</f>
        <v>TRANSPORTADORA DEL SUR ORIENTE E.U. "TRANSO"</v>
      </c>
      <c r="C1459" s="88" t="str">
        <f>VLOOKUP(A1459,EMPRESAS!$A$1:$C$342,3,0)</f>
        <v>Pasajeros</v>
      </c>
      <c r="D1459" s="91" t="s">
        <v>2533</v>
      </c>
      <c r="E1459" s="122">
        <v>30421470</v>
      </c>
      <c r="F1459" s="130" t="s">
        <v>1102</v>
      </c>
      <c r="G1459" s="131">
        <v>6</v>
      </c>
      <c r="H1459" s="122" t="s">
        <v>1035</v>
      </c>
      <c r="I1459" s="220" t="str">
        <f>VLOOKUP(A1459,EMPRESAS!$A$1:$I$342,9,0)</f>
        <v>INIRIDA</v>
      </c>
      <c r="J1459" s="175">
        <v>1</v>
      </c>
      <c r="K1459" s="176" t="str">
        <f>VLOOKUP(J1459,AUXILIAR_TIPO_ASEGURADORA!$C$2:$D$19,2,0)</f>
        <v>PREVISORA</v>
      </c>
      <c r="L1459" s="115">
        <v>706539425</v>
      </c>
      <c r="M1459" s="148">
        <v>43396</v>
      </c>
      <c r="N1459" s="115">
        <v>706539425</v>
      </c>
      <c r="O1459" s="148">
        <v>43396</v>
      </c>
      <c r="P1459" s="28"/>
      <c r="Q1459" s="60"/>
      <c r="R1459" s="157" t="str">
        <f t="shared" ca="1" si="77"/>
        <v>Vencida</v>
      </c>
      <c r="S1459" s="157">
        <f t="shared" ca="1" si="78"/>
        <v>1254</v>
      </c>
      <c r="T1459" s="157" t="str">
        <f t="shared" ca="1" si="79"/>
        <v xml:space="preserve"> </v>
      </c>
    </row>
    <row r="1460" spans="1:20" ht="15.6" thickTop="1" thickBot="1">
      <c r="A1460" s="88">
        <v>9001006913</v>
      </c>
      <c r="B1460" s="88" t="str">
        <f>VLOOKUP(A1460,EMPRESAS!$A$1:$B$342,2,0)</f>
        <v>TRANSPORTADORA DEL SUR ORIENTE E.U. "TRANSO"</v>
      </c>
      <c r="C1460" s="88" t="str">
        <f>VLOOKUP(A1460,EMPRESAS!$A$1:$C$342,3,0)</f>
        <v>Pasajeros</v>
      </c>
      <c r="D1460" s="91" t="s">
        <v>2534</v>
      </c>
      <c r="E1460" s="122">
        <v>30421447</v>
      </c>
      <c r="F1460" s="130" t="s">
        <v>1102</v>
      </c>
      <c r="G1460" s="131">
        <v>11</v>
      </c>
      <c r="H1460" s="122" t="s">
        <v>1035</v>
      </c>
      <c r="I1460" s="220" t="str">
        <f>VLOOKUP(A1460,EMPRESAS!$A$1:$I$342,9,0)</f>
        <v>INIRIDA</v>
      </c>
      <c r="J1460" s="175">
        <v>1</v>
      </c>
      <c r="K1460" s="176" t="str">
        <f>VLOOKUP(J1460,AUXILIAR_TIPO_ASEGURADORA!$C$2:$D$19,2,0)</f>
        <v>PREVISORA</v>
      </c>
      <c r="L1460" s="115">
        <v>706539425</v>
      </c>
      <c r="M1460" s="148">
        <v>43396</v>
      </c>
      <c r="N1460" s="115">
        <v>706539425</v>
      </c>
      <c r="O1460" s="148">
        <v>43396</v>
      </c>
      <c r="P1460" s="28"/>
      <c r="Q1460" s="60"/>
      <c r="R1460" s="157" t="str">
        <f t="shared" ca="1" si="77"/>
        <v>Vencida</v>
      </c>
      <c r="S1460" s="157">
        <f t="shared" ca="1" si="78"/>
        <v>1254</v>
      </c>
      <c r="T1460" s="157" t="str">
        <f t="shared" ca="1" si="79"/>
        <v xml:space="preserve"> </v>
      </c>
    </row>
    <row r="1461" spans="1:20" ht="15.6" thickTop="1" thickBot="1">
      <c r="A1461" s="88">
        <v>9001006913</v>
      </c>
      <c r="B1461" s="88" t="str">
        <f>VLOOKUP(A1461,EMPRESAS!$A$1:$B$342,2,0)</f>
        <v>TRANSPORTADORA DEL SUR ORIENTE E.U. "TRANSO"</v>
      </c>
      <c r="C1461" s="88" t="str">
        <f>VLOOKUP(A1461,EMPRESAS!$A$1:$C$342,3,0)</f>
        <v>Pasajeros</v>
      </c>
      <c r="D1461" s="91" t="s">
        <v>1217</v>
      </c>
      <c r="E1461" s="122">
        <v>30421435</v>
      </c>
      <c r="F1461" s="130" t="s">
        <v>1102</v>
      </c>
      <c r="G1461" s="131">
        <v>11</v>
      </c>
      <c r="H1461" s="122" t="s">
        <v>1035</v>
      </c>
      <c r="I1461" s="220" t="str">
        <f>VLOOKUP(A1461,EMPRESAS!$A$1:$I$342,9,0)</f>
        <v>INIRIDA</v>
      </c>
      <c r="J1461" s="175">
        <v>1</v>
      </c>
      <c r="K1461" s="176" t="str">
        <f>VLOOKUP(J1461,AUXILIAR_TIPO_ASEGURADORA!$C$2:$D$19,2,0)</f>
        <v>PREVISORA</v>
      </c>
      <c r="L1461" s="115">
        <v>706539425</v>
      </c>
      <c r="M1461" s="148">
        <v>43396</v>
      </c>
      <c r="N1461" s="115">
        <v>706539425</v>
      </c>
      <c r="O1461" s="148">
        <v>43396</v>
      </c>
      <c r="P1461" s="28"/>
      <c r="Q1461" s="60"/>
      <c r="R1461" s="157" t="str">
        <f t="shared" ca="1" si="77"/>
        <v>Vencida</v>
      </c>
      <c r="S1461" s="157">
        <f t="shared" ca="1" si="78"/>
        <v>1254</v>
      </c>
      <c r="T1461" s="157" t="str">
        <f t="shared" ca="1" si="79"/>
        <v xml:space="preserve"> </v>
      </c>
    </row>
    <row r="1462" spans="1:20" ht="15.6" thickTop="1" thickBot="1">
      <c r="A1462" s="88">
        <v>9001006913</v>
      </c>
      <c r="B1462" s="88" t="str">
        <f>VLOOKUP(A1462,EMPRESAS!$A$1:$B$342,2,0)</f>
        <v>TRANSPORTADORA DEL SUR ORIENTE E.U. "TRANSO"</v>
      </c>
      <c r="C1462" s="88" t="str">
        <f>VLOOKUP(A1462,EMPRESAS!$A$1:$C$342,3,0)</f>
        <v>Pasajeros</v>
      </c>
      <c r="D1462" s="91" t="s">
        <v>2535</v>
      </c>
      <c r="E1462" s="122">
        <v>30523117</v>
      </c>
      <c r="F1462" s="130" t="s">
        <v>1102</v>
      </c>
      <c r="G1462" s="131">
        <v>8</v>
      </c>
      <c r="H1462" s="122" t="s">
        <v>1105</v>
      </c>
      <c r="I1462" s="220" t="str">
        <f>VLOOKUP(A1462,EMPRESAS!$A$1:$I$342,9,0)</f>
        <v>INIRIDA</v>
      </c>
      <c r="J1462" s="175">
        <v>1</v>
      </c>
      <c r="K1462" s="176" t="str">
        <f>VLOOKUP(J1462,AUXILIAR_TIPO_ASEGURADORA!$C$2:$D$19,2,0)</f>
        <v>PREVISORA</v>
      </c>
      <c r="L1462" s="115">
        <v>706539425</v>
      </c>
      <c r="M1462" s="148">
        <v>43396</v>
      </c>
      <c r="N1462" s="115">
        <v>706539425</v>
      </c>
      <c r="O1462" s="148">
        <v>43396</v>
      </c>
      <c r="P1462" s="28"/>
      <c r="Q1462" s="60"/>
      <c r="R1462" s="157" t="str">
        <f t="shared" ca="1" si="77"/>
        <v>Vencida</v>
      </c>
      <c r="S1462" s="157">
        <f t="shared" ca="1" si="78"/>
        <v>1254</v>
      </c>
      <c r="T1462" s="157" t="str">
        <f t="shared" ca="1" si="79"/>
        <v xml:space="preserve"> </v>
      </c>
    </row>
    <row r="1463" spans="1:20" ht="15.6" thickTop="1" thickBot="1">
      <c r="A1463" s="88">
        <v>9001006913</v>
      </c>
      <c r="B1463" s="88" t="str">
        <f>VLOOKUP(A1463,EMPRESAS!$A$1:$B$342,2,0)</f>
        <v>TRANSPORTADORA DEL SUR ORIENTE E.U. "TRANSO"</v>
      </c>
      <c r="C1463" s="88" t="str">
        <f>VLOOKUP(A1463,EMPRESAS!$A$1:$C$342,3,0)</f>
        <v>Pasajeros</v>
      </c>
      <c r="D1463" s="91" t="s">
        <v>2536</v>
      </c>
      <c r="E1463" s="122">
        <v>30523646</v>
      </c>
      <c r="F1463" s="130" t="s">
        <v>1144</v>
      </c>
      <c r="G1463" s="131">
        <v>30</v>
      </c>
      <c r="H1463" s="122" t="s">
        <v>1105</v>
      </c>
      <c r="I1463" s="220" t="str">
        <f>VLOOKUP(A1463,EMPRESAS!$A$1:$I$342,9,0)</f>
        <v>INIRIDA</v>
      </c>
      <c r="J1463" s="175">
        <v>1</v>
      </c>
      <c r="K1463" s="176" t="str">
        <f>VLOOKUP(J1463,AUXILIAR_TIPO_ASEGURADORA!$C$2:$D$19,2,0)</f>
        <v>PREVISORA</v>
      </c>
      <c r="L1463" s="115">
        <v>706539425</v>
      </c>
      <c r="M1463" s="148">
        <v>43396</v>
      </c>
      <c r="N1463" s="115">
        <v>706539425</v>
      </c>
      <c r="O1463" s="148">
        <v>43396</v>
      </c>
      <c r="P1463" s="28"/>
      <c r="Q1463" s="60"/>
      <c r="R1463" s="157" t="str">
        <f t="shared" ca="1" si="77"/>
        <v>Vencida</v>
      </c>
      <c r="S1463" s="157">
        <f t="shared" ca="1" si="78"/>
        <v>1254</v>
      </c>
      <c r="T1463" s="157" t="str">
        <f t="shared" ca="1" si="79"/>
        <v xml:space="preserve"> </v>
      </c>
    </row>
    <row r="1464" spans="1:20" ht="15.6" thickTop="1" thickBot="1">
      <c r="A1464" s="88">
        <v>9001006913</v>
      </c>
      <c r="B1464" s="88" t="str">
        <f>VLOOKUP(A1464,EMPRESAS!$A$1:$B$342,2,0)</f>
        <v>TRANSPORTADORA DEL SUR ORIENTE E.U. "TRANSO"</v>
      </c>
      <c r="C1464" s="88" t="str">
        <f>VLOOKUP(A1464,EMPRESAS!$A$1:$C$342,3,0)</f>
        <v>Pasajeros</v>
      </c>
      <c r="D1464" s="91" t="s">
        <v>2537</v>
      </c>
      <c r="E1464" s="122">
        <v>30523074</v>
      </c>
      <c r="F1464" s="130" t="s">
        <v>1102</v>
      </c>
      <c r="G1464" s="131">
        <v>8</v>
      </c>
      <c r="H1464" s="122" t="s">
        <v>1105</v>
      </c>
      <c r="I1464" s="220" t="str">
        <f>VLOOKUP(A1464,EMPRESAS!$A$1:$I$342,9,0)</f>
        <v>INIRIDA</v>
      </c>
      <c r="J1464" s="175">
        <v>1</v>
      </c>
      <c r="K1464" s="176" t="str">
        <f>VLOOKUP(J1464,AUXILIAR_TIPO_ASEGURADORA!$C$2:$D$19,2,0)</f>
        <v>PREVISORA</v>
      </c>
      <c r="L1464" s="115">
        <v>706539425</v>
      </c>
      <c r="M1464" s="148">
        <v>43396</v>
      </c>
      <c r="N1464" s="115">
        <v>706539425</v>
      </c>
      <c r="O1464" s="148">
        <v>43396</v>
      </c>
      <c r="P1464" s="28"/>
      <c r="Q1464" s="60"/>
      <c r="R1464" s="157" t="str">
        <f t="shared" ca="1" si="77"/>
        <v>Vencida</v>
      </c>
      <c r="S1464" s="157">
        <f t="shared" ca="1" si="78"/>
        <v>1254</v>
      </c>
      <c r="T1464" s="157" t="str">
        <f t="shared" ca="1" si="79"/>
        <v xml:space="preserve"> </v>
      </c>
    </row>
    <row r="1465" spans="1:20" ht="15.6" thickTop="1" thickBot="1">
      <c r="A1465" s="88">
        <v>9001006913</v>
      </c>
      <c r="B1465" s="88" t="str">
        <f>VLOOKUP(A1465,EMPRESAS!$A$1:$B$342,2,0)</f>
        <v>TRANSPORTADORA DEL SUR ORIENTE E.U. "TRANSO"</v>
      </c>
      <c r="C1465" s="88" t="str">
        <f>VLOOKUP(A1465,EMPRESAS!$A$1:$C$342,3,0)</f>
        <v>Pasajeros</v>
      </c>
      <c r="D1465" s="91" t="s">
        <v>2538</v>
      </c>
      <c r="E1465" s="122">
        <v>30321859</v>
      </c>
      <c r="F1465" s="130" t="s">
        <v>1102</v>
      </c>
      <c r="G1465" s="131">
        <v>18</v>
      </c>
      <c r="H1465" s="122" t="s">
        <v>1105</v>
      </c>
      <c r="I1465" s="220" t="str">
        <f>VLOOKUP(A1465,EMPRESAS!$A$1:$I$342,9,0)</f>
        <v>INIRIDA</v>
      </c>
      <c r="J1465" s="175">
        <v>1</v>
      </c>
      <c r="K1465" s="176" t="str">
        <f>VLOOKUP(J1465,AUXILIAR_TIPO_ASEGURADORA!$C$2:$D$19,2,0)</f>
        <v>PREVISORA</v>
      </c>
      <c r="L1465" s="115">
        <v>706539425</v>
      </c>
      <c r="M1465" s="148">
        <v>43396</v>
      </c>
      <c r="N1465" s="115">
        <v>706539425</v>
      </c>
      <c r="O1465" s="148">
        <v>43396</v>
      </c>
      <c r="P1465" s="28"/>
      <c r="Q1465" s="60"/>
      <c r="R1465" s="157" t="str">
        <f t="shared" ca="1" si="77"/>
        <v>Vencida</v>
      </c>
      <c r="S1465" s="157">
        <f t="shared" ca="1" si="78"/>
        <v>1254</v>
      </c>
      <c r="T1465" s="157" t="str">
        <f t="shared" ca="1" si="79"/>
        <v xml:space="preserve"> </v>
      </c>
    </row>
    <row r="1466" spans="1:20" ht="15.6" thickTop="1" thickBot="1">
      <c r="A1466" s="88">
        <v>9001006913</v>
      </c>
      <c r="B1466" s="88" t="str">
        <f>VLOOKUP(A1466,EMPRESAS!$A$1:$B$342,2,0)</f>
        <v>TRANSPORTADORA DEL SUR ORIENTE E.U. "TRANSO"</v>
      </c>
      <c r="C1466" s="88" t="str">
        <f>VLOOKUP(A1466,EMPRESAS!$A$1:$C$342,3,0)</f>
        <v>Pasajeros</v>
      </c>
      <c r="D1466" s="91" t="s">
        <v>2067</v>
      </c>
      <c r="E1466" s="122">
        <v>30523329</v>
      </c>
      <c r="F1466" s="130" t="s">
        <v>1102</v>
      </c>
      <c r="G1466" s="131">
        <v>8</v>
      </c>
      <c r="H1466" s="122" t="s">
        <v>1105</v>
      </c>
      <c r="I1466" s="220" t="str">
        <f>VLOOKUP(A1466,EMPRESAS!$A$1:$I$342,9,0)</f>
        <v>INIRIDA</v>
      </c>
      <c r="J1466" s="175">
        <v>1</v>
      </c>
      <c r="K1466" s="176" t="str">
        <f>VLOOKUP(J1466,AUXILIAR_TIPO_ASEGURADORA!$C$2:$D$19,2,0)</f>
        <v>PREVISORA</v>
      </c>
      <c r="L1466" s="115">
        <v>706539425</v>
      </c>
      <c r="M1466" s="148">
        <v>43396</v>
      </c>
      <c r="N1466" s="115">
        <v>706539425</v>
      </c>
      <c r="O1466" s="148">
        <v>43396</v>
      </c>
      <c r="P1466" s="28"/>
      <c r="Q1466" s="60"/>
      <c r="R1466" s="157" t="str">
        <f t="shared" ca="1" si="77"/>
        <v>Vencida</v>
      </c>
      <c r="S1466" s="157">
        <f t="shared" ca="1" si="78"/>
        <v>1254</v>
      </c>
      <c r="T1466" s="157" t="str">
        <f t="shared" ca="1" si="79"/>
        <v xml:space="preserve"> </v>
      </c>
    </row>
    <row r="1467" spans="1:20" ht="15.6" thickTop="1" thickBot="1">
      <c r="A1467" s="88">
        <v>9001006913</v>
      </c>
      <c r="B1467" s="88" t="str">
        <f>VLOOKUP(A1467,EMPRESAS!$A$1:$B$342,2,0)</f>
        <v>TRANSPORTADORA DEL SUR ORIENTE E.U. "TRANSO"</v>
      </c>
      <c r="C1467" s="88" t="str">
        <f>VLOOKUP(A1467,EMPRESAS!$A$1:$C$342,3,0)</f>
        <v>Pasajeros</v>
      </c>
      <c r="D1467" s="91" t="s">
        <v>2539</v>
      </c>
      <c r="E1467" s="122">
        <v>30523053</v>
      </c>
      <c r="F1467" s="130" t="s">
        <v>1102</v>
      </c>
      <c r="G1467" s="131">
        <v>9</v>
      </c>
      <c r="H1467" s="122" t="s">
        <v>1105</v>
      </c>
      <c r="I1467" s="220" t="str">
        <f>VLOOKUP(A1467,EMPRESAS!$A$1:$I$342,9,0)</f>
        <v>INIRIDA</v>
      </c>
      <c r="J1467" s="175">
        <v>1</v>
      </c>
      <c r="K1467" s="176" t="str">
        <f>VLOOKUP(J1467,AUXILIAR_TIPO_ASEGURADORA!$C$2:$D$19,2,0)</f>
        <v>PREVISORA</v>
      </c>
      <c r="L1467" s="115">
        <v>706539425</v>
      </c>
      <c r="M1467" s="148">
        <v>43396</v>
      </c>
      <c r="N1467" s="115">
        <v>706539425</v>
      </c>
      <c r="O1467" s="148">
        <v>43396</v>
      </c>
      <c r="P1467" s="28"/>
      <c r="Q1467" s="60"/>
      <c r="R1467" s="157" t="str">
        <f t="shared" ca="1" si="77"/>
        <v>Vencida</v>
      </c>
      <c r="S1467" s="157">
        <f t="shared" ca="1" si="78"/>
        <v>1254</v>
      </c>
      <c r="T1467" s="157" t="str">
        <f t="shared" ca="1" si="79"/>
        <v xml:space="preserve"> </v>
      </c>
    </row>
    <row r="1468" spans="1:20" ht="15.6" thickTop="1" thickBot="1">
      <c r="A1468" s="88">
        <v>9001006913</v>
      </c>
      <c r="B1468" s="88" t="str">
        <f>VLOOKUP(A1468,EMPRESAS!$A$1:$B$342,2,0)</f>
        <v>TRANSPORTADORA DEL SUR ORIENTE E.U. "TRANSO"</v>
      </c>
      <c r="C1468" s="88" t="str">
        <f>VLOOKUP(A1468,EMPRESAS!$A$1:$C$342,3,0)</f>
        <v>Pasajeros</v>
      </c>
      <c r="D1468" s="91" t="s">
        <v>2540</v>
      </c>
      <c r="E1468" s="122">
        <v>30523449</v>
      </c>
      <c r="F1468" s="130" t="s">
        <v>1102</v>
      </c>
      <c r="G1468" s="131"/>
      <c r="H1468" s="122" t="s">
        <v>1105</v>
      </c>
      <c r="I1468" s="220" t="str">
        <f>VLOOKUP(A1468,EMPRESAS!$A$1:$I$342,9,0)</f>
        <v>INIRIDA</v>
      </c>
      <c r="J1468" s="175">
        <v>1</v>
      </c>
      <c r="K1468" s="176" t="str">
        <f>VLOOKUP(J1468,AUXILIAR_TIPO_ASEGURADORA!$C$2:$D$19,2,0)</f>
        <v>PREVISORA</v>
      </c>
      <c r="L1468" s="115">
        <v>706539425</v>
      </c>
      <c r="M1468" s="148">
        <v>43396</v>
      </c>
      <c r="N1468" s="115">
        <v>706539425</v>
      </c>
      <c r="O1468" s="148">
        <v>43396</v>
      </c>
      <c r="P1468" s="28"/>
      <c r="Q1468" s="60"/>
      <c r="R1468" s="157" t="str">
        <f t="shared" ca="1" si="77"/>
        <v>Vencida</v>
      </c>
      <c r="S1468" s="157">
        <f t="shared" ca="1" si="78"/>
        <v>1254</v>
      </c>
      <c r="T1468" s="157" t="str">
        <f t="shared" ca="1" si="79"/>
        <v xml:space="preserve"> </v>
      </c>
    </row>
    <row r="1469" spans="1:20" ht="15.6" thickTop="1" thickBot="1">
      <c r="A1469" s="67">
        <v>8918008800</v>
      </c>
      <c r="B1469" s="88" t="str">
        <f>VLOOKUP(A1469,EMPRESAS!$A$1:$B$342,2,0)</f>
        <v>COOPERATIVA MULTIACTIVA DE TRANSPORTE FLUVIAL DE PUERTO BOYACA "COOPETRANSFLUVIAL"</v>
      </c>
      <c r="C1469" s="88" t="str">
        <f>VLOOKUP(A1469,EMPRESAS!$A$1:$C$342,3,0)</f>
        <v>Pasajeros</v>
      </c>
      <c r="D1469" s="95" t="s">
        <v>2541</v>
      </c>
      <c r="E1469" s="127">
        <v>11120327</v>
      </c>
      <c r="F1469" s="130" t="s">
        <v>993</v>
      </c>
      <c r="G1469" s="131">
        <v>14</v>
      </c>
      <c r="H1469" s="122" t="s">
        <v>1105</v>
      </c>
      <c r="I1469" s="220" t="str">
        <f>VLOOKUP(A1469,EMPRESAS!$A$1:$I$342,9,0)</f>
        <v>MAGDALENA</v>
      </c>
      <c r="J1469" s="175">
        <v>15</v>
      </c>
      <c r="K1469" s="176" t="str">
        <f>VLOOKUP(J1469,AUXILIAR_TIPO_ASEGURADORA!$C$2:$D$19,2,0)</f>
        <v>ZURICH</v>
      </c>
      <c r="L1469" s="115" t="s">
        <v>2542</v>
      </c>
      <c r="M1469" s="148">
        <v>44043</v>
      </c>
      <c r="N1469" s="115" t="s">
        <v>2542</v>
      </c>
      <c r="O1469" s="148">
        <v>44043</v>
      </c>
      <c r="P1469" s="28"/>
      <c r="Q1469" s="60"/>
      <c r="R1469" s="157" t="str">
        <f t="shared" ca="1" si="77"/>
        <v>Vencida</v>
      </c>
      <c r="S1469" s="157">
        <f t="shared" ca="1" si="78"/>
        <v>607</v>
      </c>
      <c r="T1469" s="157" t="str">
        <f t="shared" ca="1" si="79"/>
        <v xml:space="preserve"> </v>
      </c>
    </row>
    <row r="1470" spans="1:20" ht="15.6" thickTop="1" thickBot="1">
      <c r="A1470" s="88">
        <v>8918008800</v>
      </c>
      <c r="B1470" s="88" t="str">
        <f>VLOOKUP(A1470,EMPRESAS!$A$1:$B$342,2,0)</f>
        <v>COOPERATIVA MULTIACTIVA DE TRANSPORTE FLUVIAL DE PUERTO BOYACA "COOPETRANSFLUVIAL"</v>
      </c>
      <c r="C1470" s="88" t="str">
        <f>VLOOKUP(A1470,EMPRESAS!$A$1:$C$342,3,0)</f>
        <v>Pasajeros</v>
      </c>
      <c r="D1470" s="95" t="s">
        <v>2543</v>
      </c>
      <c r="E1470" s="127">
        <v>11120208</v>
      </c>
      <c r="F1470" s="130" t="s">
        <v>993</v>
      </c>
      <c r="G1470" s="131">
        <v>14</v>
      </c>
      <c r="H1470" s="122" t="s">
        <v>1105</v>
      </c>
      <c r="I1470" s="220" t="str">
        <f>VLOOKUP(A1470,EMPRESAS!$A$1:$I$342,9,0)</f>
        <v>MAGDALENA</v>
      </c>
      <c r="J1470" s="175">
        <v>15</v>
      </c>
      <c r="K1470" s="176" t="str">
        <f>VLOOKUP(J1470,AUXILIAR_TIPO_ASEGURADORA!$C$2:$D$19,2,0)</f>
        <v>ZURICH</v>
      </c>
      <c r="L1470" s="115" t="s">
        <v>2542</v>
      </c>
      <c r="M1470" s="148">
        <v>44043</v>
      </c>
      <c r="N1470" s="115" t="s">
        <v>2542</v>
      </c>
      <c r="O1470" s="148">
        <v>44043</v>
      </c>
      <c r="P1470" s="28"/>
      <c r="Q1470" s="60"/>
      <c r="R1470" s="157" t="str">
        <f t="shared" ca="1" si="77"/>
        <v>Vencida</v>
      </c>
      <c r="S1470" s="157">
        <f t="shared" ca="1" si="78"/>
        <v>607</v>
      </c>
      <c r="T1470" s="157" t="str">
        <f t="shared" ca="1" si="79"/>
        <v xml:space="preserve"> </v>
      </c>
    </row>
    <row r="1471" spans="1:20" ht="15.6" thickTop="1" thickBot="1">
      <c r="A1471" s="88">
        <v>8918008800</v>
      </c>
      <c r="B1471" s="88" t="str">
        <f>VLOOKUP(A1471,EMPRESAS!$A$1:$B$342,2,0)</f>
        <v>COOPERATIVA MULTIACTIVA DE TRANSPORTE FLUVIAL DE PUERTO BOYACA "COOPETRANSFLUVIAL"</v>
      </c>
      <c r="C1471" s="88" t="str">
        <f>VLOOKUP(A1471,EMPRESAS!$A$1:$C$342,3,0)</f>
        <v>Pasajeros</v>
      </c>
      <c r="D1471" s="95" t="s">
        <v>2544</v>
      </c>
      <c r="E1471" s="127">
        <v>11120205</v>
      </c>
      <c r="F1471" s="130" t="s">
        <v>993</v>
      </c>
      <c r="G1471" s="131">
        <v>14</v>
      </c>
      <c r="H1471" s="122" t="s">
        <v>1105</v>
      </c>
      <c r="I1471" s="220" t="str">
        <f>VLOOKUP(A1471,EMPRESAS!$A$1:$I$342,9,0)</f>
        <v>MAGDALENA</v>
      </c>
      <c r="J1471" s="175">
        <v>15</v>
      </c>
      <c r="K1471" s="176" t="str">
        <f>VLOOKUP(J1471,AUXILIAR_TIPO_ASEGURADORA!$C$2:$D$19,2,0)</f>
        <v>ZURICH</v>
      </c>
      <c r="L1471" s="115" t="s">
        <v>2542</v>
      </c>
      <c r="M1471" s="148">
        <v>44043</v>
      </c>
      <c r="N1471" s="115" t="s">
        <v>2542</v>
      </c>
      <c r="O1471" s="148">
        <v>44043</v>
      </c>
      <c r="P1471" s="28"/>
      <c r="Q1471" s="60"/>
      <c r="R1471" s="157" t="str">
        <f t="shared" ca="1" si="77"/>
        <v>Vencida</v>
      </c>
      <c r="S1471" s="157">
        <f t="shared" ca="1" si="78"/>
        <v>607</v>
      </c>
      <c r="T1471" s="157" t="str">
        <f t="shared" ca="1" si="79"/>
        <v xml:space="preserve"> </v>
      </c>
    </row>
    <row r="1472" spans="1:20" ht="15.6" thickTop="1" thickBot="1">
      <c r="A1472" s="88">
        <v>8918008800</v>
      </c>
      <c r="B1472" s="88" t="str">
        <f>VLOOKUP(A1472,EMPRESAS!$A$1:$B$342,2,0)</f>
        <v>COOPERATIVA MULTIACTIVA DE TRANSPORTE FLUVIAL DE PUERTO BOYACA "COOPETRANSFLUVIAL"</v>
      </c>
      <c r="C1472" s="88" t="str">
        <f>VLOOKUP(A1472,EMPRESAS!$A$1:$C$342,3,0)</f>
        <v>Pasajeros</v>
      </c>
      <c r="D1472" s="95" t="s">
        <v>2545</v>
      </c>
      <c r="E1472" s="127">
        <v>11120410</v>
      </c>
      <c r="F1472" s="130" t="s">
        <v>993</v>
      </c>
      <c r="G1472" s="131">
        <v>14</v>
      </c>
      <c r="H1472" s="122" t="s">
        <v>1105</v>
      </c>
      <c r="I1472" s="220" t="str">
        <f>VLOOKUP(A1472,EMPRESAS!$A$1:$I$342,9,0)</f>
        <v>MAGDALENA</v>
      </c>
      <c r="J1472" s="175">
        <v>15</v>
      </c>
      <c r="K1472" s="176" t="str">
        <f>VLOOKUP(J1472,AUXILIAR_TIPO_ASEGURADORA!$C$2:$D$19,2,0)</f>
        <v>ZURICH</v>
      </c>
      <c r="L1472" s="115" t="s">
        <v>2542</v>
      </c>
      <c r="M1472" s="148">
        <v>44043</v>
      </c>
      <c r="N1472" s="115" t="s">
        <v>2542</v>
      </c>
      <c r="O1472" s="148">
        <v>44043</v>
      </c>
      <c r="P1472" s="28"/>
      <c r="Q1472" s="60"/>
      <c r="R1472" s="157" t="str">
        <f t="shared" ca="1" si="77"/>
        <v>Vencida</v>
      </c>
      <c r="S1472" s="157">
        <f t="shared" ca="1" si="78"/>
        <v>607</v>
      </c>
      <c r="T1472" s="157" t="str">
        <f t="shared" ca="1" si="79"/>
        <v xml:space="preserve"> </v>
      </c>
    </row>
    <row r="1473" spans="1:20" ht="15.6" thickTop="1" thickBot="1">
      <c r="A1473" s="88">
        <v>8918008800</v>
      </c>
      <c r="B1473" s="88" t="str">
        <f>VLOOKUP(A1473,EMPRESAS!$A$1:$B$342,2,0)</f>
        <v>COOPERATIVA MULTIACTIVA DE TRANSPORTE FLUVIAL DE PUERTO BOYACA "COOPETRANSFLUVIAL"</v>
      </c>
      <c r="C1473" s="88" t="str">
        <f>VLOOKUP(A1473,EMPRESAS!$A$1:$C$342,3,0)</f>
        <v>Pasajeros</v>
      </c>
      <c r="D1473" s="95" t="s">
        <v>2546</v>
      </c>
      <c r="E1473" s="127">
        <v>11120304</v>
      </c>
      <c r="F1473" s="130" t="s">
        <v>993</v>
      </c>
      <c r="G1473" s="131">
        <v>14</v>
      </c>
      <c r="H1473" s="122" t="s">
        <v>1105</v>
      </c>
      <c r="I1473" s="220" t="str">
        <f>VLOOKUP(A1473,EMPRESAS!$A$1:$I$342,9,0)</f>
        <v>MAGDALENA</v>
      </c>
      <c r="J1473" s="175">
        <v>15</v>
      </c>
      <c r="K1473" s="176" t="str">
        <f>VLOOKUP(J1473,AUXILIAR_TIPO_ASEGURADORA!$C$2:$D$19,2,0)</f>
        <v>ZURICH</v>
      </c>
      <c r="L1473" s="115" t="s">
        <v>2542</v>
      </c>
      <c r="M1473" s="148">
        <v>44043</v>
      </c>
      <c r="N1473" s="115" t="s">
        <v>2542</v>
      </c>
      <c r="O1473" s="148">
        <v>44043</v>
      </c>
      <c r="P1473" s="28"/>
      <c r="Q1473" s="60"/>
      <c r="R1473" s="157" t="str">
        <f t="shared" ca="1" si="77"/>
        <v>Vencida</v>
      </c>
      <c r="S1473" s="157">
        <f t="shared" ca="1" si="78"/>
        <v>607</v>
      </c>
      <c r="T1473" s="157" t="str">
        <f t="shared" ca="1" si="79"/>
        <v xml:space="preserve"> </v>
      </c>
    </row>
    <row r="1474" spans="1:20" ht="15.6" thickTop="1" thickBot="1">
      <c r="A1474" s="88">
        <v>8918008800</v>
      </c>
      <c r="B1474" s="88" t="str">
        <f>VLOOKUP(A1474,EMPRESAS!$A$1:$B$342,2,0)</f>
        <v>COOPERATIVA MULTIACTIVA DE TRANSPORTE FLUVIAL DE PUERTO BOYACA "COOPETRANSFLUVIAL"</v>
      </c>
      <c r="C1474" s="88" t="str">
        <f>VLOOKUP(A1474,EMPRESAS!$A$1:$C$342,3,0)</f>
        <v>Pasajeros</v>
      </c>
      <c r="D1474" s="95" t="s">
        <v>2547</v>
      </c>
      <c r="E1474" s="127">
        <v>11120209</v>
      </c>
      <c r="F1474" s="130" t="s">
        <v>993</v>
      </c>
      <c r="G1474" s="131">
        <v>14</v>
      </c>
      <c r="H1474" s="122" t="s">
        <v>1105</v>
      </c>
      <c r="I1474" s="220" t="str">
        <f>VLOOKUP(A1474,EMPRESAS!$A$1:$I$342,9,0)</f>
        <v>MAGDALENA</v>
      </c>
      <c r="J1474" s="175">
        <v>15</v>
      </c>
      <c r="K1474" s="176" t="str">
        <f>VLOOKUP(J1474,AUXILIAR_TIPO_ASEGURADORA!$C$2:$D$19,2,0)</f>
        <v>ZURICH</v>
      </c>
      <c r="L1474" s="115" t="s">
        <v>2542</v>
      </c>
      <c r="M1474" s="148">
        <v>44043</v>
      </c>
      <c r="N1474" s="115" t="s">
        <v>2542</v>
      </c>
      <c r="O1474" s="148">
        <v>44043</v>
      </c>
      <c r="P1474" s="28"/>
      <c r="Q1474" s="60"/>
      <c r="R1474" s="157" t="str">
        <f t="shared" ca="1" si="77"/>
        <v>Vencida</v>
      </c>
      <c r="S1474" s="157">
        <f t="shared" ca="1" si="78"/>
        <v>607</v>
      </c>
      <c r="T1474" s="157"/>
    </row>
    <row r="1475" spans="1:20" ht="15.6" thickTop="1" thickBot="1">
      <c r="A1475" s="88">
        <v>8918008800</v>
      </c>
      <c r="B1475" s="88" t="str">
        <f>VLOOKUP(A1475,EMPRESAS!$A$1:$B$342,2,0)</f>
        <v>COOPERATIVA MULTIACTIVA DE TRANSPORTE FLUVIAL DE PUERTO BOYACA "COOPETRANSFLUVIAL"</v>
      </c>
      <c r="C1475" s="88" t="str">
        <f>VLOOKUP(A1475,EMPRESAS!$A$1:$C$342,3,0)</f>
        <v>Pasajeros</v>
      </c>
      <c r="D1475" s="95" t="s">
        <v>2548</v>
      </c>
      <c r="E1475" s="127">
        <v>11120292</v>
      </c>
      <c r="F1475" s="130" t="s">
        <v>993</v>
      </c>
      <c r="G1475" s="131">
        <v>14</v>
      </c>
      <c r="H1475" s="122" t="s">
        <v>1105</v>
      </c>
      <c r="I1475" s="220" t="str">
        <f>VLOOKUP(A1475,EMPRESAS!$A$1:$I$342,9,0)</f>
        <v>MAGDALENA</v>
      </c>
      <c r="J1475" s="175">
        <v>15</v>
      </c>
      <c r="K1475" s="176" t="str">
        <f>VLOOKUP(J1475,AUXILIAR_TIPO_ASEGURADORA!$C$2:$D$19,2,0)</f>
        <v>ZURICH</v>
      </c>
      <c r="L1475" s="115" t="s">
        <v>2542</v>
      </c>
      <c r="M1475" s="148">
        <v>44043</v>
      </c>
      <c r="N1475" s="115" t="s">
        <v>2542</v>
      </c>
      <c r="O1475" s="148">
        <v>44043</v>
      </c>
      <c r="P1475" s="28"/>
      <c r="Q1475" s="60"/>
      <c r="R1475" s="157" t="str">
        <f t="shared" ca="1" si="77"/>
        <v>Vencida</v>
      </c>
      <c r="S1475" s="157">
        <f t="shared" ca="1" si="78"/>
        <v>607</v>
      </c>
      <c r="T1475" s="157"/>
    </row>
    <row r="1476" spans="1:20" ht="15.6" thickTop="1" thickBot="1">
      <c r="A1476" s="88">
        <v>8918008800</v>
      </c>
      <c r="B1476" s="88" t="str">
        <f>VLOOKUP(A1476,EMPRESAS!$A$1:$B$342,2,0)</f>
        <v>COOPERATIVA MULTIACTIVA DE TRANSPORTE FLUVIAL DE PUERTO BOYACA "COOPETRANSFLUVIAL"</v>
      </c>
      <c r="C1476" s="88" t="str">
        <f>VLOOKUP(A1476,EMPRESAS!$A$1:$C$342,3,0)</f>
        <v>Pasajeros</v>
      </c>
      <c r="D1476" s="95" t="s">
        <v>1140</v>
      </c>
      <c r="E1476" s="127">
        <v>11120305</v>
      </c>
      <c r="F1476" s="130" t="s">
        <v>993</v>
      </c>
      <c r="G1476" s="131">
        <v>14</v>
      </c>
      <c r="H1476" s="122" t="s">
        <v>1105</v>
      </c>
      <c r="I1476" s="220" t="str">
        <f>VLOOKUP(A1476,EMPRESAS!$A$1:$I$342,9,0)</f>
        <v>MAGDALENA</v>
      </c>
      <c r="J1476" s="175">
        <v>15</v>
      </c>
      <c r="K1476" s="176" t="str">
        <f>VLOOKUP(J1476,AUXILIAR_TIPO_ASEGURADORA!$C$2:$D$19,2,0)</f>
        <v>ZURICH</v>
      </c>
      <c r="L1476" s="115" t="s">
        <v>2542</v>
      </c>
      <c r="M1476" s="148">
        <v>44043</v>
      </c>
      <c r="N1476" s="115" t="s">
        <v>2542</v>
      </c>
      <c r="O1476" s="148">
        <v>44043</v>
      </c>
      <c r="P1476" s="28"/>
      <c r="Q1476" s="60"/>
      <c r="R1476" s="157" t="str">
        <f t="shared" ca="1" si="77"/>
        <v>Vencida</v>
      </c>
      <c r="S1476" s="157">
        <f t="shared" ca="1" si="78"/>
        <v>607</v>
      </c>
      <c r="T1476" s="157"/>
    </row>
    <row r="1477" spans="1:20" ht="15.6" thickTop="1" thickBot="1">
      <c r="A1477" s="88">
        <v>8918008800</v>
      </c>
      <c r="B1477" s="88" t="str">
        <f>VLOOKUP(A1477,EMPRESAS!$A$1:$B$342,2,0)</f>
        <v>COOPERATIVA MULTIACTIVA DE TRANSPORTE FLUVIAL DE PUERTO BOYACA "COOPETRANSFLUVIAL"</v>
      </c>
      <c r="C1477" s="88" t="str">
        <f>VLOOKUP(A1477,EMPRESAS!$A$1:$C$342,3,0)</f>
        <v>Pasajeros</v>
      </c>
      <c r="D1477" s="95" t="s">
        <v>2549</v>
      </c>
      <c r="E1477" s="127">
        <v>11120299</v>
      </c>
      <c r="F1477" s="130" t="s">
        <v>993</v>
      </c>
      <c r="G1477" s="131">
        <v>14</v>
      </c>
      <c r="H1477" s="122" t="s">
        <v>1105</v>
      </c>
      <c r="I1477" s="220" t="str">
        <f>VLOOKUP(A1477,EMPRESAS!$A$1:$I$342,9,0)</f>
        <v>MAGDALENA</v>
      </c>
      <c r="J1477" s="175">
        <v>15</v>
      </c>
      <c r="K1477" s="176" t="str">
        <f>VLOOKUP(J1477,AUXILIAR_TIPO_ASEGURADORA!$C$2:$D$19,2,0)</f>
        <v>ZURICH</v>
      </c>
      <c r="L1477" s="115" t="s">
        <v>2542</v>
      </c>
      <c r="M1477" s="148">
        <v>44043</v>
      </c>
      <c r="N1477" s="115" t="s">
        <v>2542</v>
      </c>
      <c r="O1477" s="148">
        <v>44043</v>
      </c>
      <c r="P1477" s="28"/>
      <c r="Q1477" s="60"/>
      <c r="R1477" s="157" t="str">
        <f t="shared" ca="1" si="77"/>
        <v>Vencida</v>
      </c>
      <c r="S1477" s="157">
        <f t="shared" ca="1" si="78"/>
        <v>607</v>
      </c>
      <c r="T1477" s="157"/>
    </row>
    <row r="1478" spans="1:20" ht="15.6" thickTop="1" thickBot="1">
      <c r="A1478" s="88">
        <v>8918008800</v>
      </c>
      <c r="B1478" s="88" t="str">
        <f>VLOOKUP(A1478,EMPRESAS!$A$1:$B$342,2,0)</f>
        <v>COOPERATIVA MULTIACTIVA DE TRANSPORTE FLUVIAL DE PUERTO BOYACA "COOPETRANSFLUVIAL"</v>
      </c>
      <c r="C1478" s="88" t="str">
        <f>VLOOKUP(A1478,EMPRESAS!$A$1:$C$342,3,0)</f>
        <v>Pasajeros</v>
      </c>
      <c r="D1478" s="95" t="s">
        <v>2550</v>
      </c>
      <c r="E1478" s="127">
        <v>11120202</v>
      </c>
      <c r="F1478" s="130" t="s">
        <v>993</v>
      </c>
      <c r="G1478" s="131">
        <v>14</v>
      </c>
      <c r="H1478" s="122" t="s">
        <v>1105</v>
      </c>
      <c r="I1478" s="220" t="str">
        <f>VLOOKUP(A1478,EMPRESAS!$A$1:$I$342,9,0)</f>
        <v>MAGDALENA</v>
      </c>
      <c r="J1478" s="175">
        <v>15</v>
      </c>
      <c r="K1478" s="176" t="str">
        <f>VLOOKUP(J1478,AUXILIAR_TIPO_ASEGURADORA!$C$2:$D$19,2,0)</f>
        <v>ZURICH</v>
      </c>
      <c r="L1478" s="115" t="s">
        <v>2542</v>
      </c>
      <c r="M1478" s="148">
        <v>44043</v>
      </c>
      <c r="N1478" s="115" t="s">
        <v>2542</v>
      </c>
      <c r="O1478" s="148">
        <v>44043</v>
      </c>
      <c r="P1478" s="28"/>
      <c r="Q1478" s="60"/>
      <c r="R1478" s="157" t="str">
        <f t="shared" ca="1" si="77"/>
        <v>Vencida</v>
      </c>
      <c r="S1478" s="157">
        <f t="shared" ca="1" si="78"/>
        <v>607</v>
      </c>
      <c r="T1478" s="157" t="str">
        <f t="shared" ca="1" si="79"/>
        <v xml:space="preserve"> </v>
      </c>
    </row>
    <row r="1479" spans="1:20" ht="15.6" thickTop="1" thickBot="1">
      <c r="A1479" s="88">
        <v>8918008800</v>
      </c>
      <c r="B1479" s="88" t="str">
        <f>VLOOKUP(A1479,EMPRESAS!$A$1:$B$342,2,0)</f>
        <v>COOPERATIVA MULTIACTIVA DE TRANSPORTE FLUVIAL DE PUERTO BOYACA "COOPETRANSFLUVIAL"</v>
      </c>
      <c r="C1479" s="88" t="str">
        <f>VLOOKUP(A1479,EMPRESAS!$A$1:$C$342,3,0)</f>
        <v>Pasajeros</v>
      </c>
      <c r="D1479" s="95" t="s">
        <v>2551</v>
      </c>
      <c r="E1479" s="127">
        <v>11120228</v>
      </c>
      <c r="F1479" s="130" t="s">
        <v>993</v>
      </c>
      <c r="G1479" s="131">
        <v>14</v>
      </c>
      <c r="H1479" s="122" t="s">
        <v>1105</v>
      </c>
      <c r="I1479" s="220" t="str">
        <f>VLOOKUP(A1479,EMPRESAS!$A$1:$I$342,9,0)</f>
        <v>MAGDALENA</v>
      </c>
      <c r="J1479" s="175">
        <v>15</v>
      </c>
      <c r="K1479" s="176" t="str">
        <f>VLOOKUP(J1479,AUXILIAR_TIPO_ASEGURADORA!$C$2:$D$19,2,0)</f>
        <v>ZURICH</v>
      </c>
      <c r="L1479" s="115" t="s">
        <v>2542</v>
      </c>
      <c r="M1479" s="148">
        <v>44043</v>
      </c>
      <c r="N1479" s="115" t="s">
        <v>2542</v>
      </c>
      <c r="O1479" s="148">
        <v>44043</v>
      </c>
      <c r="P1479" s="28"/>
      <c r="Q1479" s="60"/>
      <c r="R1479" s="157" t="str">
        <f t="shared" ca="1" si="77"/>
        <v>Vencida</v>
      </c>
      <c r="S1479" s="157">
        <f t="shared" ca="1" si="78"/>
        <v>607</v>
      </c>
      <c r="T1479" s="157" t="str">
        <f t="shared" ca="1" si="79"/>
        <v xml:space="preserve"> </v>
      </c>
    </row>
    <row r="1480" spans="1:20" ht="15.6" thickTop="1" thickBot="1">
      <c r="A1480" s="88">
        <v>8918008800</v>
      </c>
      <c r="B1480" s="88" t="str">
        <f>VLOOKUP(A1480,EMPRESAS!$A$1:$B$342,2,0)</f>
        <v>COOPERATIVA MULTIACTIVA DE TRANSPORTE FLUVIAL DE PUERTO BOYACA "COOPETRANSFLUVIAL"</v>
      </c>
      <c r="C1480" s="88" t="str">
        <f>VLOOKUP(A1480,EMPRESAS!$A$1:$C$342,3,0)</f>
        <v>Pasajeros</v>
      </c>
      <c r="D1480" s="95" t="s">
        <v>2317</v>
      </c>
      <c r="E1480" s="127">
        <v>11120230</v>
      </c>
      <c r="F1480" s="130" t="s">
        <v>993</v>
      </c>
      <c r="G1480" s="131">
        <v>14</v>
      </c>
      <c r="H1480" s="122" t="s">
        <v>1105</v>
      </c>
      <c r="I1480" s="220" t="str">
        <f>VLOOKUP(A1480,EMPRESAS!$A$1:$I$342,9,0)</f>
        <v>MAGDALENA</v>
      </c>
      <c r="J1480" s="175">
        <v>15</v>
      </c>
      <c r="K1480" s="176" t="str">
        <f>VLOOKUP(J1480,AUXILIAR_TIPO_ASEGURADORA!$C$2:$D$19,2,0)</f>
        <v>ZURICH</v>
      </c>
      <c r="L1480" s="115" t="s">
        <v>2542</v>
      </c>
      <c r="M1480" s="148">
        <v>44043</v>
      </c>
      <c r="N1480" s="115" t="s">
        <v>2542</v>
      </c>
      <c r="O1480" s="148">
        <v>44043</v>
      </c>
      <c r="P1480" s="28"/>
      <c r="Q1480" s="60"/>
      <c r="R1480" s="157" t="str">
        <f t="shared" ca="1" si="77"/>
        <v>Vencida</v>
      </c>
      <c r="S1480" s="157">
        <f t="shared" ca="1" si="78"/>
        <v>607</v>
      </c>
      <c r="T1480" s="157"/>
    </row>
    <row r="1481" spans="1:20" ht="15.6" thickTop="1" thickBot="1">
      <c r="A1481" s="88">
        <v>8918008800</v>
      </c>
      <c r="B1481" s="88" t="str">
        <f>VLOOKUP(A1481,EMPRESAS!$A$1:$B$342,2,0)</f>
        <v>COOPERATIVA MULTIACTIVA DE TRANSPORTE FLUVIAL DE PUERTO BOYACA "COOPETRANSFLUVIAL"</v>
      </c>
      <c r="C1481" s="88" t="str">
        <f>VLOOKUP(A1481,EMPRESAS!$A$1:$C$342,3,0)</f>
        <v>Pasajeros</v>
      </c>
      <c r="D1481" s="95" t="s">
        <v>1110</v>
      </c>
      <c r="E1481" s="127">
        <v>11120342</v>
      </c>
      <c r="F1481" s="130" t="s">
        <v>993</v>
      </c>
      <c r="G1481" s="131">
        <v>14</v>
      </c>
      <c r="H1481" s="122" t="s">
        <v>1105</v>
      </c>
      <c r="I1481" s="220" t="str">
        <f>VLOOKUP(A1481,EMPRESAS!$A$1:$I$342,9,0)</f>
        <v>MAGDALENA</v>
      </c>
      <c r="J1481" s="175">
        <v>15</v>
      </c>
      <c r="K1481" s="176" t="str">
        <f>VLOOKUP(J1481,AUXILIAR_TIPO_ASEGURADORA!$C$2:$D$19,2,0)</f>
        <v>ZURICH</v>
      </c>
      <c r="L1481" s="115" t="s">
        <v>2542</v>
      </c>
      <c r="M1481" s="148">
        <v>44043</v>
      </c>
      <c r="N1481" s="115" t="s">
        <v>2542</v>
      </c>
      <c r="O1481" s="148">
        <v>44043</v>
      </c>
      <c r="P1481" s="28"/>
      <c r="Q1481" s="60"/>
      <c r="R1481" s="157" t="str">
        <f t="shared" ref="R1481:R1545" ca="1" si="80">IF(O1481&lt;$W$1,"Vencida","Vigente")</f>
        <v>Vencida</v>
      </c>
      <c r="S1481" s="157">
        <f t="shared" ref="S1481:S1545" ca="1" si="81">$W$1-O1481</f>
        <v>607</v>
      </c>
      <c r="T1481" s="157"/>
    </row>
    <row r="1482" spans="1:20" ht="15.6" thickTop="1" thickBot="1">
      <c r="A1482" s="88">
        <v>8918008800</v>
      </c>
      <c r="B1482" s="88" t="str">
        <f>VLOOKUP(A1482,EMPRESAS!$A$1:$B$342,2,0)</f>
        <v>COOPERATIVA MULTIACTIVA DE TRANSPORTE FLUVIAL DE PUERTO BOYACA "COOPETRANSFLUVIAL"</v>
      </c>
      <c r="C1482" s="88" t="str">
        <f>VLOOKUP(A1482,EMPRESAS!$A$1:$C$342,3,0)</f>
        <v>Pasajeros</v>
      </c>
      <c r="D1482" s="95" t="s">
        <v>2552</v>
      </c>
      <c r="E1482" s="127">
        <v>11120297</v>
      </c>
      <c r="F1482" s="130" t="s">
        <v>993</v>
      </c>
      <c r="G1482" s="131">
        <v>14</v>
      </c>
      <c r="H1482" s="122" t="s">
        <v>1105</v>
      </c>
      <c r="I1482" s="220" t="str">
        <f>VLOOKUP(A1482,EMPRESAS!$A$1:$I$342,9,0)</f>
        <v>MAGDALENA</v>
      </c>
      <c r="J1482" s="175">
        <v>15</v>
      </c>
      <c r="K1482" s="176" t="str">
        <f>VLOOKUP(J1482,AUXILIAR_TIPO_ASEGURADORA!$C$2:$D$19,2,0)</f>
        <v>ZURICH</v>
      </c>
      <c r="L1482" s="115" t="s">
        <v>2542</v>
      </c>
      <c r="M1482" s="148">
        <v>44043</v>
      </c>
      <c r="N1482" s="115" t="s">
        <v>2542</v>
      </c>
      <c r="O1482" s="148">
        <v>44043</v>
      </c>
      <c r="P1482" s="28"/>
      <c r="Q1482" s="60"/>
      <c r="R1482" s="157" t="str">
        <f t="shared" ca="1" si="80"/>
        <v>Vencida</v>
      </c>
      <c r="S1482" s="157">
        <f t="shared" ca="1" si="81"/>
        <v>607</v>
      </c>
      <c r="T1482" s="157"/>
    </row>
    <row r="1483" spans="1:20" ht="15.6" thickTop="1" thickBot="1">
      <c r="A1483" s="67">
        <v>9004887481</v>
      </c>
      <c r="B1483" s="88" t="str">
        <f>VLOOKUP(A1483,EMPRESAS!$A$1:$B$342,2,0)</f>
        <v>ASOCIACION DE TRANSPORTADORES FLUVIALES DEL CHAIRA "ASOTRANSCHAIRA"</v>
      </c>
      <c r="C1483" s="88" t="str">
        <f>VLOOKUP(A1483,EMPRESAS!$A$1:$C$342,3,0)</f>
        <v>Pasajeros</v>
      </c>
      <c r="D1483" s="91" t="s">
        <v>1521</v>
      </c>
      <c r="E1483" s="122">
        <v>40420803</v>
      </c>
      <c r="F1483" s="131" t="s">
        <v>1144</v>
      </c>
      <c r="G1483" s="122">
        <v>18.98</v>
      </c>
      <c r="H1483" s="122" t="s">
        <v>1035</v>
      </c>
      <c r="I1483" s="220" t="str">
        <f>VLOOKUP(A1483,EMPRESAS!$A$1:$I$342,9,0)</f>
        <v>CAGUAN</v>
      </c>
      <c r="J1483" s="175">
        <v>1</v>
      </c>
      <c r="K1483" s="176" t="str">
        <f>VLOOKUP(J1483,AUXILIAR_TIPO_ASEGURADORA!$C$2:$D$19,2,0)</f>
        <v>PREVISORA</v>
      </c>
      <c r="L1483" s="115">
        <v>1002479</v>
      </c>
      <c r="M1483" s="148">
        <v>43340</v>
      </c>
      <c r="N1483" s="115">
        <v>3000820</v>
      </c>
      <c r="O1483" s="148">
        <v>43375</v>
      </c>
      <c r="P1483" s="28"/>
      <c r="Q1483" s="60"/>
      <c r="R1483" s="157" t="str">
        <f t="shared" ca="1" si="80"/>
        <v>Vencida</v>
      </c>
      <c r="S1483" s="157">
        <f t="shared" ca="1" si="81"/>
        <v>1275</v>
      </c>
      <c r="T1483" s="157" t="str">
        <f t="shared" ref="T1483:T1541" ca="1" si="82">IF(S1483=-$Y$1,"Proximo a Vencer"," ")</f>
        <v xml:space="preserve"> </v>
      </c>
    </row>
    <row r="1484" spans="1:20" ht="15.6" thickTop="1" thickBot="1">
      <c r="A1484" s="66">
        <v>9004887481</v>
      </c>
      <c r="B1484" s="88" t="str">
        <f>VLOOKUP(A1484,EMPRESAS!$A$1:$B$342,2,0)</f>
        <v>ASOCIACION DE TRANSPORTADORES FLUVIALES DEL CHAIRA "ASOTRANSCHAIRA"</v>
      </c>
      <c r="C1484" s="88" t="str">
        <f>VLOOKUP(A1484,EMPRESAS!$A$1:$C$342,3,0)</f>
        <v>Pasajeros</v>
      </c>
      <c r="D1484" s="91" t="s">
        <v>2375</v>
      </c>
      <c r="E1484" s="122">
        <v>40420834</v>
      </c>
      <c r="F1484" s="131" t="s">
        <v>1102</v>
      </c>
      <c r="G1484" s="122">
        <v>8</v>
      </c>
      <c r="H1484" s="122" t="s">
        <v>1035</v>
      </c>
      <c r="I1484" s="220" t="str">
        <f>VLOOKUP(A1484,EMPRESAS!$A$1:$I$342,9,0)</f>
        <v>CAGUAN</v>
      </c>
      <c r="J1484" s="175">
        <v>1</v>
      </c>
      <c r="K1484" s="176" t="str">
        <f>VLOOKUP(J1484,AUXILIAR_TIPO_ASEGURADORA!$C$2:$D$19,2,0)</f>
        <v>PREVISORA</v>
      </c>
      <c r="L1484" s="115">
        <v>1002479</v>
      </c>
      <c r="M1484" s="148">
        <v>43340</v>
      </c>
      <c r="N1484" s="115">
        <v>100481</v>
      </c>
      <c r="O1484" s="148">
        <v>43375</v>
      </c>
      <c r="P1484" s="28"/>
      <c r="Q1484" s="60"/>
      <c r="R1484" s="157" t="str">
        <f t="shared" ca="1" si="80"/>
        <v>Vencida</v>
      </c>
      <c r="S1484" s="157">
        <f t="shared" ca="1" si="81"/>
        <v>1275</v>
      </c>
      <c r="T1484" s="157" t="str">
        <f t="shared" ca="1" si="82"/>
        <v xml:space="preserve"> </v>
      </c>
    </row>
    <row r="1485" spans="1:20" ht="15.6" thickTop="1" thickBot="1">
      <c r="A1485" s="66">
        <v>9004887481</v>
      </c>
      <c r="B1485" s="88" t="str">
        <f>VLOOKUP(A1485,EMPRESAS!$A$1:$B$342,2,0)</f>
        <v>ASOCIACION DE TRANSPORTADORES FLUVIALES DEL CHAIRA "ASOTRANSCHAIRA"</v>
      </c>
      <c r="C1485" s="88" t="str">
        <f>VLOOKUP(A1485,EMPRESAS!$A$1:$C$342,3,0)</f>
        <v>Pasajeros</v>
      </c>
      <c r="D1485" s="91" t="s">
        <v>2553</v>
      </c>
      <c r="E1485" s="122">
        <v>40420536</v>
      </c>
      <c r="F1485" s="131" t="s">
        <v>1102</v>
      </c>
      <c r="G1485" s="122">
        <v>6</v>
      </c>
      <c r="H1485" s="122" t="s">
        <v>1105</v>
      </c>
      <c r="I1485" s="220" t="str">
        <f>VLOOKUP(A1485,EMPRESAS!$A$1:$I$342,9,0)</f>
        <v>CAGUAN</v>
      </c>
      <c r="J1485" s="175">
        <v>1</v>
      </c>
      <c r="K1485" s="176" t="str">
        <f>VLOOKUP(J1485,AUXILIAR_TIPO_ASEGURADORA!$C$2:$D$19,2,0)</f>
        <v>PREVISORA</v>
      </c>
      <c r="L1485" s="115">
        <v>1002479</v>
      </c>
      <c r="M1485" s="148">
        <v>43340</v>
      </c>
      <c r="N1485" s="115">
        <v>100481</v>
      </c>
      <c r="O1485" s="148">
        <v>43375</v>
      </c>
      <c r="P1485" s="28"/>
      <c r="Q1485" s="60"/>
      <c r="R1485" s="157" t="str">
        <f t="shared" ca="1" si="80"/>
        <v>Vencida</v>
      </c>
      <c r="S1485" s="157">
        <f t="shared" ca="1" si="81"/>
        <v>1275</v>
      </c>
      <c r="T1485" s="157" t="str">
        <f t="shared" ca="1" si="82"/>
        <v xml:space="preserve"> </v>
      </c>
    </row>
    <row r="1486" spans="1:20" ht="15.6" thickTop="1" thickBot="1">
      <c r="A1486" s="66">
        <v>9004887481</v>
      </c>
      <c r="B1486" s="88" t="str">
        <f>VLOOKUP(A1486,EMPRESAS!$A$1:$B$342,2,0)</f>
        <v>ASOCIACION DE TRANSPORTADORES FLUVIALES DEL CHAIRA "ASOTRANSCHAIRA"</v>
      </c>
      <c r="C1486" s="88" t="str">
        <f>VLOOKUP(A1486,EMPRESAS!$A$1:$C$342,3,0)</f>
        <v>Pasajeros</v>
      </c>
      <c r="D1486" s="91" t="s">
        <v>1974</v>
      </c>
      <c r="E1486" s="122">
        <v>40420157</v>
      </c>
      <c r="F1486" s="131" t="s">
        <v>1102</v>
      </c>
      <c r="G1486" s="122">
        <v>18</v>
      </c>
      <c r="H1486" s="122" t="s">
        <v>1035</v>
      </c>
      <c r="I1486" s="220" t="str">
        <f>VLOOKUP(A1486,EMPRESAS!$A$1:$I$342,9,0)</f>
        <v>CAGUAN</v>
      </c>
      <c r="J1486" s="175">
        <v>1</v>
      </c>
      <c r="K1486" s="176" t="str">
        <f>VLOOKUP(J1486,AUXILIAR_TIPO_ASEGURADORA!$C$2:$D$19,2,0)</f>
        <v>PREVISORA</v>
      </c>
      <c r="L1486" s="115">
        <v>1002479</v>
      </c>
      <c r="M1486" s="148">
        <v>43340</v>
      </c>
      <c r="N1486" s="115">
        <v>100481</v>
      </c>
      <c r="O1486" s="148">
        <v>43375</v>
      </c>
      <c r="P1486" s="28"/>
      <c r="Q1486" s="60"/>
      <c r="R1486" s="157" t="str">
        <f t="shared" ca="1" si="80"/>
        <v>Vencida</v>
      </c>
      <c r="S1486" s="157">
        <f t="shared" ca="1" si="81"/>
        <v>1275</v>
      </c>
      <c r="T1486" s="157" t="str">
        <f t="shared" ca="1" si="82"/>
        <v xml:space="preserve"> </v>
      </c>
    </row>
    <row r="1487" spans="1:20" ht="15.6" thickTop="1" thickBot="1">
      <c r="A1487" s="66">
        <v>9004887481</v>
      </c>
      <c r="B1487" s="88" t="str">
        <f>VLOOKUP(A1487,EMPRESAS!$A$1:$B$342,2,0)</f>
        <v>ASOCIACION DE TRANSPORTADORES FLUVIALES DEL CHAIRA "ASOTRANSCHAIRA"</v>
      </c>
      <c r="C1487" s="88" t="str">
        <f>VLOOKUP(A1487,EMPRESAS!$A$1:$C$342,3,0)</f>
        <v>Pasajeros</v>
      </c>
      <c r="D1487" s="91" t="s">
        <v>2554</v>
      </c>
      <c r="E1487" s="122">
        <v>40420071</v>
      </c>
      <c r="F1487" s="131" t="s">
        <v>1102</v>
      </c>
      <c r="G1487" s="122">
        <v>6</v>
      </c>
      <c r="H1487" s="122" t="s">
        <v>1105</v>
      </c>
      <c r="I1487" s="220" t="str">
        <f>VLOOKUP(A1487,EMPRESAS!$A$1:$I$342,9,0)</f>
        <v>CAGUAN</v>
      </c>
      <c r="J1487" s="175">
        <v>1</v>
      </c>
      <c r="K1487" s="176" t="str">
        <f>VLOOKUP(J1487,AUXILIAR_TIPO_ASEGURADORA!$C$2:$D$19,2,0)</f>
        <v>PREVISORA</v>
      </c>
      <c r="L1487" s="115">
        <v>1002479</v>
      </c>
      <c r="M1487" s="148">
        <v>43340</v>
      </c>
      <c r="N1487" s="115">
        <v>100481</v>
      </c>
      <c r="O1487" s="148">
        <v>43375</v>
      </c>
      <c r="P1487" s="28"/>
      <c r="Q1487" s="60"/>
      <c r="R1487" s="157" t="str">
        <f t="shared" ca="1" si="80"/>
        <v>Vencida</v>
      </c>
      <c r="S1487" s="157">
        <f t="shared" ca="1" si="81"/>
        <v>1275</v>
      </c>
      <c r="T1487" s="157" t="str">
        <f t="shared" ca="1" si="82"/>
        <v xml:space="preserve"> </v>
      </c>
    </row>
    <row r="1488" spans="1:20" ht="15.6" thickTop="1" thickBot="1">
      <c r="A1488" s="66">
        <v>9004887481</v>
      </c>
      <c r="B1488" s="88" t="str">
        <f>VLOOKUP(A1488,EMPRESAS!$A$1:$B$342,2,0)</f>
        <v>ASOCIACION DE TRANSPORTADORES FLUVIALES DEL CHAIRA "ASOTRANSCHAIRA"</v>
      </c>
      <c r="C1488" s="88" t="str">
        <f>VLOOKUP(A1488,EMPRESAS!$A$1:$C$342,3,0)</f>
        <v>Pasajeros</v>
      </c>
      <c r="D1488" s="91" t="s">
        <v>2555</v>
      </c>
      <c r="E1488" s="122">
        <v>40420610</v>
      </c>
      <c r="F1488" s="131" t="s">
        <v>1102</v>
      </c>
      <c r="G1488" s="122">
        <v>8</v>
      </c>
      <c r="H1488" s="122" t="s">
        <v>1105</v>
      </c>
      <c r="I1488" s="220" t="str">
        <f>VLOOKUP(A1488,EMPRESAS!$A$1:$I$342,9,0)</f>
        <v>CAGUAN</v>
      </c>
      <c r="J1488" s="175">
        <v>1</v>
      </c>
      <c r="K1488" s="176" t="str">
        <f>VLOOKUP(J1488,AUXILIAR_TIPO_ASEGURADORA!$C$2:$D$19,2,0)</f>
        <v>PREVISORA</v>
      </c>
      <c r="L1488" s="115">
        <v>1002479</v>
      </c>
      <c r="M1488" s="148">
        <v>43340</v>
      </c>
      <c r="N1488" s="115">
        <v>100481</v>
      </c>
      <c r="O1488" s="148">
        <v>43375</v>
      </c>
      <c r="P1488" s="28"/>
      <c r="Q1488" s="60"/>
      <c r="R1488" s="157" t="str">
        <f t="shared" ca="1" si="80"/>
        <v>Vencida</v>
      </c>
      <c r="S1488" s="157">
        <f t="shared" ca="1" si="81"/>
        <v>1275</v>
      </c>
      <c r="T1488" s="157" t="str">
        <f t="shared" ca="1" si="82"/>
        <v xml:space="preserve"> </v>
      </c>
    </row>
    <row r="1489" spans="1:20" ht="15.6" thickTop="1" thickBot="1">
      <c r="A1489" s="66">
        <v>9004887481</v>
      </c>
      <c r="B1489" s="88" t="str">
        <f>VLOOKUP(A1489,EMPRESAS!$A$1:$B$342,2,0)</f>
        <v>ASOCIACION DE TRANSPORTADORES FLUVIALES DEL CHAIRA "ASOTRANSCHAIRA"</v>
      </c>
      <c r="C1489" s="88" t="str">
        <f>VLOOKUP(A1489,EMPRESAS!$A$1:$C$342,3,0)</f>
        <v>Pasajeros</v>
      </c>
      <c r="D1489" s="91" t="s">
        <v>2556</v>
      </c>
      <c r="E1489" s="122">
        <v>40420217</v>
      </c>
      <c r="F1489" s="131" t="s">
        <v>1102</v>
      </c>
      <c r="G1489" s="122">
        <v>8</v>
      </c>
      <c r="H1489" s="122" t="s">
        <v>1105</v>
      </c>
      <c r="I1489" s="220" t="str">
        <f>VLOOKUP(A1489,EMPRESAS!$A$1:$I$342,9,0)</f>
        <v>CAGUAN</v>
      </c>
      <c r="J1489" s="175">
        <v>1</v>
      </c>
      <c r="K1489" s="176" t="str">
        <f>VLOOKUP(J1489,AUXILIAR_TIPO_ASEGURADORA!$C$2:$D$19,2,0)</f>
        <v>PREVISORA</v>
      </c>
      <c r="L1489" s="115">
        <v>1002479</v>
      </c>
      <c r="M1489" s="148">
        <v>43340</v>
      </c>
      <c r="N1489" s="115">
        <v>100481</v>
      </c>
      <c r="O1489" s="148">
        <v>43375</v>
      </c>
      <c r="P1489" s="28"/>
      <c r="Q1489" s="60"/>
      <c r="R1489" s="157" t="str">
        <f t="shared" ca="1" si="80"/>
        <v>Vencida</v>
      </c>
      <c r="S1489" s="157">
        <f t="shared" ca="1" si="81"/>
        <v>1275</v>
      </c>
      <c r="T1489" s="157" t="str">
        <f t="shared" ca="1" si="82"/>
        <v xml:space="preserve"> </v>
      </c>
    </row>
    <row r="1490" spans="1:20" ht="15.6" thickTop="1" thickBot="1">
      <c r="A1490" s="66">
        <v>9004887481</v>
      </c>
      <c r="B1490" s="88" t="str">
        <f>VLOOKUP(A1490,EMPRESAS!$A$1:$B$342,2,0)</f>
        <v>ASOCIACION DE TRANSPORTADORES FLUVIALES DEL CHAIRA "ASOTRANSCHAIRA"</v>
      </c>
      <c r="C1490" s="88" t="str">
        <f>VLOOKUP(A1490,EMPRESAS!$A$1:$C$342,3,0)</f>
        <v>Pasajeros</v>
      </c>
      <c r="D1490" s="91" t="s">
        <v>2557</v>
      </c>
      <c r="E1490" s="122">
        <v>40420746</v>
      </c>
      <c r="F1490" s="131" t="s">
        <v>1102</v>
      </c>
      <c r="G1490" s="122">
        <v>8</v>
      </c>
      <c r="H1490" s="122" t="s">
        <v>1105</v>
      </c>
      <c r="I1490" s="220" t="str">
        <f>VLOOKUP(A1490,EMPRESAS!$A$1:$I$342,9,0)</f>
        <v>CAGUAN</v>
      </c>
      <c r="J1490" s="175">
        <v>1</v>
      </c>
      <c r="K1490" s="176" t="str">
        <f>VLOOKUP(J1490,AUXILIAR_TIPO_ASEGURADORA!$C$2:$D$19,2,0)</f>
        <v>PREVISORA</v>
      </c>
      <c r="L1490" s="115">
        <v>1002479</v>
      </c>
      <c r="M1490" s="148">
        <v>43340</v>
      </c>
      <c r="N1490" s="115">
        <v>100481</v>
      </c>
      <c r="O1490" s="148">
        <v>43375</v>
      </c>
      <c r="P1490" s="28"/>
      <c r="Q1490" s="60"/>
      <c r="R1490" s="157" t="str">
        <f t="shared" ca="1" si="80"/>
        <v>Vencida</v>
      </c>
      <c r="S1490" s="157">
        <f t="shared" ca="1" si="81"/>
        <v>1275</v>
      </c>
      <c r="T1490" s="157" t="str">
        <f t="shared" ca="1" si="82"/>
        <v xml:space="preserve"> </v>
      </c>
    </row>
    <row r="1491" spans="1:20" ht="15.6" thickTop="1" thickBot="1">
      <c r="A1491" s="66">
        <v>9004887481</v>
      </c>
      <c r="B1491" s="88" t="str">
        <f>VLOOKUP(A1491,EMPRESAS!$A$1:$B$342,2,0)</f>
        <v>ASOCIACION DE TRANSPORTADORES FLUVIALES DEL CHAIRA "ASOTRANSCHAIRA"</v>
      </c>
      <c r="C1491" s="88" t="str">
        <f>VLOOKUP(A1491,EMPRESAS!$A$1:$C$342,3,0)</f>
        <v>Pasajeros</v>
      </c>
      <c r="D1491" s="91" t="s">
        <v>2558</v>
      </c>
      <c r="E1491" s="122">
        <v>40420281</v>
      </c>
      <c r="F1491" s="131" t="s">
        <v>1102</v>
      </c>
      <c r="G1491" s="122">
        <v>8</v>
      </c>
      <c r="H1491" s="122" t="s">
        <v>1105</v>
      </c>
      <c r="I1491" s="220" t="str">
        <f>VLOOKUP(A1491,EMPRESAS!$A$1:$I$342,9,0)</f>
        <v>CAGUAN</v>
      </c>
      <c r="J1491" s="175">
        <v>1</v>
      </c>
      <c r="K1491" s="176" t="str">
        <f>VLOOKUP(J1491,AUXILIAR_TIPO_ASEGURADORA!$C$2:$D$19,2,0)</f>
        <v>PREVISORA</v>
      </c>
      <c r="L1491" s="115">
        <v>1002479</v>
      </c>
      <c r="M1491" s="148">
        <v>43340</v>
      </c>
      <c r="N1491" s="115">
        <v>100481</v>
      </c>
      <c r="O1491" s="148">
        <v>43375</v>
      </c>
      <c r="P1491" s="28"/>
      <c r="Q1491" s="24"/>
      <c r="R1491" s="157" t="str">
        <f t="shared" ca="1" si="80"/>
        <v>Vencida</v>
      </c>
      <c r="S1491" s="157">
        <f t="shared" ca="1" si="81"/>
        <v>1275</v>
      </c>
      <c r="T1491" s="157" t="str">
        <f t="shared" ca="1" si="82"/>
        <v xml:space="preserve"> </v>
      </c>
    </row>
    <row r="1492" spans="1:20" ht="15.6" thickTop="1" thickBot="1">
      <c r="A1492" s="66">
        <v>9004887481</v>
      </c>
      <c r="B1492" s="88" t="str">
        <f>VLOOKUP(A1492,EMPRESAS!$A$1:$B$342,2,0)</f>
        <v>ASOCIACION DE TRANSPORTADORES FLUVIALES DEL CHAIRA "ASOTRANSCHAIRA"</v>
      </c>
      <c r="C1492" s="88" t="str">
        <f>VLOOKUP(A1492,EMPRESAS!$A$1:$C$342,3,0)</f>
        <v>Pasajeros</v>
      </c>
      <c r="D1492" s="91" t="s">
        <v>2559</v>
      </c>
      <c r="E1492" s="122">
        <v>40420727</v>
      </c>
      <c r="F1492" s="131" t="s">
        <v>1102</v>
      </c>
      <c r="G1492" s="131">
        <v>17</v>
      </c>
      <c r="H1492" s="122" t="s">
        <v>1035</v>
      </c>
      <c r="I1492" s="220" t="str">
        <f>VLOOKUP(A1492,EMPRESAS!$A$1:$I$342,9,0)</f>
        <v>CAGUAN</v>
      </c>
      <c r="J1492" s="175">
        <v>1</v>
      </c>
      <c r="K1492" s="176" t="str">
        <f>VLOOKUP(J1492,AUXILIAR_TIPO_ASEGURADORA!$C$2:$D$19,2,0)</f>
        <v>PREVISORA</v>
      </c>
      <c r="L1492" s="115">
        <v>1002479</v>
      </c>
      <c r="M1492" s="148">
        <v>43340</v>
      </c>
      <c r="N1492" s="115">
        <v>100481</v>
      </c>
      <c r="O1492" s="148">
        <v>43375</v>
      </c>
      <c r="P1492" s="28"/>
      <c r="Q1492" s="24"/>
      <c r="R1492" s="157" t="str">
        <f t="shared" ca="1" si="80"/>
        <v>Vencida</v>
      </c>
      <c r="S1492" s="157">
        <f t="shared" ca="1" si="81"/>
        <v>1275</v>
      </c>
      <c r="T1492" s="157" t="str">
        <f t="shared" ca="1" si="82"/>
        <v xml:space="preserve"> </v>
      </c>
    </row>
    <row r="1493" spans="1:20" ht="15.6" thickTop="1" thickBot="1">
      <c r="A1493" s="66">
        <v>9004887481</v>
      </c>
      <c r="B1493" s="88" t="str">
        <f>VLOOKUP(A1493,EMPRESAS!$A$1:$B$342,2,0)</f>
        <v>ASOCIACION DE TRANSPORTADORES FLUVIALES DEL CHAIRA "ASOTRANSCHAIRA"</v>
      </c>
      <c r="C1493" s="88" t="str">
        <f>VLOOKUP(A1493,EMPRESAS!$A$1:$C$342,3,0)</f>
        <v>Pasajeros</v>
      </c>
      <c r="D1493" s="91" t="s">
        <v>2560</v>
      </c>
      <c r="E1493" s="122">
        <v>40420389</v>
      </c>
      <c r="F1493" s="131" t="s">
        <v>1102</v>
      </c>
      <c r="G1493" s="131">
        <v>10</v>
      </c>
      <c r="H1493" s="122" t="s">
        <v>1105</v>
      </c>
      <c r="I1493" s="220" t="str">
        <f>VLOOKUP(A1493,EMPRESAS!$A$1:$I$342,9,0)</f>
        <v>CAGUAN</v>
      </c>
      <c r="J1493" s="175">
        <v>1</v>
      </c>
      <c r="K1493" s="176" t="str">
        <f>VLOOKUP(J1493,AUXILIAR_TIPO_ASEGURADORA!$C$2:$D$19,2,0)</f>
        <v>PREVISORA</v>
      </c>
      <c r="L1493" s="115">
        <v>1002479</v>
      </c>
      <c r="M1493" s="148">
        <v>43340</v>
      </c>
      <c r="N1493" s="115">
        <v>100481</v>
      </c>
      <c r="O1493" s="148">
        <v>43375</v>
      </c>
      <c r="P1493" s="28"/>
      <c r="Q1493" s="24"/>
      <c r="R1493" s="157" t="str">
        <f t="shared" ca="1" si="80"/>
        <v>Vencida</v>
      </c>
      <c r="S1493" s="157">
        <f t="shared" ca="1" si="81"/>
        <v>1275</v>
      </c>
      <c r="T1493" s="157" t="str">
        <f t="shared" ca="1" si="82"/>
        <v xml:space="preserve"> </v>
      </c>
    </row>
    <row r="1494" spans="1:20" ht="15.6" thickTop="1" thickBot="1">
      <c r="A1494" s="66">
        <v>9004887481</v>
      </c>
      <c r="B1494" s="88" t="str">
        <f>VLOOKUP(A1494,EMPRESAS!$A$1:$B$342,2,0)</f>
        <v>ASOCIACION DE TRANSPORTADORES FLUVIALES DEL CHAIRA "ASOTRANSCHAIRA"</v>
      </c>
      <c r="C1494" s="88" t="str">
        <f>VLOOKUP(A1494,EMPRESAS!$A$1:$C$342,3,0)</f>
        <v>Pasajeros</v>
      </c>
      <c r="D1494" s="91" t="s">
        <v>2561</v>
      </c>
      <c r="E1494" s="122">
        <v>40420534</v>
      </c>
      <c r="F1494" s="131" t="s">
        <v>1102</v>
      </c>
      <c r="G1494" s="131">
        <v>10</v>
      </c>
      <c r="H1494" s="122" t="s">
        <v>1105</v>
      </c>
      <c r="I1494" s="220" t="str">
        <f>VLOOKUP(A1494,EMPRESAS!$A$1:$I$342,9,0)</f>
        <v>CAGUAN</v>
      </c>
      <c r="J1494" s="175">
        <v>1</v>
      </c>
      <c r="K1494" s="176" t="str">
        <f>VLOOKUP(J1494,AUXILIAR_TIPO_ASEGURADORA!$C$2:$D$19,2,0)</f>
        <v>PREVISORA</v>
      </c>
      <c r="L1494" s="115">
        <v>1002479</v>
      </c>
      <c r="M1494" s="148">
        <v>43340</v>
      </c>
      <c r="N1494" s="115">
        <v>100481</v>
      </c>
      <c r="O1494" s="148">
        <v>43375</v>
      </c>
      <c r="P1494" s="28"/>
      <c r="Q1494" s="60"/>
      <c r="R1494" s="157" t="str">
        <f t="shared" ca="1" si="80"/>
        <v>Vencida</v>
      </c>
      <c r="S1494" s="157">
        <f t="shared" ca="1" si="81"/>
        <v>1275</v>
      </c>
      <c r="T1494" s="157" t="str">
        <f t="shared" ca="1" si="82"/>
        <v xml:space="preserve"> </v>
      </c>
    </row>
    <row r="1495" spans="1:20" ht="15.6" thickTop="1" thickBot="1">
      <c r="A1495" s="66">
        <v>9004887481</v>
      </c>
      <c r="B1495" s="88" t="str">
        <f>VLOOKUP(A1495,EMPRESAS!$A$1:$B$342,2,0)</f>
        <v>ASOCIACION DE TRANSPORTADORES FLUVIALES DEL CHAIRA "ASOTRANSCHAIRA"</v>
      </c>
      <c r="C1495" s="88" t="str">
        <f>VLOOKUP(A1495,EMPRESAS!$A$1:$C$342,3,0)</f>
        <v>Pasajeros</v>
      </c>
      <c r="D1495" s="91" t="s">
        <v>2562</v>
      </c>
      <c r="E1495" s="122">
        <v>40420265</v>
      </c>
      <c r="F1495" s="131" t="s">
        <v>1102</v>
      </c>
      <c r="G1495" s="131">
        <v>8</v>
      </c>
      <c r="H1495" s="122" t="s">
        <v>1105</v>
      </c>
      <c r="I1495" s="220" t="str">
        <f>VLOOKUP(A1495,EMPRESAS!$A$1:$I$342,9,0)</f>
        <v>CAGUAN</v>
      </c>
      <c r="J1495" s="175">
        <v>1</v>
      </c>
      <c r="K1495" s="176" t="str">
        <f>VLOOKUP(J1495,AUXILIAR_TIPO_ASEGURADORA!$C$2:$D$19,2,0)</f>
        <v>PREVISORA</v>
      </c>
      <c r="L1495" s="115">
        <v>1002479</v>
      </c>
      <c r="M1495" s="148">
        <v>43340</v>
      </c>
      <c r="N1495" s="115">
        <v>100481</v>
      </c>
      <c r="O1495" s="148">
        <v>43375</v>
      </c>
      <c r="P1495" s="28"/>
      <c r="Q1495" s="60"/>
      <c r="R1495" s="157" t="str">
        <f t="shared" ca="1" si="80"/>
        <v>Vencida</v>
      </c>
      <c r="S1495" s="157">
        <f t="shared" ca="1" si="81"/>
        <v>1275</v>
      </c>
      <c r="T1495" s="157" t="str">
        <f t="shared" ca="1" si="82"/>
        <v xml:space="preserve"> </v>
      </c>
    </row>
    <row r="1496" spans="1:20" ht="15.6" thickTop="1" thickBot="1">
      <c r="A1496" s="66">
        <v>9004887481</v>
      </c>
      <c r="B1496" s="88" t="str">
        <f>VLOOKUP(A1496,EMPRESAS!$A$1:$B$342,2,0)</f>
        <v>ASOCIACION DE TRANSPORTADORES FLUVIALES DEL CHAIRA "ASOTRANSCHAIRA"</v>
      </c>
      <c r="C1496" s="88" t="str">
        <f>VLOOKUP(A1496,EMPRESAS!$A$1:$C$342,3,0)</f>
        <v>Pasajeros</v>
      </c>
      <c r="D1496" s="91" t="s">
        <v>2563</v>
      </c>
      <c r="E1496" s="122">
        <v>40420247</v>
      </c>
      <c r="F1496" s="131" t="s">
        <v>1102</v>
      </c>
      <c r="G1496" s="131">
        <v>8</v>
      </c>
      <c r="H1496" s="122" t="s">
        <v>1105</v>
      </c>
      <c r="I1496" s="220" t="str">
        <f>VLOOKUP(A1496,EMPRESAS!$A$1:$I$342,9,0)</f>
        <v>CAGUAN</v>
      </c>
      <c r="J1496" s="175">
        <v>1</v>
      </c>
      <c r="K1496" s="176" t="str">
        <f>VLOOKUP(J1496,AUXILIAR_TIPO_ASEGURADORA!$C$2:$D$19,2,0)</f>
        <v>PREVISORA</v>
      </c>
      <c r="L1496" s="115">
        <v>1002479</v>
      </c>
      <c r="M1496" s="148">
        <v>43340</v>
      </c>
      <c r="N1496" s="115">
        <v>100481</v>
      </c>
      <c r="O1496" s="148">
        <v>43375</v>
      </c>
      <c r="P1496" s="28"/>
      <c r="Q1496" s="60"/>
      <c r="R1496" s="157" t="str">
        <f t="shared" ca="1" si="80"/>
        <v>Vencida</v>
      </c>
      <c r="S1496" s="157">
        <f t="shared" ca="1" si="81"/>
        <v>1275</v>
      </c>
      <c r="T1496" s="157" t="str">
        <f t="shared" ca="1" si="82"/>
        <v xml:space="preserve"> </v>
      </c>
    </row>
    <row r="1497" spans="1:20" ht="15.6" thickTop="1" thickBot="1">
      <c r="A1497" s="66">
        <v>9004887481</v>
      </c>
      <c r="B1497" s="88" t="str">
        <f>VLOOKUP(A1497,EMPRESAS!$A$1:$B$342,2,0)</f>
        <v>ASOCIACION DE TRANSPORTADORES FLUVIALES DEL CHAIRA "ASOTRANSCHAIRA"</v>
      </c>
      <c r="C1497" s="88" t="str">
        <f>VLOOKUP(A1497,EMPRESAS!$A$1:$C$342,3,0)</f>
        <v>Pasajeros</v>
      </c>
      <c r="D1497" s="91" t="s">
        <v>2564</v>
      </c>
      <c r="E1497" s="122">
        <v>40420468</v>
      </c>
      <c r="F1497" s="131" t="s">
        <v>1102</v>
      </c>
      <c r="G1497" s="131">
        <v>8</v>
      </c>
      <c r="H1497" s="122" t="s">
        <v>1105</v>
      </c>
      <c r="I1497" s="220" t="str">
        <f>VLOOKUP(A1497,EMPRESAS!$A$1:$I$342,9,0)</f>
        <v>CAGUAN</v>
      </c>
      <c r="J1497" s="175">
        <v>1</v>
      </c>
      <c r="K1497" s="176" t="str">
        <f>VLOOKUP(J1497,AUXILIAR_TIPO_ASEGURADORA!$C$2:$D$19,2,0)</f>
        <v>PREVISORA</v>
      </c>
      <c r="L1497" s="115">
        <v>1002479</v>
      </c>
      <c r="M1497" s="148">
        <v>43340</v>
      </c>
      <c r="N1497" s="115">
        <v>100481</v>
      </c>
      <c r="O1497" s="148">
        <v>43375</v>
      </c>
      <c r="P1497" s="28"/>
      <c r="Q1497" s="60"/>
      <c r="R1497" s="157" t="str">
        <f t="shared" ca="1" si="80"/>
        <v>Vencida</v>
      </c>
      <c r="S1497" s="157">
        <f t="shared" ca="1" si="81"/>
        <v>1275</v>
      </c>
      <c r="T1497" s="157" t="str">
        <f t="shared" ca="1" si="82"/>
        <v xml:space="preserve"> </v>
      </c>
    </row>
    <row r="1498" spans="1:20" ht="15.6" thickTop="1" thickBot="1">
      <c r="A1498" s="66">
        <v>9004887481</v>
      </c>
      <c r="B1498" s="88" t="str">
        <f>VLOOKUP(A1498,EMPRESAS!$A$1:$B$342,2,0)</f>
        <v>ASOCIACION DE TRANSPORTADORES FLUVIALES DEL CHAIRA "ASOTRANSCHAIRA"</v>
      </c>
      <c r="C1498" s="88" t="str">
        <f>VLOOKUP(A1498,EMPRESAS!$A$1:$C$342,3,0)</f>
        <v>Pasajeros</v>
      </c>
      <c r="D1498" s="91" t="s">
        <v>2565</v>
      </c>
      <c r="E1498" s="122">
        <v>40420196</v>
      </c>
      <c r="F1498" s="131" t="s">
        <v>1102</v>
      </c>
      <c r="G1498" s="131">
        <v>8</v>
      </c>
      <c r="H1498" s="122" t="s">
        <v>1105</v>
      </c>
      <c r="I1498" s="220" t="str">
        <f>VLOOKUP(A1498,EMPRESAS!$A$1:$I$342,9,0)</f>
        <v>CAGUAN</v>
      </c>
      <c r="J1498" s="175">
        <v>1</v>
      </c>
      <c r="K1498" s="176" t="str">
        <f>VLOOKUP(J1498,AUXILIAR_TIPO_ASEGURADORA!$C$2:$D$19,2,0)</f>
        <v>PREVISORA</v>
      </c>
      <c r="L1498" s="115">
        <v>1002479</v>
      </c>
      <c r="M1498" s="148">
        <v>43340</v>
      </c>
      <c r="N1498" s="115">
        <v>100481</v>
      </c>
      <c r="O1498" s="148">
        <v>43375</v>
      </c>
      <c r="P1498" s="28"/>
      <c r="Q1498" s="60"/>
      <c r="R1498" s="157" t="str">
        <f t="shared" ca="1" si="80"/>
        <v>Vencida</v>
      </c>
      <c r="S1498" s="157">
        <f t="shared" ca="1" si="81"/>
        <v>1275</v>
      </c>
      <c r="T1498" s="157" t="str">
        <f t="shared" ca="1" si="82"/>
        <v xml:space="preserve"> </v>
      </c>
    </row>
    <row r="1499" spans="1:20" ht="15.6" thickTop="1" thickBot="1">
      <c r="A1499" s="66">
        <v>9004887481</v>
      </c>
      <c r="B1499" s="88" t="str">
        <f>VLOOKUP(A1499,EMPRESAS!$A$1:$B$342,2,0)</f>
        <v>ASOCIACION DE TRANSPORTADORES FLUVIALES DEL CHAIRA "ASOTRANSCHAIRA"</v>
      </c>
      <c r="C1499" s="88" t="str">
        <f>VLOOKUP(A1499,EMPRESAS!$A$1:$C$342,3,0)</f>
        <v>Pasajeros</v>
      </c>
      <c r="D1499" s="91" t="s">
        <v>2566</v>
      </c>
      <c r="E1499" s="122">
        <v>40420788</v>
      </c>
      <c r="F1499" s="131" t="s">
        <v>1102</v>
      </c>
      <c r="G1499" s="131">
        <v>7</v>
      </c>
      <c r="H1499" s="122" t="s">
        <v>1105</v>
      </c>
      <c r="I1499" s="220" t="str">
        <f>VLOOKUP(A1499,EMPRESAS!$A$1:$I$342,9,0)</f>
        <v>CAGUAN</v>
      </c>
      <c r="J1499" s="175">
        <v>1</v>
      </c>
      <c r="K1499" s="176" t="str">
        <f>VLOOKUP(J1499,AUXILIAR_TIPO_ASEGURADORA!$C$2:$D$19,2,0)</f>
        <v>PREVISORA</v>
      </c>
      <c r="L1499" s="115">
        <v>1002479</v>
      </c>
      <c r="M1499" s="148">
        <v>43340</v>
      </c>
      <c r="N1499" s="115">
        <v>100481</v>
      </c>
      <c r="O1499" s="148">
        <v>43375</v>
      </c>
      <c r="P1499" s="28"/>
      <c r="Q1499" s="60"/>
      <c r="R1499" s="157" t="str">
        <f t="shared" ca="1" si="80"/>
        <v>Vencida</v>
      </c>
      <c r="S1499" s="157">
        <f t="shared" ca="1" si="81"/>
        <v>1275</v>
      </c>
      <c r="T1499" s="157" t="str">
        <f t="shared" ca="1" si="82"/>
        <v xml:space="preserve"> </v>
      </c>
    </row>
    <row r="1500" spans="1:20" ht="15.6" thickTop="1" thickBot="1">
      <c r="A1500" s="66">
        <v>9004887481</v>
      </c>
      <c r="B1500" s="88" t="str">
        <f>VLOOKUP(A1500,EMPRESAS!$A$1:$B$342,2,0)</f>
        <v>ASOCIACION DE TRANSPORTADORES FLUVIALES DEL CHAIRA "ASOTRANSCHAIRA"</v>
      </c>
      <c r="C1500" s="88" t="str">
        <f>VLOOKUP(A1500,EMPRESAS!$A$1:$C$342,3,0)</f>
        <v>Pasajeros</v>
      </c>
      <c r="D1500" s="91" t="s">
        <v>2567</v>
      </c>
      <c r="E1500" s="122">
        <v>40420841</v>
      </c>
      <c r="F1500" s="131" t="s">
        <v>1127</v>
      </c>
      <c r="G1500" s="131">
        <v>9</v>
      </c>
      <c r="H1500" s="122" t="s">
        <v>1035</v>
      </c>
      <c r="I1500" s="220" t="str">
        <f>VLOOKUP(A1500,EMPRESAS!$A$1:$I$342,9,0)</f>
        <v>CAGUAN</v>
      </c>
      <c r="J1500" s="175">
        <v>1</v>
      </c>
      <c r="K1500" s="176" t="str">
        <f>VLOOKUP(J1500,AUXILIAR_TIPO_ASEGURADORA!$C$2:$D$19,2,0)</f>
        <v>PREVISORA</v>
      </c>
      <c r="L1500" s="115">
        <v>1002479</v>
      </c>
      <c r="M1500" s="148">
        <v>43340</v>
      </c>
      <c r="N1500" s="115">
        <v>100481</v>
      </c>
      <c r="O1500" s="148">
        <v>43375</v>
      </c>
      <c r="P1500" s="28"/>
      <c r="Q1500" s="60"/>
      <c r="R1500" s="157" t="str">
        <f t="shared" ca="1" si="80"/>
        <v>Vencida</v>
      </c>
      <c r="S1500" s="157">
        <f t="shared" ca="1" si="81"/>
        <v>1275</v>
      </c>
      <c r="T1500" s="157" t="str">
        <f t="shared" ca="1" si="82"/>
        <v xml:space="preserve"> </v>
      </c>
    </row>
    <row r="1501" spans="1:20" ht="15.6" thickTop="1" thickBot="1">
      <c r="A1501" s="67">
        <v>8001189867</v>
      </c>
      <c r="B1501" s="88" t="str">
        <f>VLOOKUP(A1501,EMPRESAS!$A$1:$B$342,2,0)</f>
        <v>TRANSPORTES DEL MAR S.A.S. "TRANSPORMAR S.A.S."</v>
      </c>
      <c r="C1501" s="88" t="str">
        <f>VLOOKUP(A1501,EMPRESAS!$A$1:$C$342,3,0)</f>
        <v>Pasajeros</v>
      </c>
      <c r="D1501" s="95" t="s">
        <v>2568</v>
      </c>
      <c r="E1501" s="122">
        <v>1142001339</v>
      </c>
      <c r="F1501" s="130" t="s">
        <v>1102</v>
      </c>
      <c r="G1501" s="131">
        <v>21</v>
      </c>
      <c r="H1501" s="122" t="s">
        <v>1035</v>
      </c>
      <c r="I1501" s="220" t="str">
        <f>VLOOKUP(A1501,EMPRESAS!$A$1:$I$342,9,0)</f>
        <v>MAGDALENA</v>
      </c>
      <c r="J1501" s="175">
        <v>1</v>
      </c>
      <c r="K1501" s="176" t="str">
        <f>VLOOKUP(J1501,AUXILIAR_TIPO_ASEGURADORA!$C$2:$D$19,2,0)</f>
        <v>PREVISORA</v>
      </c>
      <c r="L1501" s="115"/>
      <c r="M1501" s="175"/>
      <c r="N1501" s="115"/>
      <c r="O1501" s="175"/>
      <c r="P1501" s="28"/>
      <c r="Q1501" s="60"/>
      <c r="R1501" s="157" t="str">
        <f t="shared" ca="1" si="80"/>
        <v>Vencida</v>
      </c>
      <c r="S1501" s="157">
        <f t="shared" ca="1" si="81"/>
        <v>44650</v>
      </c>
      <c r="T1501" s="157" t="str">
        <f t="shared" ca="1" si="82"/>
        <v xml:space="preserve"> </v>
      </c>
    </row>
    <row r="1502" spans="1:20" ht="15.6" thickTop="1" thickBot="1">
      <c r="A1502" s="67">
        <v>9006384315</v>
      </c>
      <c r="B1502" s="88" t="str">
        <f>VLOOKUP(A1502,EMPRESAS!$A$1:$B$342,2,0)</f>
        <v>TRANSBORDAMOS SINU S.A.S.</v>
      </c>
      <c r="C1502" s="88" t="str">
        <f>VLOOKUP(A1502,EMPRESAS!$A$1:$C$342,3,0)</f>
        <v>Pasajeros</v>
      </c>
      <c r="D1502" s="91" t="s">
        <v>2271</v>
      </c>
      <c r="E1502" s="122">
        <v>10720221</v>
      </c>
      <c r="F1502" s="130" t="s">
        <v>2569</v>
      </c>
      <c r="G1502" s="131">
        <v>35</v>
      </c>
      <c r="H1502" s="122" t="s">
        <v>1105</v>
      </c>
      <c r="I1502" s="220" t="str">
        <f>VLOOKUP(A1502,EMPRESAS!$A$1:$I$342,9,0)</f>
        <v>SINU</v>
      </c>
      <c r="J1502" s="175">
        <v>2</v>
      </c>
      <c r="K1502" s="176" t="str">
        <f>VLOOKUP(J1502,AUXILIAR_TIPO_ASEGURADORA!$C$2:$D$19,2,0)</f>
        <v>QBE SEGUROS</v>
      </c>
      <c r="L1502" s="175" t="s">
        <v>2570</v>
      </c>
      <c r="M1502" s="148">
        <v>44072</v>
      </c>
      <c r="N1502" s="175" t="s">
        <v>2570</v>
      </c>
      <c r="O1502" s="148">
        <v>44072</v>
      </c>
      <c r="P1502" s="28"/>
      <c r="Q1502" s="60"/>
      <c r="R1502" s="157" t="str">
        <f t="shared" ca="1" si="80"/>
        <v>Vencida</v>
      </c>
      <c r="S1502" s="157">
        <f t="shared" ca="1" si="81"/>
        <v>578</v>
      </c>
      <c r="T1502" s="157" t="str">
        <f t="shared" ca="1" si="82"/>
        <v xml:space="preserve"> </v>
      </c>
    </row>
    <row r="1503" spans="1:20" ht="15.6" thickTop="1" thickBot="1">
      <c r="A1503" s="88">
        <v>9006384315</v>
      </c>
      <c r="B1503" s="88" t="str">
        <f>VLOOKUP(A1503,EMPRESAS!$A$1:$B$342,2,0)</f>
        <v>TRANSBORDAMOS SINU S.A.S.</v>
      </c>
      <c r="C1503" s="88" t="str">
        <f>VLOOKUP(A1503,EMPRESAS!$A$1:$C$342,3,0)</f>
        <v>Pasajeros</v>
      </c>
      <c r="D1503" s="91" t="s">
        <v>2375</v>
      </c>
      <c r="E1503" s="122">
        <v>10720026</v>
      </c>
      <c r="F1503" s="130" t="s">
        <v>2569</v>
      </c>
      <c r="G1503" s="131">
        <v>18</v>
      </c>
      <c r="H1503" s="122" t="s">
        <v>1105</v>
      </c>
      <c r="I1503" s="220" t="str">
        <f>VLOOKUP(A1503,EMPRESAS!$A$1:$I$342,9,0)</f>
        <v>SINU</v>
      </c>
      <c r="J1503" s="175">
        <v>2</v>
      </c>
      <c r="K1503" s="176" t="str">
        <f>VLOOKUP(J1503,AUXILIAR_TIPO_ASEGURADORA!$C$2:$D$19,2,0)</f>
        <v>QBE SEGUROS</v>
      </c>
      <c r="L1503" s="175" t="s">
        <v>2570</v>
      </c>
      <c r="M1503" s="148">
        <v>44072</v>
      </c>
      <c r="N1503" s="175" t="s">
        <v>2570</v>
      </c>
      <c r="O1503" s="148">
        <v>44072</v>
      </c>
      <c r="P1503" s="28"/>
      <c r="Q1503" s="60"/>
      <c r="R1503" s="157" t="str">
        <f t="shared" ca="1" si="80"/>
        <v>Vencida</v>
      </c>
      <c r="S1503" s="157">
        <f t="shared" ca="1" si="81"/>
        <v>578</v>
      </c>
      <c r="T1503" s="157" t="str">
        <f t="shared" ca="1" si="82"/>
        <v xml:space="preserve"> </v>
      </c>
    </row>
    <row r="1504" spans="1:20" ht="15.6" thickTop="1" thickBot="1">
      <c r="A1504" s="88">
        <v>9006384315</v>
      </c>
      <c r="B1504" s="88" t="str">
        <f>VLOOKUP(A1504,EMPRESAS!$A$1:$B$342,2,0)</f>
        <v>TRANSBORDAMOS SINU S.A.S.</v>
      </c>
      <c r="C1504" s="88" t="str">
        <f>VLOOKUP(A1504,EMPRESAS!$A$1:$C$342,3,0)</f>
        <v>Pasajeros</v>
      </c>
      <c r="D1504" s="91" t="s">
        <v>2571</v>
      </c>
      <c r="E1504" s="122">
        <v>10720019</v>
      </c>
      <c r="F1504" s="130" t="s">
        <v>2569</v>
      </c>
      <c r="G1504" s="131">
        <v>35</v>
      </c>
      <c r="H1504" s="122" t="s">
        <v>1105</v>
      </c>
      <c r="I1504" s="220" t="str">
        <f>VLOOKUP(A1504,EMPRESAS!$A$1:$I$342,9,0)</f>
        <v>SINU</v>
      </c>
      <c r="J1504" s="175">
        <v>2</v>
      </c>
      <c r="K1504" s="176" t="str">
        <f>VLOOKUP(J1504,AUXILIAR_TIPO_ASEGURADORA!$C$2:$D$19,2,0)</f>
        <v>QBE SEGUROS</v>
      </c>
      <c r="L1504" s="175" t="s">
        <v>2570</v>
      </c>
      <c r="M1504" s="148">
        <v>44072</v>
      </c>
      <c r="N1504" s="175" t="s">
        <v>2570</v>
      </c>
      <c r="O1504" s="148">
        <v>44072</v>
      </c>
      <c r="P1504" s="28"/>
      <c r="Q1504" s="60"/>
      <c r="R1504" s="157" t="str">
        <f t="shared" ca="1" si="80"/>
        <v>Vencida</v>
      </c>
      <c r="S1504" s="157">
        <f t="shared" ca="1" si="81"/>
        <v>578</v>
      </c>
      <c r="T1504" s="157" t="str">
        <f t="shared" ca="1" si="82"/>
        <v xml:space="preserve"> </v>
      </c>
    </row>
    <row r="1505" spans="1:20" ht="15.6" thickTop="1" thickBot="1">
      <c r="A1505" s="88">
        <v>9006384315</v>
      </c>
      <c r="B1505" s="88" t="str">
        <f>VLOOKUP(A1505,EMPRESAS!$A$1:$B$342,2,0)</f>
        <v>TRANSBORDAMOS SINU S.A.S.</v>
      </c>
      <c r="C1505" s="88" t="str">
        <f>VLOOKUP(A1505,EMPRESAS!$A$1:$C$342,3,0)</f>
        <v>Pasajeros</v>
      </c>
      <c r="D1505" s="91" t="s">
        <v>2572</v>
      </c>
      <c r="E1505" s="122">
        <v>10720023</v>
      </c>
      <c r="F1505" s="130" t="s">
        <v>2569</v>
      </c>
      <c r="G1505" s="131">
        <v>18</v>
      </c>
      <c r="H1505" s="122" t="s">
        <v>1105</v>
      </c>
      <c r="I1505" s="220" t="str">
        <f>VLOOKUP(A1505,EMPRESAS!$A$1:$I$342,9,0)</f>
        <v>SINU</v>
      </c>
      <c r="J1505" s="175">
        <v>2</v>
      </c>
      <c r="K1505" s="176" t="str">
        <f>VLOOKUP(J1505,AUXILIAR_TIPO_ASEGURADORA!$C$2:$D$19,2,0)</f>
        <v>QBE SEGUROS</v>
      </c>
      <c r="L1505" s="175" t="s">
        <v>2570</v>
      </c>
      <c r="M1505" s="148">
        <v>44072</v>
      </c>
      <c r="N1505" s="175" t="s">
        <v>2570</v>
      </c>
      <c r="O1505" s="148">
        <v>44072</v>
      </c>
      <c r="P1505" s="28"/>
      <c r="Q1505" s="60"/>
      <c r="R1505" s="157" t="str">
        <f t="shared" ca="1" si="80"/>
        <v>Vencida</v>
      </c>
      <c r="S1505" s="157">
        <f t="shared" ca="1" si="81"/>
        <v>578</v>
      </c>
      <c r="T1505" s="157" t="str">
        <f t="shared" ca="1" si="82"/>
        <v xml:space="preserve"> </v>
      </c>
    </row>
    <row r="1506" spans="1:20" ht="15.6" thickTop="1" thickBot="1">
      <c r="A1506" s="88">
        <v>9006384315</v>
      </c>
      <c r="B1506" s="88" t="str">
        <f>VLOOKUP(A1506,EMPRESAS!$A$1:$B$342,2,0)</f>
        <v>TRANSBORDAMOS SINU S.A.S.</v>
      </c>
      <c r="C1506" s="88" t="str">
        <f>VLOOKUP(A1506,EMPRESAS!$A$1:$C$342,3,0)</f>
        <v>Pasajeros</v>
      </c>
      <c r="D1506" s="91" t="s">
        <v>2371</v>
      </c>
      <c r="E1506" s="122">
        <v>10720475</v>
      </c>
      <c r="F1506" s="130" t="s">
        <v>2569</v>
      </c>
      <c r="G1506" s="131">
        <v>35</v>
      </c>
      <c r="H1506" s="122" t="s">
        <v>1105</v>
      </c>
      <c r="I1506" s="220" t="str">
        <f>VLOOKUP(A1506,EMPRESAS!$A$1:$I$342,9,0)</f>
        <v>SINU</v>
      </c>
      <c r="J1506" s="175">
        <v>2</v>
      </c>
      <c r="K1506" s="176" t="str">
        <f>VLOOKUP(J1506,AUXILIAR_TIPO_ASEGURADORA!$C$2:$D$19,2,0)</f>
        <v>QBE SEGUROS</v>
      </c>
      <c r="L1506" s="175" t="s">
        <v>2570</v>
      </c>
      <c r="M1506" s="148">
        <v>44072</v>
      </c>
      <c r="N1506" s="175" t="s">
        <v>2570</v>
      </c>
      <c r="O1506" s="148">
        <v>44072</v>
      </c>
      <c r="P1506" s="28"/>
      <c r="Q1506" s="60"/>
      <c r="R1506" s="157" t="str">
        <f t="shared" ca="1" si="80"/>
        <v>Vencida</v>
      </c>
      <c r="S1506" s="157">
        <f t="shared" ca="1" si="81"/>
        <v>578</v>
      </c>
      <c r="T1506" s="157" t="str">
        <f t="shared" ca="1" si="82"/>
        <v xml:space="preserve"> </v>
      </c>
    </row>
    <row r="1507" spans="1:20" ht="15.6" thickTop="1" thickBot="1">
      <c r="A1507" s="88">
        <v>9006384315</v>
      </c>
      <c r="B1507" s="88" t="str">
        <f>VLOOKUP(A1507,EMPRESAS!$A$1:$B$342,2,0)</f>
        <v>TRANSBORDAMOS SINU S.A.S.</v>
      </c>
      <c r="C1507" s="88" t="str">
        <f>VLOOKUP(A1507,EMPRESAS!$A$1:$C$342,3,0)</f>
        <v>Pasajeros</v>
      </c>
      <c r="D1507" s="91" t="s">
        <v>2573</v>
      </c>
      <c r="E1507" s="122">
        <v>10720126</v>
      </c>
      <c r="F1507" s="130" t="s">
        <v>2569</v>
      </c>
      <c r="G1507" s="131">
        <v>35</v>
      </c>
      <c r="H1507" s="122" t="s">
        <v>1105</v>
      </c>
      <c r="I1507" s="220" t="str">
        <f>VLOOKUP(A1507,EMPRESAS!$A$1:$I$342,9,0)</f>
        <v>SINU</v>
      </c>
      <c r="J1507" s="175">
        <v>2</v>
      </c>
      <c r="K1507" s="176" t="str">
        <f>VLOOKUP(J1507,AUXILIAR_TIPO_ASEGURADORA!$C$2:$D$19,2,0)</f>
        <v>QBE SEGUROS</v>
      </c>
      <c r="L1507" s="175" t="s">
        <v>2570</v>
      </c>
      <c r="M1507" s="148">
        <v>44072</v>
      </c>
      <c r="N1507" s="175" t="s">
        <v>2570</v>
      </c>
      <c r="O1507" s="148">
        <v>44072</v>
      </c>
      <c r="P1507" s="28"/>
      <c r="Q1507" s="60"/>
      <c r="R1507" s="157" t="str">
        <f t="shared" ca="1" si="80"/>
        <v>Vencida</v>
      </c>
      <c r="S1507" s="157">
        <f t="shared" ca="1" si="81"/>
        <v>578</v>
      </c>
      <c r="T1507" s="157" t="str">
        <f t="shared" ca="1" si="82"/>
        <v xml:space="preserve"> </v>
      </c>
    </row>
    <row r="1508" spans="1:20" ht="15.6" thickTop="1" thickBot="1">
      <c r="A1508" s="88">
        <v>9006384315</v>
      </c>
      <c r="B1508" s="88" t="str">
        <f>VLOOKUP(A1508,EMPRESAS!$A$1:$B$342,2,0)</f>
        <v>TRANSBORDAMOS SINU S.A.S.</v>
      </c>
      <c r="C1508" s="88" t="str">
        <f>VLOOKUP(A1508,EMPRESAS!$A$1:$C$342,3,0)</f>
        <v>Pasajeros</v>
      </c>
      <c r="D1508" s="91" t="s">
        <v>2574</v>
      </c>
      <c r="E1508" s="122">
        <v>10720014</v>
      </c>
      <c r="F1508" s="130" t="s">
        <v>2569</v>
      </c>
      <c r="G1508" s="131">
        <v>35</v>
      </c>
      <c r="H1508" s="122" t="s">
        <v>1105</v>
      </c>
      <c r="I1508" s="220" t="str">
        <f>VLOOKUP(A1508,EMPRESAS!$A$1:$I$342,9,0)</f>
        <v>SINU</v>
      </c>
      <c r="J1508" s="175">
        <v>2</v>
      </c>
      <c r="K1508" s="176" t="str">
        <f>VLOOKUP(J1508,AUXILIAR_TIPO_ASEGURADORA!$C$2:$D$19,2,0)</f>
        <v>QBE SEGUROS</v>
      </c>
      <c r="L1508" s="175" t="s">
        <v>2570</v>
      </c>
      <c r="M1508" s="148">
        <v>44072</v>
      </c>
      <c r="N1508" s="175" t="s">
        <v>2570</v>
      </c>
      <c r="O1508" s="148">
        <v>44072</v>
      </c>
      <c r="P1508" s="28"/>
      <c r="Q1508" s="60"/>
      <c r="R1508" s="157" t="str">
        <f t="shared" ca="1" si="80"/>
        <v>Vencida</v>
      </c>
      <c r="S1508" s="157">
        <f t="shared" ca="1" si="81"/>
        <v>578</v>
      </c>
      <c r="T1508" s="157" t="str">
        <f t="shared" ca="1" si="82"/>
        <v xml:space="preserve"> </v>
      </c>
    </row>
    <row r="1509" spans="1:20" ht="15.6" thickTop="1" thickBot="1">
      <c r="A1509" s="88">
        <v>9006384315</v>
      </c>
      <c r="B1509" s="88" t="str">
        <f>VLOOKUP(A1509,EMPRESAS!$A$1:$B$342,2,0)</f>
        <v>TRANSBORDAMOS SINU S.A.S.</v>
      </c>
      <c r="C1509" s="88" t="str">
        <f>VLOOKUP(A1509,EMPRESAS!$A$1:$C$342,3,0)</f>
        <v>Pasajeros</v>
      </c>
      <c r="D1509" s="91" t="s">
        <v>2575</v>
      </c>
      <c r="E1509" s="122">
        <v>10720015</v>
      </c>
      <c r="F1509" s="130" t="s">
        <v>2569</v>
      </c>
      <c r="G1509" s="131">
        <v>35</v>
      </c>
      <c r="H1509" s="122" t="s">
        <v>1105</v>
      </c>
      <c r="I1509" s="220" t="str">
        <f>VLOOKUP(A1509,EMPRESAS!$A$1:$I$342,9,0)</f>
        <v>SINU</v>
      </c>
      <c r="J1509" s="175">
        <v>2</v>
      </c>
      <c r="K1509" s="176" t="str">
        <f>VLOOKUP(J1509,AUXILIAR_TIPO_ASEGURADORA!$C$2:$D$19,2,0)</f>
        <v>QBE SEGUROS</v>
      </c>
      <c r="L1509" s="175" t="s">
        <v>2570</v>
      </c>
      <c r="M1509" s="148">
        <v>44072</v>
      </c>
      <c r="N1509" s="175" t="s">
        <v>2570</v>
      </c>
      <c r="O1509" s="148">
        <v>44072</v>
      </c>
      <c r="P1509" s="28"/>
      <c r="Q1509" s="60"/>
      <c r="R1509" s="157" t="str">
        <f t="shared" ca="1" si="80"/>
        <v>Vencida</v>
      </c>
      <c r="S1509" s="157">
        <f t="shared" ca="1" si="81"/>
        <v>578</v>
      </c>
      <c r="T1509" s="157" t="str">
        <f t="shared" ca="1" si="82"/>
        <v xml:space="preserve"> </v>
      </c>
    </row>
    <row r="1510" spans="1:20" ht="15.6" thickTop="1" thickBot="1">
      <c r="A1510" s="88">
        <v>9006384315</v>
      </c>
      <c r="B1510" s="88" t="str">
        <f>VLOOKUP(A1510,EMPRESAS!$A$1:$B$342,2,0)</f>
        <v>TRANSBORDAMOS SINU S.A.S.</v>
      </c>
      <c r="C1510" s="88" t="str">
        <f>VLOOKUP(A1510,EMPRESAS!$A$1:$C$342,3,0)</f>
        <v>Pasajeros</v>
      </c>
      <c r="D1510" s="91" t="s">
        <v>2576</v>
      </c>
      <c r="E1510" s="122">
        <v>10720018</v>
      </c>
      <c r="F1510" s="130" t="s">
        <v>2569</v>
      </c>
      <c r="G1510" s="131">
        <v>35</v>
      </c>
      <c r="H1510" s="122" t="s">
        <v>1105</v>
      </c>
      <c r="I1510" s="220" t="str">
        <f>VLOOKUP(A1510,EMPRESAS!$A$1:$I$342,9,0)</f>
        <v>SINU</v>
      </c>
      <c r="J1510" s="175">
        <v>2</v>
      </c>
      <c r="K1510" s="176" t="str">
        <f>VLOOKUP(J1510,AUXILIAR_TIPO_ASEGURADORA!$C$2:$D$19,2,0)</f>
        <v>QBE SEGUROS</v>
      </c>
      <c r="L1510" s="175" t="s">
        <v>2570</v>
      </c>
      <c r="M1510" s="148">
        <v>44072</v>
      </c>
      <c r="N1510" s="175" t="s">
        <v>2570</v>
      </c>
      <c r="O1510" s="148">
        <v>44072</v>
      </c>
      <c r="P1510" s="28"/>
      <c r="Q1510" s="60"/>
      <c r="R1510" s="157" t="str">
        <f t="shared" ca="1" si="80"/>
        <v>Vencida</v>
      </c>
      <c r="S1510" s="157">
        <f t="shared" ca="1" si="81"/>
        <v>578</v>
      </c>
      <c r="T1510" s="157" t="str">
        <f t="shared" ca="1" si="82"/>
        <v xml:space="preserve"> </v>
      </c>
    </row>
    <row r="1511" spans="1:20" ht="15.6" thickTop="1" thickBot="1">
      <c r="A1511" s="88">
        <v>9006384315</v>
      </c>
      <c r="B1511" s="88" t="str">
        <f>VLOOKUP(A1511,EMPRESAS!$A$1:$B$342,2,0)</f>
        <v>TRANSBORDAMOS SINU S.A.S.</v>
      </c>
      <c r="C1511" s="88" t="str">
        <f>VLOOKUP(A1511,EMPRESAS!$A$1:$C$342,3,0)</f>
        <v>Pasajeros</v>
      </c>
      <c r="D1511" s="91" t="s">
        <v>2187</v>
      </c>
      <c r="E1511" s="122">
        <v>10720254</v>
      </c>
      <c r="F1511" s="130" t="s">
        <v>2569</v>
      </c>
      <c r="G1511" s="131">
        <v>35</v>
      </c>
      <c r="H1511" s="122" t="s">
        <v>1105</v>
      </c>
      <c r="I1511" s="220" t="str">
        <f>VLOOKUP(A1511,EMPRESAS!$A$1:$I$342,9,0)</f>
        <v>SINU</v>
      </c>
      <c r="J1511" s="175">
        <v>2</v>
      </c>
      <c r="K1511" s="176" t="str">
        <f>VLOOKUP(J1511,AUXILIAR_TIPO_ASEGURADORA!$C$2:$D$19,2,0)</f>
        <v>QBE SEGUROS</v>
      </c>
      <c r="L1511" s="175" t="s">
        <v>2570</v>
      </c>
      <c r="M1511" s="148">
        <v>44072</v>
      </c>
      <c r="N1511" s="175" t="s">
        <v>2570</v>
      </c>
      <c r="O1511" s="148">
        <v>44072</v>
      </c>
      <c r="P1511" s="28"/>
      <c r="Q1511" s="60"/>
      <c r="R1511" s="157" t="str">
        <f t="shared" ca="1" si="80"/>
        <v>Vencida</v>
      </c>
      <c r="S1511" s="157">
        <f t="shared" ca="1" si="81"/>
        <v>578</v>
      </c>
      <c r="T1511" s="157" t="str">
        <f t="shared" ca="1" si="82"/>
        <v xml:space="preserve"> </v>
      </c>
    </row>
    <row r="1512" spans="1:20" ht="15.6" thickTop="1" thickBot="1">
      <c r="A1512" s="88">
        <v>9006384315</v>
      </c>
      <c r="B1512" s="88" t="str">
        <f>VLOOKUP(A1512,EMPRESAS!$A$1:$B$342,2,0)</f>
        <v>TRANSBORDAMOS SINU S.A.S.</v>
      </c>
      <c r="C1512" s="88" t="str">
        <f>VLOOKUP(A1512,EMPRESAS!$A$1:$C$342,3,0)</f>
        <v>Pasajeros</v>
      </c>
      <c r="D1512" s="91" t="s">
        <v>2577</v>
      </c>
      <c r="E1512" s="122">
        <v>10720010</v>
      </c>
      <c r="F1512" s="130" t="s">
        <v>2569</v>
      </c>
      <c r="G1512" s="131">
        <v>35</v>
      </c>
      <c r="H1512" s="122" t="s">
        <v>1105</v>
      </c>
      <c r="I1512" s="220" t="str">
        <f>VLOOKUP(A1512,EMPRESAS!$A$1:$I$342,9,0)</f>
        <v>SINU</v>
      </c>
      <c r="J1512" s="175">
        <v>2</v>
      </c>
      <c r="K1512" s="176" t="str">
        <f>VLOOKUP(J1512,AUXILIAR_TIPO_ASEGURADORA!$C$2:$D$19,2,0)</f>
        <v>QBE SEGUROS</v>
      </c>
      <c r="L1512" s="175" t="s">
        <v>2570</v>
      </c>
      <c r="M1512" s="148">
        <v>44072</v>
      </c>
      <c r="N1512" s="175" t="s">
        <v>2570</v>
      </c>
      <c r="O1512" s="148">
        <v>44072</v>
      </c>
      <c r="P1512" s="28"/>
      <c r="Q1512" s="60"/>
      <c r="R1512" s="157" t="str">
        <f t="shared" ca="1" si="80"/>
        <v>Vencida</v>
      </c>
      <c r="S1512" s="157">
        <f t="shared" ca="1" si="81"/>
        <v>578</v>
      </c>
      <c r="T1512" s="157" t="str">
        <f t="shared" ca="1" si="82"/>
        <v xml:space="preserve"> </v>
      </c>
    </row>
    <row r="1513" spans="1:20" ht="15.6" thickTop="1" thickBot="1">
      <c r="A1513" s="88" t="s">
        <v>477</v>
      </c>
      <c r="B1513" s="88" t="str">
        <f>VLOOKUP(A1513,EMPRESAS!$A$1:$B$342,2,0)</f>
        <v>TRANSBORDAMOS SINU S.A.S.</v>
      </c>
      <c r="C1513" s="88" t="str">
        <f>VLOOKUP(A1513,EMPRESAS!$A$1:$C$342,3,0)</f>
        <v>Especial y Turismo</v>
      </c>
      <c r="D1513" s="91" t="s">
        <v>1952</v>
      </c>
      <c r="E1513" s="122">
        <v>10720786</v>
      </c>
      <c r="F1513" s="130" t="s">
        <v>1144</v>
      </c>
      <c r="G1513" s="131">
        <v>15</v>
      </c>
      <c r="H1513" s="122" t="s">
        <v>1105</v>
      </c>
      <c r="I1513" s="220" t="str">
        <f>VLOOKUP(A1513,EMPRESAS!$A$1:$I$342,9,0)</f>
        <v>SINU</v>
      </c>
      <c r="J1513" s="175">
        <v>2</v>
      </c>
      <c r="K1513" s="176" t="str">
        <f>VLOOKUP(J1513,AUXILIAR_TIPO_ASEGURADORA!$C$2:$D$19,2,0)</f>
        <v>QBE SEGUROS</v>
      </c>
      <c r="L1513" s="175" t="s">
        <v>2570</v>
      </c>
      <c r="M1513" s="148">
        <v>44072</v>
      </c>
      <c r="N1513" s="175" t="s">
        <v>2570</v>
      </c>
      <c r="O1513" s="148">
        <v>44062</v>
      </c>
      <c r="P1513" s="28"/>
      <c r="Q1513" s="60"/>
      <c r="R1513" s="157" t="str">
        <f t="shared" ca="1" si="80"/>
        <v>Vencida</v>
      </c>
      <c r="S1513" s="157">
        <f t="shared" ca="1" si="81"/>
        <v>588</v>
      </c>
      <c r="T1513" s="157" t="str">
        <f t="shared" ca="1" si="82"/>
        <v xml:space="preserve"> </v>
      </c>
    </row>
    <row r="1514" spans="1:20" ht="15.6" thickTop="1" thickBot="1">
      <c r="A1514" s="67">
        <v>8280023799</v>
      </c>
      <c r="B1514" s="88" t="str">
        <f>VLOOKUP(A1514,EMPRESAS!$A$1:$B$342,2,0)</f>
        <v>EXPRESO SOLANO LTDA</v>
      </c>
      <c r="C1514" s="88" t="str">
        <f>VLOOKUP(A1514,EMPRESAS!$A$1:$C$342,3,0)</f>
        <v>Pasajeros</v>
      </c>
      <c r="D1514" s="95" t="s">
        <v>2578</v>
      </c>
      <c r="E1514" s="122">
        <v>40320557</v>
      </c>
      <c r="F1514" s="130" t="s">
        <v>1102</v>
      </c>
      <c r="G1514" s="131">
        <v>18</v>
      </c>
      <c r="H1514" s="122" t="s">
        <v>1105</v>
      </c>
      <c r="I1514" s="220" t="str">
        <f>VLOOKUP(A1514,EMPRESAS!$A$1:$I$342,9,0)</f>
        <v>ORTEGUAZA</v>
      </c>
      <c r="J1514" s="175">
        <v>1</v>
      </c>
      <c r="K1514" s="176" t="str">
        <f>VLOOKUP(J1514,AUXILIAR_TIPO_ASEGURADORA!$C$2:$D$19,2,0)</f>
        <v>PREVISORA</v>
      </c>
      <c r="L1514" s="115">
        <v>1003245</v>
      </c>
      <c r="M1514" s="148">
        <v>42620</v>
      </c>
      <c r="N1514" s="115">
        <v>1003244</v>
      </c>
      <c r="O1514" s="148">
        <v>42620</v>
      </c>
      <c r="P1514" s="28"/>
      <c r="Q1514" s="60"/>
      <c r="R1514" s="157" t="str">
        <f t="shared" ca="1" si="80"/>
        <v>Vencida</v>
      </c>
      <c r="S1514" s="157">
        <f t="shared" ca="1" si="81"/>
        <v>2030</v>
      </c>
      <c r="T1514" s="157" t="str">
        <f t="shared" ca="1" si="82"/>
        <v xml:space="preserve"> </v>
      </c>
    </row>
    <row r="1515" spans="1:20" ht="15.6" thickTop="1" thickBot="1">
      <c r="A1515" s="88">
        <v>8280023799</v>
      </c>
      <c r="B1515" s="88" t="str">
        <f>VLOOKUP(A1515,EMPRESAS!$A$1:$B$342,2,0)</f>
        <v>EXPRESO SOLANO LTDA</v>
      </c>
      <c r="C1515" s="88" t="str">
        <f>VLOOKUP(A1515,EMPRESAS!$A$1:$C$342,3,0)</f>
        <v>Pasajeros</v>
      </c>
      <c r="D1515" s="95" t="s">
        <v>2579</v>
      </c>
      <c r="E1515" s="122">
        <v>40320761</v>
      </c>
      <c r="F1515" s="130" t="s">
        <v>1102</v>
      </c>
      <c r="G1515" s="131">
        <v>18</v>
      </c>
      <c r="H1515" s="122" t="s">
        <v>1105</v>
      </c>
      <c r="I1515" s="220" t="str">
        <f>VLOOKUP(A1515,EMPRESAS!$A$1:$I$342,9,0)</f>
        <v>ORTEGUAZA</v>
      </c>
      <c r="J1515" s="175">
        <v>1</v>
      </c>
      <c r="K1515" s="176" t="str">
        <f>VLOOKUP(J1515,AUXILIAR_TIPO_ASEGURADORA!$C$2:$D$19,2,0)</f>
        <v>PREVISORA</v>
      </c>
      <c r="L1515" s="115">
        <v>1003245</v>
      </c>
      <c r="M1515" s="148">
        <v>42620</v>
      </c>
      <c r="N1515" s="115">
        <v>1003244</v>
      </c>
      <c r="O1515" s="148">
        <v>42620</v>
      </c>
      <c r="P1515" s="28"/>
      <c r="Q1515" s="60"/>
      <c r="R1515" s="157" t="str">
        <f t="shared" ca="1" si="80"/>
        <v>Vencida</v>
      </c>
      <c r="S1515" s="157">
        <f t="shared" ca="1" si="81"/>
        <v>2030</v>
      </c>
      <c r="T1515" s="157" t="str">
        <f t="shared" ca="1" si="82"/>
        <v xml:space="preserve"> </v>
      </c>
    </row>
    <row r="1516" spans="1:20" ht="15.6" thickTop="1" thickBot="1">
      <c r="A1516" s="88">
        <v>8280023799</v>
      </c>
      <c r="B1516" s="88" t="str">
        <f>VLOOKUP(A1516,EMPRESAS!$A$1:$B$342,2,0)</f>
        <v>EXPRESO SOLANO LTDA</v>
      </c>
      <c r="C1516" s="88" t="str">
        <f>VLOOKUP(A1516,EMPRESAS!$A$1:$C$342,3,0)</f>
        <v>Pasajeros</v>
      </c>
      <c r="D1516" s="95" t="s">
        <v>1114</v>
      </c>
      <c r="E1516" s="122">
        <v>40320433</v>
      </c>
      <c r="F1516" s="130" t="s">
        <v>1102</v>
      </c>
      <c r="G1516" s="131">
        <v>18</v>
      </c>
      <c r="H1516" s="122" t="s">
        <v>1105</v>
      </c>
      <c r="I1516" s="220" t="str">
        <f>VLOOKUP(A1516,EMPRESAS!$A$1:$I$342,9,0)</f>
        <v>ORTEGUAZA</v>
      </c>
      <c r="J1516" s="175">
        <v>1</v>
      </c>
      <c r="K1516" s="176" t="str">
        <f>VLOOKUP(J1516,AUXILIAR_TIPO_ASEGURADORA!$C$2:$D$19,2,0)</f>
        <v>PREVISORA</v>
      </c>
      <c r="L1516" s="115">
        <v>1003245</v>
      </c>
      <c r="M1516" s="148">
        <v>42620</v>
      </c>
      <c r="N1516" s="115">
        <v>1003244</v>
      </c>
      <c r="O1516" s="148">
        <v>42620</v>
      </c>
      <c r="P1516" s="28"/>
      <c r="Q1516" s="60"/>
      <c r="R1516" s="157" t="str">
        <f t="shared" ca="1" si="80"/>
        <v>Vencida</v>
      </c>
      <c r="S1516" s="157">
        <f t="shared" ca="1" si="81"/>
        <v>2030</v>
      </c>
      <c r="T1516" s="157" t="str">
        <f t="shared" ca="1" si="82"/>
        <v xml:space="preserve"> </v>
      </c>
    </row>
    <row r="1517" spans="1:20" ht="15.6" thickTop="1" thickBot="1">
      <c r="A1517" s="88">
        <v>8280023799</v>
      </c>
      <c r="B1517" s="88" t="str">
        <f>VLOOKUP(A1517,EMPRESAS!$A$1:$B$342,2,0)</f>
        <v>EXPRESO SOLANO LTDA</v>
      </c>
      <c r="C1517" s="88" t="str">
        <f>VLOOKUP(A1517,EMPRESAS!$A$1:$C$342,3,0)</f>
        <v>Pasajeros</v>
      </c>
      <c r="D1517" s="95" t="s">
        <v>2580</v>
      </c>
      <c r="E1517" s="122">
        <v>50422</v>
      </c>
      <c r="F1517" s="130" t="s">
        <v>1102</v>
      </c>
      <c r="G1517" s="131">
        <v>18</v>
      </c>
      <c r="H1517" s="122" t="s">
        <v>1105</v>
      </c>
      <c r="I1517" s="220" t="str">
        <f>VLOOKUP(A1517,EMPRESAS!$A$1:$I$342,9,0)</f>
        <v>ORTEGUAZA</v>
      </c>
      <c r="J1517" s="175">
        <v>1</v>
      </c>
      <c r="K1517" s="176" t="str">
        <f>VLOOKUP(J1517,AUXILIAR_TIPO_ASEGURADORA!$C$2:$D$19,2,0)</f>
        <v>PREVISORA</v>
      </c>
      <c r="L1517" s="115">
        <v>1003245</v>
      </c>
      <c r="M1517" s="148">
        <v>42620</v>
      </c>
      <c r="N1517" s="115">
        <v>1003244</v>
      </c>
      <c r="O1517" s="148">
        <v>42620</v>
      </c>
      <c r="P1517" s="28"/>
      <c r="Q1517" s="60"/>
      <c r="R1517" s="157" t="str">
        <f t="shared" ca="1" si="80"/>
        <v>Vencida</v>
      </c>
      <c r="S1517" s="157">
        <f t="shared" ca="1" si="81"/>
        <v>2030</v>
      </c>
      <c r="T1517" s="157" t="str">
        <f t="shared" ca="1" si="82"/>
        <v xml:space="preserve"> </v>
      </c>
    </row>
    <row r="1518" spans="1:20" ht="15.6" thickTop="1" thickBot="1">
      <c r="A1518" s="88">
        <v>8280023799</v>
      </c>
      <c r="B1518" s="88" t="str">
        <f>VLOOKUP(A1518,EMPRESAS!$A$1:$B$342,2,0)</f>
        <v>EXPRESO SOLANO LTDA</v>
      </c>
      <c r="C1518" s="88" t="str">
        <f>VLOOKUP(A1518,EMPRESAS!$A$1:$C$342,3,0)</f>
        <v>Pasajeros</v>
      </c>
      <c r="D1518" s="95" t="s">
        <v>2581</v>
      </c>
      <c r="E1518" s="122">
        <v>50542</v>
      </c>
      <c r="F1518" s="130" t="s">
        <v>1102</v>
      </c>
      <c r="G1518" s="131">
        <v>18</v>
      </c>
      <c r="H1518" s="122" t="s">
        <v>1105</v>
      </c>
      <c r="I1518" s="220" t="str">
        <f>VLOOKUP(A1518,EMPRESAS!$A$1:$I$342,9,0)</f>
        <v>ORTEGUAZA</v>
      </c>
      <c r="J1518" s="175">
        <v>1</v>
      </c>
      <c r="K1518" s="176" t="str">
        <f>VLOOKUP(J1518,AUXILIAR_TIPO_ASEGURADORA!$C$2:$D$19,2,0)</f>
        <v>PREVISORA</v>
      </c>
      <c r="L1518" s="115">
        <v>1003245</v>
      </c>
      <c r="M1518" s="148">
        <v>42620</v>
      </c>
      <c r="N1518" s="115">
        <v>1003244</v>
      </c>
      <c r="O1518" s="148">
        <v>42620</v>
      </c>
      <c r="P1518" s="28"/>
      <c r="Q1518" s="60"/>
      <c r="R1518" s="157" t="str">
        <f t="shared" ca="1" si="80"/>
        <v>Vencida</v>
      </c>
      <c r="S1518" s="157">
        <f t="shared" ca="1" si="81"/>
        <v>2030</v>
      </c>
      <c r="T1518" s="157" t="str">
        <f t="shared" ca="1" si="82"/>
        <v xml:space="preserve"> </v>
      </c>
    </row>
    <row r="1519" spans="1:20" ht="15.6" thickTop="1" thickBot="1">
      <c r="A1519" s="67">
        <v>8020209768</v>
      </c>
      <c r="B1519" s="88" t="str">
        <f>VLOOKUP(A1519,EMPRESAS!$A$1:$B$342,2,0)</f>
        <v>PUERTO DE BARRANQUILLA S.A.</v>
      </c>
      <c r="C1519" s="88" t="str">
        <f>VLOOKUP(A1519,EMPRESAS!$A$1:$C$342,3,0)</f>
        <v>Turismo</v>
      </c>
      <c r="D1519" s="91" t="s">
        <v>2582</v>
      </c>
      <c r="E1519" s="122">
        <v>1272</v>
      </c>
      <c r="F1519" s="130" t="s">
        <v>1144</v>
      </c>
      <c r="G1519" s="131">
        <v>66</v>
      </c>
      <c r="H1519" s="122" t="s">
        <v>993</v>
      </c>
      <c r="I1519" s="220" t="str">
        <f>VLOOKUP(A1519,EMPRESAS!$A$1:$I$342,9,0)</f>
        <v>MAGDALENA</v>
      </c>
      <c r="J1519" s="175">
        <v>13</v>
      </c>
      <c r="K1519" s="176" t="str">
        <f>VLOOKUP(J1519,AUXILIAR_TIPO_ASEGURADORA!$C$2:$D$19,2,0)</f>
        <v>MAFRE SEGUROS</v>
      </c>
      <c r="L1519" s="236">
        <v>1001214001067</v>
      </c>
      <c r="M1519" s="224">
        <v>42095</v>
      </c>
      <c r="N1519" s="236">
        <v>1001214001067</v>
      </c>
      <c r="O1519" s="148">
        <v>42095</v>
      </c>
      <c r="P1519" s="28"/>
      <c r="Q1519" s="60"/>
      <c r="R1519" s="157" t="str">
        <f t="shared" ca="1" si="80"/>
        <v>Vencida</v>
      </c>
      <c r="S1519" s="157">
        <f t="shared" ca="1" si="81"/>
        <v>2555</v>
      </c>
      <c r="T1519" s="157" t="str">
        <f t="shared" ca="1" si="82"/>
        <v xml:space="preserve"> </v>
      </c>
    </row>
    <row r="1520" spans="1:20" ht="15.6" thickTop="1" thickBot="1">
      <c r="A1520" s="146">
        <v>9001175522</v>
      </c>
      <c r="B1520" s="88" t="str">
        <f>VLOOKUP(A1520,EMPRESAS!$A$1:$B$342,2,0)</f>
        <v>ASOCIACION DE PASEROS DEL RIO ARIARI "ASOPASEROS"</v>
      </c>
      <c r="C1520" s="88" t="str">
        <f>VLOOKUP(A1520,EMPRESAS!$A$1:$C$342,3,0)</f>
        <v>Pasajeros y Carga (T-Veh)</v>
      </c>
      <c r="D1520" s="95" t="s">
        <v>2247</v>
      </c>
      <c r="E1520" s="122">
        <v>35600113</v>
      </c>
      <c r="F1520" s="130" t="s">
        <v>1102</v>
      </c>
      <c r="G1520" s="131">
        <v>10</v>
      </c>
      <c r="H1520" s="122" t="s">
        <v>1105</v>
      </c>
      <c r="I1520" s="220" t="str">
        <f>VLOOKUP(A1520,EMPRESAS!$A$1:$I$342,9,0)</f>
        <v>ARIARI</v>
      </c>
      <c r="J1520" s="175">
        <v>10</v>
      </c>
      <c r="K1520" s="176" t="str">
        <f>VLOOKUP(J1520,AUXILIAR_TIPO_ASEGURADORA!$C$2:$D$19,2,0)</f>
        <v>CONDOR</v>
      </c>
      <c r="L1520" s="115">
        <v>300001049</v>
      </c>
      <c r="M1520" s="148">
        <v>39635</v>
      </c>
      <c r="N1520" s="115">
        <v>300001048</v>
      </c>
      <c r="O1520" s="148">
        <v>39635</v>
      </c>
      <c r="P1520" s="28"/>
      <c r="Q1520" s="60"/>
      <c r="R1520" s="157" t="str">
        <f t="shared" ca="1" si="80"/>
        <v>Vencida</v>
      </c>
      <c r="S1520" s="157">
        <f t="shared" ca="1" si="81"/>
        <v>5015</v>
      </c>
      <c r="T1520" s="157" t="str">
        <f t="shared" ca="1" si="82"/>
        <v xml:space="preserve"> </v>
      </c>
    </row>
    <row r="1521" spans="1:20" ht="15.6" thickTop="1" thickBot="1">
      <c r="A1521" s="146">
        <v>9001175522</v>
      </c>
      <c r="B1521" s="88" t="str">
        <f>VLOOKUP(A1521,EMPRESAS!$A$1:$B$342,2,0)</f>
        <v>ASOCIACION DE PASEROS DEL RIO ARIARI "ASOPASEROS"</v>
      </c>
      <c r="C1521" s="88" t="str">
        <f>VLOOKUP(A1521,EMPRESAS!$A$1:$C$342,3,0)</f>
        <v>Pasajeros y Carga (T-Veh)</v>
      </c>
      <c r="D1521" s="95" t="s">
        <v>2583</v>
      </c>
      <c r="E1521" s="122">
        <v>35600114</v>
      </c>
      <c r="F1521" s="130" t="s">
        <v>1102</v>
      </c>
      <c r="G1521" s="131">
        <v>11</v>
      </c>
      <c r="H1521" s="122" t="s">
        <v>1105</v>
      </c>
      <c r="I1521" s="220" t="str">
        <f>VLOOKUP(A1521,EMPRESAS!$A$1:$I$342,9,0)</f>
        <v>ARIARI</v>
      </c>
      <c r="J1521" s="175">
        <v>10</v>
      </c>
      <c r="K1521" s="176" t="str">
        <f>VLOOKUP(J1521,AUXILIAR_TIPO_ASEGURADORA!$C$2:$D$19,2,0)</f>
        <v>CONDOR</v>
      </c>
      <c r="L1521" s="115">
        <v>300001049</v>
      </c>
      <c r="M1521" s="148">
        <v>39635</v>
      </c>
      <c r="N1521" s="115">
        <v>300001048</v>
      </c>
      <c r="O1521" s="148">
        <v>39635</v>
      </c>
      <c r="P1521" s="28"/>
      <c r="Q1521" s="60"/>
      <c r="R1521" s="157" t="str">
        <f t="shared" ca="1" si="80"/>
        <v>Vencida</v>
      </c>
      <c r="S1521" s="157">
        <f t="shared" ca="1" si="81"/>
        <v>5015</v>
      </c>
      <c r="T1521" s="157" t="str">
        <f t="shared" ca="1" si="82"/>
        <v xml:space="preserve"> </v>
      </c>
    </row>
    <row r="1522" spans="1:20" ht="15.6" thickTop="1" thickBot="1">
      <c r="A1522" s="146">
        <v>9001175522</v>
      </c>
      <c r="B1522" s="88" t="str">
        <f>VLOOKUP(A1522,EMPRESAS!$A$1:$B$342,2,0)</f>
        <v>ASOCIACION DE PASEROS DEL RIO ARIARI "ASOPASEROS"</v>
      </c>
      <c r="C1522" s="88" t="str">
        <f>VLOOKUP(A1522,EMPRESAS!$A$1:$C$342,3,0)</f>
        <v>Pasajeros y Carga (T-Veh)</v>
      </c>
      <c r="D1522" s="95" t="s">
        <v>1366</v>
      </c>
      <c r="E1522" s="122">
        <v>37500088</v>
      </c>
      <c r="F1522" s="130" t="s">
        <v>1127</v>
      </c>
      <c r="G1522" s="131">
        <v>10</v>
      </c>
      <c r="H1522" s="122" t="s">
        <v>1105</v>
      </c>
      <c r="I1522" s="220" t="str">
        <f>VLOOKUP(A1522,EMPRESAS!$A$1:$I$342,9,0)</f>
        <v>ARIARI</v>
      </c>
      <c r="J1522" s="175">
        <v>10</v>
      </c>
      <c r="K1522" s="176" t="str">
        <f>VLOOKUP(J1522,AUXILIAR_TIPO_ASEGURADORA!$C$2:$D$19,2,0)</f>
        <v>CONDOR</v>
      </c>
      <c r="L1522" s="115">
        <v>300001049</v>
      </c>
      <c r="M1522" s="148">
        <v>39635</v>
      </c>
      <c r="N1522" s="115">
        <v>300001048</v>
      </c>
      <c r="O1522" s="148">
        <v>39635</v>
      </c>
      <c r="P1522" s="28"/>
      <c r="Q1522" s="60"/>
      <c r="R1522" s="157" t="str">
        <f t="shared" ca="1" si="80"/>
        <v>Vencida</v>
      </c>
      <c r="S1522" s="157">
        <f t="shared" ca="1" si="81"/>
        <v>5015</v>
      </c>
      <c r="T1522" s="157" t="str">
        <f t="shared" ca="1" si="82"/>
        <v xml:space="preserve"> </v>
      </c>
    </row>
    <row r="1523" spans="1:20" ht="15.6" thickTop="1" thickBot="1">
      <c r="A1523" s="146">
        <v>9001175522</v>
      </c>
      <c r="B1523" s="88" t="str">
        <f>VLOOKUP(A1523,EMPRESAS!$A$1:$B$342,2,0)</f>
        <v>ASOCIACION DE PASEROS DEL RIO ARIARI "ASOPASEROS"</v>
      </c>
      <c r="C1523" s="88" t="str">
        <f>VLOOKUP(A1523,EMPRESAS!$A$1:$C$342,3,0)</f>
        <v>Pasajeros y Carga (T-Veh)</v>
      </c>
      <c r="D1523" s="95" t="s">
        <v>2584</v>
      </c>
      <c r="E1523" s="122">
        <v>35600105</v>
      </c>
      <c r="F1523" s="130" t="s">
        <v>1673</v>
      </c>
      <c r="G1523" s="131">
        <v>8</v>
      </c>
      <c r="H1523" s="122" t="s">
        <v>1105</v>
      </c>
      <c r="I1523" s="220" t="str">
        <f>VLOOKUP(A1523,EMPRESAS!$A$1:$I$342,9,0)</f>
        <v>ARIARI</v>
      </c>
      <c r="J1523" s="175">
        <v>10</v>
      </c>
      <c r="K1523" s="176" t="str">
        <f>VLOOKUP(J1523,AUXILIAR_TIPO_ASEGURADORA!$C$2:$D$19,2,0)</f>
        <v>CONDOR</v>
      </c>
      <c r="L1523" s="115">
        <v>300001049</v>
      </c>
      <c r="M1523" s="148">
        <v>39635</v>
      </c>
      <c r="N1523" s="115">
        <v>300001048</v>
      </c>
      <c r="O1523" s="148">
        <v>39635</v>
      </c>
      <c r="P1523" s="28"/>
      <c r="Q1523" s="60"/>
      <c r="R1523" s="157" t="str">
        <f t="shared" ca="1" si="80"/>
        <v>Vencida</v>
      </c>
      <c r="S1523" s="157">
        <f t="shared" ca="1" si="81"/>
        <v>5015</v>
      </c>
      <c r="T1523" s="157" t="str">
        <f t="shared" ca="1" si="82"/>
        <v xml:space="preserve"> </v>
      </c>
    </row>
    <row r="1524" spans="1:20" ht="15.6" thickTop="1" thickBot="1">
      <c r="A1524" s="146">
        <v>9001175522</v>
      </c>
      <c r="B1524" s="88" t="str">
        <f>VLOOKUP(A1524,EMPRESAS!$A$1:$B$342,2,0)</f>
        <v>ASOCIACION DE PASEROS DEL RIO ARIARI "ASOPASEROS"</v>
      </c>
      <c r="C1524" s="88" t="str">
        <f>VLOOKUP(A1524,EMPRESAS!$A$1:$C$342,3,0)</f>
        <v>Pasajeros y Carga (T-Veh)</v>
      </c>
      <c r="D1524" s="95" t="s">
        <v>2585</v>
      </c>
      <c r="E1524" s="122">
        <v>35600104</v>
      </c>
      <c r="F1524" s="130" t="s">
        <v>1127</v>
      </c>
      <c r="G1524" s="131">
        <v>7</v>
      </c>
      <c r="H1524" s="122" t="s">
        <v>1105</v>
      </c>
      <c r="I1524" s="220" t="str">
        <f>VLOOKUP(A1524,EMPRESAS!$A$1:$I$342,9,0)</f>
        <v>ARIARI</v>
      </c>
      <c r="J1524" s="175">
        <v>10</v>
      </c>
      <c r="K1524" s="176" t="str">
        <f>VLOOKUP(J1524,AUXILIAR_TIPO_ASEGURADORA!$C$2:$D$19,2,0)</f>
        <v>CONDOR</v>
      </c>
      <c r="L1524" s="115">
        <v>300001049</v>
      </c>
      <c r="M1524" s="148">
        <v>39635</v>
      </c>
      <c r="N1524" s="115">
        <v>300001048</v>
      </c>
      <c r="O1524" s="148">
        <v>39635</v>
      </c>
      <c r="P1524" s="28"/>
      <c r="Q1524" s="60"/>
      <c r="R1524" s="157" t="str">
        <f t="shared" ca="1" si="80"/>
        <v>Vencida</v>
      </c>
      <c r="S1524" s="157">
        <f t="shared" ca="1" si="81"/>
        <v>5015</v>
      </c>
      <c r="T1524" s="157" t="str">
        <f t="shared" ca="1" si="82"/>
        <v xml:space="preserve"> </v>
      </c>
    </row>
    <row r="1525" spans="1:20" ht="15.6" thickTop="1" thickBot="1">
      <c r="A1525" s="146">
        <v>9001175522</v>
      </c>
      <c r="B1525" s="88" t="str">
        <f>VLOOKUP(A1525,EMPRESAS!$A$1:$B$342,2,0)</f>
        <v>ASOCIACION DE PASEROS DEL RIO ARIARI "ASOPASEROS"</v>
      </c>
      <c r="C1525" s="88" t="str">
        <f>VLOOKUP(A1525,EMPRESAS!$A$1:$C$342,3,0)</f>
        <v>Pasajeros y Carga (T-Veh)</v>
      </c>
      <c r="D1525" s="95" t="s">
        <v>2586</v>
      </c>
      <c r="E1525" s="122">
        <v>36500295</v>
      </c>
      <c r="F1525" s="130" t="s">
        <v>1673</v>
      </c>
      <c r="G1525" s="131">
        <v>20</v>
      </c>
      <c r="H1525" s="122" t="s">
        <v>1105</v>
      </c>
      <c r="I1525" s="220" t="str">
        <f>VLOOKUP(A1525,EMPRESAS!$A$1:$I$342,9,0)</f>
        <v>ARIARI</v>
      </c>
      <c r="J1525" s="175">
        <v>10</v>
      </c>
      <c r="K1525" s="176" t="str">
        <f>VLOOKUP(J1525,AUXILIAR_TIPO_ASEGURADORA!$C$2:$D$19,2,0)</f>
        <v>CONDOR</v>
      </c>
      <c r="L1525" s="115">
        <v>300001049</v>
      </c>
      <c r="M1525" s="148">
        <v>39635</v>
      </c>
      <c r="N1525" s="115">
        <v>300001048</v>
      </c>
      <c r="O1525" s="148">
        <v>39635</v>
      </c>
      <c r="P1525" s="28"/>
      <c r="Q1525" s="60"/>
      <c r="R1525" s="157" t="str">
        <f t="shared" ca="1" si="80"/>
        <v>Vencida</v>
      </c>
      <c r="S1525" s="157">
        <f t="shared" ca="1" si="81"/>
        <v>5015</v>
      </c>
      <c r="T1525" s="157" t="str">
        <f t="shared" ca="1" si="82"/>
        <v xml:space="preserve"> </v>
      </c>
    </row>
    <row r="1526" spans="1:20" ht="15.6" thickTop="1" thickBot="1">
      <c r="A1526" s="146">
        <v>9001175522</v>
      </c>
      <c r="B1526" s="88" t="str">
        <f>VLOOKUP(A1526,EMPRESAS!$A$1:$B$342,2,0)</f>
        <v>ASOCIACION DE PASEROS DEL RIO ARIARI "ASOPASEROS"</v>
      </c>
      <c r="C1526" s="88" t="str">
        <f>VLOOKUP(A1526,EMPRESAS!$A$1:$C$342,3,0)</f>
        <v>Pasajeros y Carga (T-Veh)</v>
      </c>
      <c r="D1526" s="95" t="s">
        <v>2587</v>
      </c>
      <c r="E1526" s="122">
        <v>35600138</v>
      </c>
      <c r="F1526" s="130" t="s">
        <v>1127</v>
      </c>
      <c r="G1526" s="131">
        <v>5</v>
      </c>
      <c r="H1526" s="122" t="s">
        <v>1105</v>
      </c>
      <c r="I1526" s="220" t="str">
        <f>VLOOKUP(A1526,EMPRESAS!$A$1:$I$342,9,0)</f>
        <v>ARIARI</v>
      </c>
      <c r="J1526" s="175">
        <v>10</v>
      </c>
      <c r="K1526" s="176" t="str">
        <f>VLOOKUP(J1526,AUXILIAR_TIPO_ASEGURADORA!$C$2:$D$19,2,0)</f>
        <v>CONDOR</v>
      </c>
      <c r="L1526" s="115">
        <v>300001037</v>
      </c>
      <c r="M1526" s="148">
        <v>39710</v>
      </c>
      <c r="N1526" s="115">
        <v>300001036</v>
      </c>
      <c r="O1526" s="148">
        <v>39710</v>
      </c>
      <c r="P1526" s="28"/>
      <c r="Q1526" s="60"/>
      <c r="R1526" s="157" t="str">
        <f t="shared" ca="1" si="80"/>
        <v>Vencida</v>
      </c>
      <c r="S1526" s="157">
        <f t="shared" ca="1" si="81"/>
        <v>4940</v>
      </c>
      <c r="T1526" s="157" t="str">
        <f t="shared" ca="1" si="82"/>
        <v xml:space="preserve"> </v>
      </c>
    </row>
    <row r="1527" spans="1:20" ht="15.6" thickTop="1" thickBot="1">
      <c r="A1527" s="146">
        <v>9001175522</v>
      </c>
      <c r="B1527" s="88" t="str">
        <f>VLOOKUP(A1527,EMPRESAS!$A$1:$B$342,2,0)</f>
        <v>ASOCIACION DE PASEROS DEL RIO ARIARI "ASOPASEROS"</v>
      </c>
      <c r="C1527" s="88" t="str">
        <f>VLOOKUP(A1527,EMPRESAS!$A$1:$C$342,3,0)</f>
        <v>Pasajeros y Carga (T-Veh)</v>
      </c>
      <c r="D1527" s="95" t="s">
        <v>2588</v>
      </c>
      <c r="E1527" s="122">
        <v>35600139</v>
      </c>
      <c r="F1527" s="130" t="s">
        <v>1127</v>
      </c>
      <c r="G1527" s="131">
        <v>15</v>
      </c>
      <c r="H1527" s="122" t="s">
        <v>1105</v>
      </c>
      <c r="I1527" s="220" t="str">
        <f>VLOOKUP(A1527,EMPRESAS!$A$1:$I$342,9,0)</f>
        <v>ARIARI</v>
      </c>
      <c r="J1527" s="175">
        <v>10</v>
      </c>
      <c r="K1527" s="176" t="str">
        <f>VLOOKUP(J1527,AUXILIAR_TIPO_ASEGURADORA!$C$2:$D$19,2,0)</f>
        <v>CONDOR</v>
      </c>
      <c r="L1527" s="115">
        <v>300001041</v>
      </c>
      <c r="M1527" s="148">
        <v>39710</v>
      </c>
      <c r="N1527" s="115">
        <v>300001040</v>
      </c>
      <c r="O1527" s="148">
        <v>39710</v>
      </c>
      <c r="P1527" s="28"/>
      <c r="Q1527" s="60"/>
      <c r="R1527" s="157" t="str">
        <f t="shared" ca="1" si="80"/>
        <v>Vencida</v>
      </c>
      <c r="S1527" s="157">
        <f t="shared" ca="1" si="81"/>
        <v>4940</v>
      </c>
      <c r="T1527" s="157" t="str">
        <f t="shared" ca="1" si="82"/>
        <v xml:space="preserve"> </v>
      </c>
    </row>
    <row r="1528" spans="1:20" ht="15.6" thickTop="1" thickBot="1">
      <c r="A1528" s="146">
        <v>9001175522</v>
      </c>
      <c r="B1528" s="88" t="str">
        <f>VLOOKUP(A1528,EMPRESAS!$A$1:$B$342,2,0)</f>
        <v>ASOCIACION DE PASEROS DEL RIO ARIARI "ASOPASEROS"</v>
      </c>
      <c r="C1528" s="88" t="str">
        <f>VLOOKUP(A1528,EMPRESAS!$A$1:$C$342,3,0)</f>
        <v>Pasajeros y Carga (T-Veh)</v>
      </c>
      <c r="D1528" s="95" t="s">
        <v>2589</v>
      </c>
      <c r="E1528" s="122">
        <v>35501237</v>
      </c>
      <c r="F1528" s="130" t="s">
        <v>1673</v>
      </c>
      <c r="G1528" s="131">
        <v>7</v>
      </c>
      <c r="H1528" s="122" t="s">
        <v>1105</v>
      </c>
      <c r="I1528" s="220" t="str">
        <f>VLOOKUP(A1528,EMPRESAS!$A$1:$I$342,9,0)</f>
        <v>ARIARI</v>
      </c>
      <c r="J1528" s="175">
        <v>10</v>
      </c>
      <c r="K1528" s="176" t="str">
        <f>VLOOKUP(J1528,AUXILIAR_TIPO_ASEGURADORA!$C$2:$D$19,2,0)</f>
        <v>CONDOR</v>
      </c>
      <c r="L1528" s="115">
        <v>300001041</v>
      </c>
      <c r="M1528" s="148">
        <v>39710</v>
      </c>
      <c r="N1528" s="115">
        <v>300001040</v>
      </c>
      <c r="O1528" s="148">
        <v>39710</v>
      </c>
      <c r="P1528" s="28"/>
      <c r="Q1528" s="60"/>
      <c r="R1528" s="157" t="str">
        <f t="shared" ca="1" si="80"/>
        <v>Vencida</v>
      </c>
      <c r="S1528" s="157">
        <f t="shared" ca="1" si="81"/>
        <v>4940</v>
      </c>
      <c r="T1528" s="157" t="str">
        <f t="shared" ca="1" si="82"/>
        <v xml:space="preserve"> </v>
      </c>
    </row>
    <row r="1529" spans="1:20" ht="15.6" thickTop="1" thickBot="1">
      <c r="A1529" s="146">
        <v>9001175522</v>
      </c>
      <c r="B1529" s="88" t="str">
        <f>VLOOKUP(A1529,EMPRESAS!$A$1:$B$342,2,0)</f>
        <v>ASOCIACION DE PASEROS DEL RIO ARIARI "ASOPASEROS"</v>
      </c>
      <c r="C1529" s="88" t="str">
        <f>VLOOKUP(A1529,EMPRESAS!$A$1:$C$342,3,0)</f>
        <v>Pasajeros y Carga (T-Veh)</v>
      </c>
      <c r="D1529" s="95" t="s">
        <v>2590</v>
      </c>
      <c r="E1529" s="122">
        <v>37500049</v>
      </c>
      <c r="F1529" s="130" t="s">
        <v>1127</v>
      </c>
      <c r="G1529" s="131">
        <v>15</v>
      </c>
      <c r="H1529" s="122" t="s">
        <v>1105</v>
      </c>
      <c r="I1529" s="220" t="str">
        <f>VLOOKUP(A1529,EMPRESAS!$A$1:$I$342,9,0)</f>
        <v>ARIARI</v>
      </c>
      <c r="J1529" s="175">
        <v>10</v>
      </c>
      <c r="K1529" s="176" t="str">
        <f>VLOOKUP(J1529,AUXILIAR_TIPO_ASEGURADORA!$C$2:$D$19,2,0)</f>
        <v>CONDOR</v>
      </c>
      <c r="L1529" s="115">
        <v>300001044</v>
      </c>
      <c r="M1529" s="148">
        <v>39710</v>
      </c>
      <c r="N1529" s="115">
        <v>300001043</v>
      </c>
      <c r="O1529" s="148">
        <v>39710</v>
      </c>
      <c r="P1529" s="28"/>
      <c r="Q1529" s="60"/>
      <c r="R1529" s="157" t="str">
        <f t="shared" ca="1" si="80"/>
        <v>Vencida</v>
      </c>
      <c r="S1529" s="157">
        <f t="shared" ca="1" si="81"/>
        <v>4940</v>
      </c>
      <c r="T1529" s="157" t="str">
        <f t="shared" ca="1" si="82"/>
        <v xml:space="preserve"> </v>
      </c>
    </row>
    <row r="1530" spans="1:20" ht="15.6" thickTop="1" thickBot="1">
      <c r="A1530" s="146">
        <v>9001175522</v>
      </c>
      <c r="B1530" s="88" t="str">
        <f>VLOOKUP(A1530,EMPRESAS!$A$1:$B$342,2,0)</f>
        <v>ASOCIACION DE PASEROS DEL RIO ARIARI "ASOPASEROS"</v>
      </c>
      <c r="C1530" s="88" t="str">
        <f>VLOOKUP(A1530,EMPRESAS!$A$1:$C$342,3,0)</f>
        <v>Pasajeros y Carga (T-Veh)</v>
      </c>
      <c r="D1530" s="95" t="s">
        <v>2591</v>
      </c>
      <c r="E1530" s="122">
        <v>35600107</v>
      </c>
      <c r="F1530" s="130" t="s">
        <v>1127</v>
      </c>
      <c r="G1530" s="131">
        <v>15</v>
      </c>
      <c r="H1530" s="122" t="s">
        <v>1105</v>
      </c>
      <c r="I1530" s="220" t="str">
        <f>VLOOKUP(A1530,EMPRESAS!$A$1:$I$342,9,0)</f>
        <v>ARIARI</v>
      </c>
      <c r="J1530" s="175">
        <v>10</v>
      </c>
      <c r="K1530" s="176" t="str">
        <f>VLOOKUP(J1530,AUXILIAR_TIPO_ASEGURADORA!$C$2:$D$19,2,0)</f>
        <v>CONDOR</v>
      </c>
      <c r="L1530" s="115">
        <v>300001043</v>
      </c>
      <c r="M1530" s="148">
        <v>39710</v>
      </c>
      <c r="N1530" s="115">
        <v>300001036</v>
      </c>
      <c r="O1530" s="148">
        <v>39710</v>
      </c>
      <c r="P1530" s="28"/>
      <c r="Q1530" s="60"/>
      <c r="R1530" s="157" t="str">
        <f t="shared" ca="1" si="80"/>
        <v>Vencida</v>
      </c>
      <c r="S1530" s="157">
        <f t="shared" ca="1" si="81"/>
        <v>4940</v>
      </c>
      <c r="T1530" s="157" t="str">
        <f t="shared" ca="1" si="82"/>
        <v xml:space="preserve"> </v>
      </c>
    </row>
    <row r="1531" spans="1:20" ht="15.6" thickTop="1" thickBot="1">
      <c r="A1531" s="146">
        <v>9001175522</v>
      </c>
      <c r="B1531" s="88" t="str">
        <f>VLOOKUP(A1531,EMPRESAS!$A$1:$B$342,2,0)</f>
        <v>ASOCIACION DE PASEROS DEL RIO ARIARI "ASOPASEROS"</v>
      </c>
      <c r="C1531" s="88" t="str">
        <f>VLOOKUP(A1531,EMPRESAS!$A$1:$C$342,3,0)</f>
        <v>Pasajeros y Carga (T-Veh)</v>
      </c>
      <c r="D1531" s="95" t="s">
        <v>2592</v>
      </c>
      <c r="E1531" s="122">
        <v>35600129</v>
      </c>
      <c r="F1531" s="130" t="s">
        <v>1127</v>
      </c>
      <c r="G1531" s="131">
        <v>9</v>
      </c>
      <c r="H1531" s="122" t="s">
        <v>1105</v>
      </c>
      <c r="I1531" s="220" t="str">
        <f>VLOOKUP(A1531,EMPRESAS!$A$1:$I$342,9,0)</f>
        <v>ARIARI</v>
      </c>
      <c r="J1531" s="175">
        <v>10</v>
      </c>
      <c r="K1531" s="176" t="str">
        <f>VLOOKUP(J1531,AUXILIAR_TIPO_ASEGURADORA!$C$2:$D$19,2,0)</f>
        <v>CONDOR</v>
      </c>
      <c r="L1531" s="115">
        <v>300001042</v>
      </c>
      <c r="M1531" s="148">
        <v>39710</v>
      </c>
      <c r="N1531" s="115">
        <v>300001047</v>
      </c>
      <c r="O1531" s="148">
        <v>39710</v>
      </c>
      <c r="P1531" s="28"/>
      <c r="Q1531" s="60"/>
      <c r="R1531" s="157" t="str">
        <f t="shared" ca="1" si="80"/>
        <v>Vencida</v>
      </c>
      <c r="S1531" s="157">
        <f t="shared" ca="1" si="81"/>
        <v>4940</v>
      </c>
      <c r="T1531" s="157" t="str">
        <f t="shared" ca="1" si="82"/>
        <v xml:space="preserve"> </v>
      </c>
    </row>
    <row r="1532" spans="1:20" ht="15.6" thickTop="1" thickBot="1">
      <c r="A1532" s="146">
        <v>9001175522</v>
      </c>
      <c r="B1532" s="88" t="str">
        <f>VLOOKUP(A1532,EMPRESAS!$A$1:$B$342,2,0)</f>
        <v>ASOCIACION DE PASEROS DEL RIO ARIARI "ASOPASEROS"</v>
      </c>
      <c r="C1532" s="88" t="str">
        <f>VLOOKUP(A1532,EMPRESAS!$A$1:$C$342,3,0)</f>
        <v>Pasajeros y Carga (T-Veh)</v>
      </c>
      <c r="D1532" s="95" t="s">
        <v>2593</v>
      </c>
      <c r="E1532" s="122">
        <v>35600130</v>
      </c>
      <c r="F1532" s="130" t="s">
        <v>1127</v>
      </c>
      <c r="G1532" s="131">
        <v>6</v>
      </c>
      <c r="H1532" s="122" t="s">
        <v>1105</v>
      </c>
      <c r="I1532" s="220" t="str">
        <f>VLOOKUP(A1532,EMPRESAS!$A$1:$I$342,9,0)</f>
        <v>ARIARI</v>
      </c>
      <c r="J1532" s="175">
        <v>10</v>
      </c>
      <c r="K1532" s="176" t="str">
        <f>VLOOKUP(J1532,AUXILIAR_TIPO_ASEGURADORA!$C$2:$D$19,2,0)</f>
        <v>CONDOR</v>
      </c>
      <c r="L1532" s="115">
        <v>300001046</v>
      </c>
      <c r="M1532" s="148">
        <v>39710</v>
      </c>
      <c r="N1532" s="115">
        <v>300001045</v>
      </c>
      <c r="O1532" s="148">
        <v>39710</v>
      </c>
      <c r="P1532" s="28"/>
      <c r="Q1532" s="60"/>
      <c r="R1532" s="157" t="str">
        <f t="shared" ca="1" si="80"/>
        <v>Vencida</v>
      </c>
      <c r="S1532" s="157">
        <f t="shared" ca="1" si="81"/>
        <v>4940</v>
      </c>
      <c r="T1532" s="157" t="str">
        <f t="shared" ca="1" si="82"/>
        <v xml:space="preserve"> </v>
      </c>
    </row>
    <row r="1533" spans="1:20" ht="15.6" thickTop="1" thickBot="1">
      <c r="A1533" s="146">
        <v>9001175522</v>
      </c>
      <c r="B1533" s="88" t="str">
        <f>VLOOKUP(A1533,EMPRESAS!$A$1:$B$342,2,0)</f>
        <v>ASOCIACION DE PASEROS DEL RIO ARIARI "ASOPASEROS"</v>
      </c>
      <c r="C1533" s="88" t="str">
        <f>VLOOKUP(A1533,EMPRESAS!$A$1:$C$342,3,0)</f>
        <v>Pasajeros y Carga (T-Veh)</v>
      </c>
      <c r="D1533" s="95" t="s">
        <v>1122</v>
      </c>
      <c r="E1533" s="122">
        <v>35501236</v>
      </c>
      <c r="F1533" s="130" t="s">
        <v>1673</v>
      </c>
      <c r="G1533" s="131">
        <v>5</v>
      </c>
      <c r="H1533" s="122" t="s">
        <v>1105</v>
      </c>
      <c r="I1533" s="220" t="str">
        <f>VLOOKUP(A1533,EMPRESAS!$A$1:$I$342,9,0)</f>
        <v>ARIARI</v>
      </c>
      <c r="J1533" s="175">
        <v>10</v>
      </c>
      <c r="K1533" s="176" t="str">
        <f>VLOOKUP(J1533,AUXILIAR_TIPO_ASEGURADORA!$C$2:$D$19,2,0)</f>
        <v>CONDOR</v>
      </c>
      <c r="L1533" s="115">
        <v>300001046</v>
      </c>
      <c r="M1533" s="148">
        <v>39710</v>
      </c>
      <c r="N1533" s="115">
        <v>300001045</v>
      </c>
      <c r="O1533" s="148">
        <v>39710</v>
      </c>
      <c r="P1533" s="28"/>
      <c r="Q1533" s="60"/>
      <c r="R1533" s="157" t="str">
        <f t="shared" ca="1" si="80"/>
        <v>Vencida</v>
      </c>
      <c r="S1533" s="157">
        <f t="shared" ca="1" si="81"/>
        <v>4940</v>
      </c>
      <c r="T1533" s="157" t="str">
        <f t="shared" ca="1" si="82"/>
        <v xml:space="preserve"> </v>
      </c>
    </row>
    <row r="1534" spans="1:20" ht="15.6" thickTop="1" thickBot="1">
      <c r="A1534" s="146">
        <v>9001175522</v>
      </c>
      <c r="B1534" s="88" t="str">
        <f>VLOOKUP(A1534,EMPRESAS!$A$1:$B$342,2,0)</f>
        <v>ASOCIACION DE PASEROS DEL RIO ARIARI "ASOPASEROS"</v>
      </c>
      <c r="C1534" s="88" t="str">
        <f>VLOOKUP(A1534,EMPRESAS!$A$1:$C$342,3,0)</f>
        <v>Pasajeros y Carga (T-Veh)</v>
      </c>
      <c r="D1534" s="95" t="s">
        <v>2594</v>
      </c>
      <c r="E1534" s="122">
        <v>37500096</v>
      </c>
      <c r="F1534" s="130" t="s">
        <v>1127</v>
      </c>
      <c r="G1534" s="131">
        <v>7</v>
      </c>
      <c r="H1534" s="122" t="s">
        <v>1105</v>
      </c>
      <c r="I1534" s="220" t="str">
        <f>VLOOKUP(A1534,EMPRESAS!$A$1:$I$342,9,0)</f>
        <v>ARIARI</v>
      </c>
      <c r="J1534" s="175">
        <v>10</v>
      </c>
      <c r="K1534" s="176" t="str">
        <f>VLOOKUP(J1534,AUXILIAR_TIPO_ASEGURADORA!$C$2:$D$19,2,0)</f>
        <v>CONDOR</v>
      </c>
      <c r="L1534" s="115">
        <v>300001039</v>
      </c>
      <c r="M1534" s="148">
        <v>39710</v>
      </c>
      <c r="N1534" s="115">
        <v>300001038</v>
      </c>
      <c r="O1534" s="148">
        <v>39710</v>
      </c>
      <c r="P1534" s="28"/>
      <c r="Q1534" s="60"/>
      <c r="R1534" s="157" t="str">
        <f t="shared" ca="1" si="80"/>
        <v>Vencida</v>
      </c>
      <c r="S1534" s="157">
        <f t="shared" ca="1" si="81"/>
        <v>4940</v>
      </c>
      <c r="T1534" s="157" t="str">
        <f t="shared" ca="1" si="82"/>
        <v xml:space="preserve"> </v>
      </c>
    </row>
    <row r="1535" spans="1:20" ht="15.6" thickTop="1" thickBot="1">
      <c r="A1535" s="146">
        <v>9001175522</v>
      </c>
      <c r="B1535" s="88" t="str">
        <f>VLOOKUP(A1535,EMPRESAS!$A$1:$B$342,2,0)</f>
        <v>ASOCIACION DE PASEROS DEL RIO ARIARI "ASOPASEROS"</v>
      </c>
      <c r="C1535" s="88" t="str">
        <f>VLOOKUP(A1535,EMPRESAS!$A$1:$C$342,3,0)</f>
        <v>Pasajeros y Carga (T-Veh)</v>
      </c>
      <c r="D1535" s="95" t="s">
        <v>2595</v>
      </c>
      <c r="E1535" s="122">
        <v>37500137</v>
      </c>
      <c r="F1535" s="130" t="s">
        <v>1127</v>
      </c>
      <c r="G1535" s="131">
        <v>15</v>
      </c>
      <c r="H1535" s="122" t="s">
        <v>1105</v>
      </c>
      <c r="I1535" s="220" t="str">
        <f>VLOOKUP(A1535,EMPRESAS!$A$1:$I$342,9,0)</f>
        <v>ARIARI</v>
      </c>
      <c r="J1535" s="175">
        <v>10</v>
      </c>
      <c r="K1535" s="176" t="str">
        <f>VLOOKUP(J1535,AUXILIAR_TIPO_ASEGURADORA!$C$2:$D$19,2,0)</f>
        <v>CONDOR</v>
      </c>
      <c r="L1535" s="115">
        <v>300001039</v>
      </c>
      <c r="M1535" s="148">
        <v>39710</v>
      </c>
      <c r="N1535" s="115">
        <v>300001038</v>
      </c>
      <c r="O1535" s="148">
        <v>39710</v>
      </c>
      <c r="P1535" s="28"/>
      <c r="Q1535" s="60"/>
      <c r="R1535" s="157" t="str">
        <f t="shared" ca="1" si="80"/>
        <v>Vencida</v>
      </c>
      <c r="S1535" s="157">
        <f t="shared" ca="1" si="81"/>
        <v>4940</v>
      </c>
      <c r="T1535" s="157" t="str">
        <f t="shared" ca="1" si="82"/>
        <v xml:space="preserve"> </v>
      </c>
    </row>
    <row r="1536" spans="1:20" ht="15.6" thickTop="1" thickBot="1">
      <c r="A1536" s="146">
        <v>9001175522</v>
      </c>
      <c r="B1536" s="88" t="str">
        <f>VLOOKUP(A1536,EMPRESAS!$A$1:$B$342,2,0)</f>
        <v>ASOCIACION DE PASEROS DEL RIO ARIARI "ASOPASEROS"</v>
      </c>
      <c r="C1536" s="88" t="str">
        <f>VLOOKUP(A1536,EMPRESAS!$A$1:$C$342,3,0)</f>
        <v>Pasajeros y Carga (T-Veh)</v>
      </c>
      <c r="D1536" s="95" t="s">
        <v>2596</v>
      </c>
      <c r="E1536" s="122">
        <v>35500638</v>
      </c>
      <c r="F1536" s="130" t="s">
        <v>2597</v>
      </c>
      <c r="G1536" s="131">
        <v>14</v>
      </c>
      <c r="H1536" s="122" t="s">
        <v>1105</v>
      </c>
      <c r="I1536" s="220" t="str">
        <f>VLOOKUP(A1536,EMPRESAS!$A$1:$I$342,9,0)</f>
        <v>ARIARI</v>
      </c>
      <c r="J1536" s="175">
        <v>10</v>
      </c>
      <c r="K1536" s="176" t="str">
        <f>VLOOKUP(J1536,AUXILIAR_TIPO_ASEGURADORA!$C$2:$D$19,2,0)</f>
        <v>CONDOR</v>
      </c>
      <c r="L1536" s="115">
        <v>300001044</v>
      </c>
      <c r="M1536" s="148">
        <v>39710</v>
      </c>
      <c r="N1536" s="115">
        <v>300001043</v>
      </c>
      <c r="O1536" s="148">
        <v>39710</v>
      </c>
      <c r="P1536" s="28"/>
      <c r="Q1536" s="60"/>
      <c r="R1536" s="157" t="str">
        <f t="shared" ca="1" si="80"/>
        <v>Vencida</v>
      </c>
      <c r="S1536" s="157">
        <f t="shared" ca="1" si="81"/>
        <v>4940</v>
      </c>
      <c r="T1536" s="157" t="str">
        <f t="shared" ca="1" si="82"/>
        <v xml:space="preserve"> </v>
      </c>
    </row>
    <row r="1537" spans="1:20" ht="15.6" thickTop="1" thickBot="1">
      <c r="A1537" s="146">
        <v>9001175522</v>
      </c>
      <c r="B1537" s="88" t="str">
        <f>VLOOKUP(A1537,EMPRESAS!$A$1:$B$342,2,0)</f>
        <v>ASOCIACION DE PASEROS DEL RIO ARIARI "ASOPASEROS"</v>
      </c>
      <c r="C1537" s="88" t="str">
        <f>VLOOKUP(A1537,EMPRESAS!$A$1:$C$342,3,0)</f>
        <v>Pasajeros y Carga (T-Veh)</v>
      </c>
      <c r="D1537" s="95" t="s">
        <v>2301</v>
      </c>
      <c r="E1537" s="122">
        <v>37500062</v>
      </c>
      <c r="F1537" s="130" t="s">
        <v>1127</v>
      </c>
      <c r="G1537" s="131">
        <v>10</v>
      </c>
      <c r="H1537" s="122" t="s">
        <v>1105</v>
      </c>
      <c r="I1537" s="220" t="str">
        <f>VLOOKUP(A1537,EMPRESAS!$A$1:$I$342,9,0)</f>
        <v>ARIARI</v>
      </c>
      <c r="J1537" s="175">
        <v>10</v>
      </c>
      <c r="K1537" s="176" t="str">
        <f>VLOOKUP(J1537,AUXILIAR_TIPO_ASEGURADORA!$C$2:$D$19,2,0)</f>
        <v>CONDOR</v>
      </c>
      <c r="L1537" s="115">
        <v>300001037</v>
      </c>
      <c r="M1537" s="148">
        <v>39710</v>
      </c>
      <c r="N1537" s="115">
        <v>300001036</v>
      </c>
      <c r="O1537" s="148">
        <v>39710</v>
      </c>
      <c r="P1537" s="28"/>
      <c r="Q1537" s="60"/>
      <c r="R1537" s="157" t="str">
        <f t="shared" ca="1" si="80"/>
        <v>Vencida</v>
      </c>
      <c r="S1537" s="157">
        <f t="shared" ca="1" si="81"/>
        <v>4940</v>
      </c>
      <c r="T1537" s="157" t="str">
        <f t="shared" ca="1" si="82"/>
        <v xml:space="preserve"> </v>
      </c>
    </row>
    <row r="1538" spans="1:20" ht="15.6" thickTop="1" thickBot="1">
      <c r="A1538" s="67">
        <v>9006522284</v>
      </c>
      <c r="B1538" s="88" t="str">
        <f>VLOOKUP(A1538,EMPRESAS!$A$1:$B$342,2,0)</f>
        <v>NAVIERA AGROMINERA DE COLOMBIA</v>
      </c>
      <c r="C1538" s="88" t="str">
        <f>VLOOKUP(A1538,EMPRESAS!$A$1:$C$342,3,0)</f>
        <v>Especial</v>
      </c>
      <c r="D1538" s="91" t="s">
        <v>2598</v>
      </c>
      <c r="E1538" s="122">
        <v>10321491</v>
      </c>
      <c r="F1538" s="130" t="s">
        <v>1158</v>
      </c>
      <c r="G1538" s="131">
        <v>25</v>
      </c>
      <c r="H1538" s="122" t="s">
        <v>1105</v>
      </c>
      <c r="I1538" s="220" t="str">
        <f>VLOOKUP(A1538,EMPRESAS!$A$1:$I$342,9,0)</f>
        <v>MAGDALENA</v>
      </c>
      <c r="J1538" s="175">
        <v>1</v>
      </c>
      <c r="K1538" s="176" t="str">
        <f>VLOOKUP(J1538,AUXILIAR_TIPO_ASEGURADORA!$C$2:$D$19,2,0)</f>
        <v>PREVISORA</v>
      </c>
      <c r="L1538" s="115">
        <v>300001042</v>
      </c>
      <c r="M1538" s="148">
        <v>39710</v>
      </c>
      <c r="N1538" s="115">
        <v>300001047</v>
      </c>
      <c r="O1538" s="148">
        <v>39710</v>
      </c>
      <c r="P1538" s="28"/>
      <c r="Q1538" s="60"/>
      <c r="R1538" s="157" t="str">
        <f t="shared" ca="1" si="80"/>
        <v>Vencida</v>
      </c>
      <c r="S1538" s="157">
        <f t="shared" ca="1" si="81"/>
        <v>4940</v>
      </c>
      <c r="T1538" s="157" t="str">
        <f t="shared" ca="1" si="82"/>
        <v xml:space="preserve"> </v>
      </c>
    </row>
    <row r="1539" spans="1:20" ht="15.6" thickTop="1" thickBot="1">
      <c r="A1539" s="66">
        <v>9006522284</v>
      </c>
      <c r="B1539" s="88" t="str">
        <f>VLOOKUP(A1539,EMPRESAS!$A$1:$B$342,2,0)</f>
        <v>NAVIERA AGROMINERA DE COLOMBIA</v>
      </c>
      <c r="C1539" s="88" t="str">
        <f>VLOOKUP(A1539,EMPRESAS!$A$1:$C$342,3,0)</f>
        <v>Especial</v>
      </c>
      <c r="D1539" s="91" t="s">
        <v>2599</v>
      </c>
      <c r="E1539" s="122">
        <v>10321560</v>
      </c>
      <c r="F1539" s="130" t="s">
        <v>1158</v>
      </c>
      <c r="G1539" s="131">
        <v>26</v>
      </c>
      <c r="H1539" s="122" t="s">
        <v>1105</v>
      </c>
      <c r="I1539" s="220" t="str">
        <f>VLOOKUP(A1539,EMPRESAS!$A$1:$I$342,9,0)</f>
        <v>MAGDALENA</v>
      </c>
      <c r="J1539" s="175">
        <v>1</v>
      </c>
      <c r="K1539" s="176" t="str">
        <f>VLOOKUP(J1539,AUXILIAR_TIPO_ASEGURADORA!$C$2:$D$19,2,0)</f>
        <v>PREVISORA</v>
      </c>
      <c r="L1539" s="115">
        <v>1005237</v>
      </c>
      <c r="M1539" s="148">
        <v>42231</v>
      </c>
      <c r="N1539" s="115">
        <v>1002150</v>
      </c>
      <c r="O1539" s="148">
        <v>42231</v>
      </c>
      <c r="P1539" s="28"/>
      <c r="Q1539" s="60"/>
      <c r="R1539" s="157" t="str">
        <f t="shared" ca="1" si="80"/>
        <v>Vencida</v>
      </c>
      <c r="S1539" s="157">
        <f t="shared" ca="1" si="81"/>
        <v>2419</v>
      </c>
      <c r="T1539" s="157" t="str">
        <f t="shared" ca="1" si="82"/>
        <v xml:space="preserve"> </v>
      </c>
    </row>
    <row r="1540" spans="1:20" ht="15.6" thickTop="1" thickBot="1">
      <c r="A1540" s="66">
        <v>9006522284</v>
      </c>
      <c r="B1540" s="88" t="str">
        <f>VLOOKUP(A1540,EMPRESAS!$A$1:$B$342,2,0)</f>
        <v>NAVIERA AGROMINERA DE COLOMBIA</v>
      </c>
      <c r="C1540" s="88" t="str">
        <f>VLOOKUP(A1540,EMPRESAS!$A$1:$C$342,3,0)</f>
        <v>Especial</v>
      </c>
      <c r="D1540" s="91" t="s">
        <v>2600</v>
      </c>
      <c r="E1540" s="122">
        <v>10321522</v>
      </c>
      <c r="F1540" s="130" t="s">
        <v>1158</v>
      </c>
      <c r="G1540" s="131">
        <v>35</v>
      </c>
      <c r="H1540" s="122" t="s">
        <v>1105</v>
      </c>
      <c r="I1540" s="220" t="str">
        <f>VLOOKUP(A1540,EMPRESAS!$A$1:$I$342,9,0)</f>
        <v>MAGDALENA</v>
      </c>
      <c r="J1540" s="175">
        <v>1</v>
      </c>
      <c r="K1540" s="176" t="str">
        <f>VLOOKUP(J1540,AUXILIAR_TIPO_ASEGURADORA!$C$2:$D$19,2,0)</f>
        <v>PREVISORA</v>
      </c>
      <c r="L1540" s="115">
        <v>1005237</v>
      </c>
      <c r="M1540" s="148">
        <v>42231</v>
      </c>
      <c r="N1540" s="115">
        <v>1002150</v>
      </c>
      <c r="O1540" s="148">
        <v>42231</v>
      </c>
      <c r="P1540" s="28"/>
      <c r="Q1540" s="60"/>
      <c r="R1540" s="157" t="str">
        <f t="shared" ca="1" si="80"/>
        <v>Vencida</v>
      </c>
      <c r="S1540" s="157">
        <f t="shared" ca="1" si="81"/>
        <v>2419</v>
      </c>
      <c r="T1540" s="157" t="str">
        <f t="shared" ca="1" si="82"/>
        <v xml:space="preserve"> </v>
      </c>
    </row>
    <row r="1541" spans="1:20" ht="15.6" thickTop="1" thickBot="1">
      <c r="A1541" s="66">
        <v>9006522284</v>
      </c>
      <c r="B1541" s="88" t="str">
        <f>VLOOKUP(A1541,EMPRESAS!$A$1:$B$342,2,0)</f>
        <v>NAVIERA AGROMINERA DE COLOMBIA</v>
      </c>
      <c r="C1541" s="88" t="str">
        <f>VLOOKUP(A1541,EMPRESAS!$A$1:$C$342,3,0)</f>
        <v>Especial</v>
      </c>
      <c r="D1541" s="91" t="s">
        <v>2601</v>
      </c>
      <c r="E1541" s="122">
        <v>10321659</v>
      </c>
      <c r="F1541" s="130" t="s">
        <v>1158</v>
      </c>
      <c r="G1541" s="131">
        <v>30</v>
      </c>
      <c r="H1541" s="122" t="s">
        <v>1105</v>
      </c>
      <c r="I1541" s="220" t="str">
        <f>VLOOKUP(A1541,EMPRESAS!$A$1:$I$342,9,0)</f>
        <v>MAGDALENA</v>
      </c>
      <c r="J1541" s="175">
        <v>1</v>
      </c>
      <c r="K1541" s="176" t="str">
        <f>VLOOKUP(J1541,AUXILIAR_TIPO_ASEGURADORA!$C$2:$D$19,2,0)</f>
        <v>PREVISORA</v>
      </c>
      <c r="L1541" s="115">
        <v>1005237</v>
      </c>
      <c r="M1541" s="148">
        <v>42231</v>
      </c>
      <c r="N1541" s="115">
        <v>1002150</v>
      </c>
      <c r="O1541" s="148">
        <v>42231</v>
      </c>
      <c r="P1541" s="28"/>
      <c r="Q1541" s="60"/>
      <c r="R1541" s="157" t="str">
        <f t="shared" ca="1" si="80"/>
        <v>Vencida</v>
      </c>
      <c r="S1541" s="157">
        <f t="shared" ca="1" si="81"/>
        <v>2419</v>
      </c>
      <c r="T1541" s="157" t="str">
        <f t="shared" ca="1" si="82"/>
        <v xml:space="preserve"> </v>
      </c>
    </row>
    <row r="1542" spans="1:20" ht="15.6" thickTop="1" thickBot="1">
      <c r="A1542" s="66">
        <v>9006522284</v>
      </c>
      <c r="B1542" s="88" t="str">
        <f>VLOOKUP(A1542,EMPRESAS!$A$1:$B$342,2,0)</f>
        <v>NAVIERA AGROMINERA DE COLOMBIA</v>
      </c>
      <c r="C1542" s="88" t="str">
        <f>VLOOKUP(A1542,EMPRESAS!$A$1:$C$342,3,0)</f>
        <v>Especial</v>
      </c>
      <c r="D1542" s="91" t="s">
        <v>2602</v>
      </c>
      <c r="E1542" s="122">
        <v>10321434</v>
      </c>
      <c r="F1542" s="130" t="s">
        <v>1158</v>
      </c>
      <c r="G1542" s="131">
        <v>33</v>
      </c>
      <c r="H1542" s="122" t="s">
        <v>1105</v>
      </c>
      <c r="I1542" s="220" t="str">
        <f>VLOOKUP(A1542,EMPRESAS!$A$1:$I$342,9,0)</f>
        <v>MAGDALENA</v>
      </c>
      <c r="J1542" s="175">
        <v>1</v>
      </c>
      <c r="K1542" s="176" t="str">
        <f>VLOOKUP(J1542,AUXILIAR_TIPO_ASEGURADORA!$C$2:$D$19,2,0)</f>
        <v>PREVISORA</v>
      </c>
      <c r="L1542" s="115">
        <v>1005237</v>
      </c>
      <c r="M1542" s="148">
        <v>42231</v>
      </c>
      <c r="N1542" s="115">
        <v>1002150</v>
      </c>
      <c r="O1542" s="148">
        <v>42231</v>
      </c>
      <c r="P1542" s="28"/>
      <c r="Q1542" s="60"/>
      <c r="R1542" s="157" t="str">
        <f t="shared" ca="1" si="80"/>
        <v>Vencida</v>
      </c>
      <c r="S1542" s="157">
        <f t="shared" ca="1" si="81"/>
        <v>2419</v>
      </c>
      <c r="T1542" s="157" t="str">
        <f t="shared" ref="T1542:T1605" ca="1" si="83">IF(S1542=-$Y$1,"Proximo a Vencer"," ")</f>
        <v xml:space="preserve"> </v>
      </c>
    </row>
    <row r="1543" spans="1:20" ht="15.6" thickTop="1" thickBot="1">
      <c r="A1543" s="66">
        <v>9006522284</v>
      </c>
      <c r="B1543" s="88" t="str">
        <f>VLOOKUP(A1543,EMPRESAS!$A$1:$B$342,2,0)</f>
        <v>NAVIERA AGROMINERA DE COLOMBIA</v>
      </c>
      <c r="C1543" s="88" t="str">
        <f>VLOOKUP(A1543,EMPRESAS!$A$1:$C$342,3,0)</f>
        <v>Especial</v>
      </c>
      <c r="D1543" s="91" t="s">
        <v>2603</v>
      </c>
      <c r="E1543" s="122">
        <v>10321690</v>
      </c>
      <c r="F1543" s="130" t="s">
        <v>1158</v>
      </c>
      <c r="G1543" s="131">
        <v>51</v>
      </c>
      <c r="H1543" s="122" t="s">
        <v>1105</v>
      </c>
      <c r="I1543" s="220" t="str">
        <f>VLOOKUP(A1543,EMPRESAS!$A$1:$I$342,9,0)</f>
        <v>MAGDALENA</v>
      </c>
      <c r="J1543" s="175">
        <v>1</v>
      </c>
      <c r="K1543" s="176" t="str">
        <f>VLOOKUP(J1543,AUXILIAR_TIPO_ASEGURADORA!$C$2:$D$19,2,0)</f>
        <v>PREVISORA</v>
      </c>
      <c r="L1543" s="115">
        <v>1005237</v>
      </c>
      <c r="M1543" s="148">
        <v>42231</v>
      </c>
      <c r="N1543" s="115">
        <v>1002150</v>
      </c>
      <c r="O1543" s="148">
        <v>42231</v>
      </c>
      <c r="P1543" s="28"/>
      <c r="Q1543" s="60"/>
      <c r="R1543" s="157" t="str">
        <f t="shared" ca="1" si="80"/>
        <v>Vencida</v>
      </c>
      <c r="S1543" s="157">
        <f t="shared" ca="1" si="81"/>
        <v>2419</v>
      </c>
      <c r="T1543" s="157" t="str">
        <f t="shared" ca="1" si="83"/>
        <v xml:space="preserve"> </v>
      </c>
    </row>
    <row r="1544" spans="1:20" ht="15.6" thickTop="1" thickBot="1">
      <c r="A1544" s="66">
        <v>9006522284</v>
      </c>
      <c r="B1544" s="88" t="str">
        <f>VLOOKUP(A1544,EMPRESAS!$A$1:$B$342,2,0)</f>
        <v>NAVIERA AGROMINERA DE COLOMBIA</v>
      </c>
      <c r="C1544" s="88" t="str">
        <f>VLOOKUP(A1544,EMPRESAS!$A$1:$C$342,3,0)</f>
        <v>Especial</v>
      </c>
      <c r="D1544" s="91" t="s">
        <v>2604</v>
      </c>
      <c r="E1544" s="122">
        <v>10321691</v>
      </c>
      <c r="F1544" s="130" t="s">
        <v>1158</v>
      </c>
      <c r="G1544" s="131">
        <v>25</v>
      </c>
      <c r="H1544" s="122" t="s">
        <v>1105</v>
      </c>
      <c r="I1544" s="220" t="str">
        <f>VLOOKUP(A1544,EMPRESAS!$A$1:$I$342,9,0)</f>
        <v>MAGDALENA</v>
      </c>
      <c r="J1544" s="175">
        <v>1</v>
      </c>
      <c r="K1544" s="176" t="str">
        <f>VLOOKUP(J1544,AUXILIAR_TIPO_ASEGURADORA!$C$2:$D$19,2,0)</f>
        <v>PREVISORA</v>
      </c>
      <c r="L1544" s="115">
        <v>1005237</v>
      </c>
      <c r="M1544" s="148">
        <v>42231</v>
      </c>
      <c r="N1544" s="115">
        <v>1002150</v>
      </c>
      <c r="O1544" s="148">
        <v>42231</v>
      </c>
      <c r="P1544" s="28"/>
      <c r="Q1544" s="60"/>
      <c r="R1544" s="157" t="str">
        <f t="shared" ca="1" si="80"/>
        <v>Vencida</v>
      </c>
      <c r="S1544" s="157">
        <f t="shared" ca="1" si="81"/>
        <v>2419</v>
      </c>
      <c r="T1544" s="157" t="str">
        <f t="shared" ca="1" si="83"/>
        <v xml:space="preserve"> </v>
      </c>
    </row>
    <row r="1545" spans="1:20" ht="15.6" thickTop="1" thickBot="1">
      <c r="A1545" s="66">
        <v>9006522284</v>
      </c>
      <c r="B1545" s="88" t="str">
        <f>VLOOKUP(A1545,EMPRESAS!$A$1:$B$342,2,0)</f>
        <v>NAVIERA AGROMINERA DE COLOMBIA</v>
      </c>
      <c r="C1545" s="88" t="str">
        <f>VLOOKUP(A1545,EMPRESAS!$A$1:$C$342,3,0)</f>
        <v>Especial</v>
      </c>
      <c r="D1545" s="91" t="s">
        <v>2605</v>
      </c>
      <c r="E1545" s="122">
        <v>10321683</v>
      </c>
      <c r="F1545" s="130" t="s">
        <v>1158</v>
      </c>
      <c r="G1545" s="131">
        <v>70</v>
      </c>
      <c r="H1545" s="122" t="s">
        <v>1105</v>
      </c>
      <c r="I1545" s="220" t="str">
        <f>VLOOKUP(A1545,EMPRESAS!$A$1:$I$342,9,0)</f>
        <v>MAGDALENA</v>
      </c>
      <c r="J1545" s="175">
        <v>1</v>
      </c>
      <c r="K1545" s="176" t="str">
        <f>VLOOKUP(J1545,AUXILIAR_TIPO_ASEGURADORA!$C$2:$D$19,2,0)</f>
        <v>PREVISORA</v>
      </c>
      <c r="L1545" s="115">
        <v>1005237</v>
      </c>
      <c r="M1545" s="148">
        <v>42231</v>
      </c>
      <c r="N1545" s="115">
        <v>1002150</v>
      </c>
      <c r="O1545" s="148">
        <v>42231</v>
      </c>
      <c r="P1545" s="28"/>
      <c r="Q1545" s="60"/>
      <c r="R1545" s="157" t="str">
        <f t="shared" ca="1" si="80"/>
        <v>Vencida</v>
      </c>
      <c r="S1545" s="157">
        <f t="shared" ca="1" si="81"/>
        <v>2419</v>
      </c>
      <c r="T1545" s="157" t="str">
        <f t="shared" ca="1" si="83"/>
        <v xml:space="preserve"> </v>
      </c>
    </row>
    <row r="1546" spans="1:20" ht="15.6" thickTop="1" thickBot="1">
      <c r="A1546" s="66">
        <v>9006522284</v>
      </c>
      <c r="B1546" s="88" t="str">
        <f>VLOOKUP(A1546,EMPRESAS!$A$1:$B$342,2,0)</f>
        <v>NAVIERA AGROMINERA DE COLOMBIA</v>
      </c>
      <c r="C1546" s="88" t="str">
        <f>VLOOKUP(A1546,EMPRESAS!$A$1:$C$342,3,0)</f>
        <v>Especial</v>
      </c>
      <c r="D1546" s="91" t="s">
        <v>2606</v>
      </c>
      <c r="E1546" s="122">
        <v>10321601</v>
      </c>
      <c r="F1546" s="130" t="s">
        <v>1158</v>
      </c>
      <c r="G1546" s="131">
        <v>35</v>
      </c>
      <c r="H1546" s="122" t="s">
        <v>1105</v>
      </c>
      <c r="I1546" s="220" t="str">
        <f>VLOOKUP(A1546,EMPRESAS!$A$1:$I$342,9,0)</f>
        <v>MAGDALENA</v>
      </c>
      <c r="J1546" s="175">
        <v>1</v>
      </c>
      <c r="K1546" s="176" t="str">
        <f>VLOOKUP(J1546,AUXILIAR_TIPO_ASEGURADORA!$C$2:$D$19,2,0)</f>
        <v>PREVISORA</v>
      </c>
      <c r="L1546" s="115">
        <v>1005237</v>
      </c>
      <c r="M1546" s="148">
        <v>42231</v>
      </c>
      <c r="N1546" s="115">
        <v>1002150</v>
      </c>
      <c r="O1546" s="148">
        <v>42231</v>
      </c>
      <c r="P1546" s="28"/>
      <c r="Q1546" s="60"/>
      <c r="R1546" s="157" t="str">
        <f t="shared" ref="R1546:R1609" ca="1" si="84">IF(O1546&lt;$W$1,"Vencida","Vigente")</f>
        <v>Vencida</v>
      </c>
      <c r="S1546" s="157">
        <f t="shared" ref="S1546:S1609" ca="1" si="85">$W$1-O1546</f>
        <v>2419</v>
      </c>
      <c r="T1546" s="157" t="str">
        <f t="shared" ca="1" si="83"/>
        <v xml:space="preserve"> </v>
      </c>
    </row>
    <row r="1547" spans="1:20" ht="15.6" thickTop="1" thickBot="1">
      <c r="A1547" s="66">
        <v>9006522284</v>
      </c>
      <c r="B1547" s="88" t="str">
        <f>VLOOKUP(A1547,EMPRESAS!$A$1:$B$342,2,0)</f>
        <v>NAVIERA AGROMINERA DE COLOMBIA</v>
      </c>
      <c r="C1547" s="88" t="str">
        <f>VLOOKUP(A1547,EMPRESAS!$A$1:$C$342,3,0)</f>
        <v>Especial</v>
      </c>
      <c r="D1547" s="91" t="s">
        <v>2607</v>
      </c>
      <c r="E1547" s="122">
        <v>10321361</v>
      </c>
      <c r="F1547" s="130" t="s">
        <v>1102</v>
      </c>
      <c r="G1547" s="131">
        <v>18</v>
      </c>
      <c r="H1547" s="122" t="s">
        <v>1105</v>
      </c>
      <c r="I1547" s="220" t="str">
        <f>VLOOKUP(A1547,EMPRESAS!$A$1:$I$342,9,0)</f>
        <v>MAGDALENA</v>
      </c>
      <c r="J1547" s="175">
        <v>1</v>
      </c>
      <c r="K1547" s="176" t="str">
        <f>VLOOKUP(J1547,AUXILIAR_TIPO_ASEGURADORA!$C$2:$D$19,2,0)</f>
        <v>PREVISORA</v>
      </c>
      <c r="L1547" s="115">
        <v>1005237</v>
      </c>
      <c r="M1547" s="148">
        <v>42231</v>
      </c>
      <c r="N1547" s="115">
        <v>1002150</v>
      </c>
      <c r="O1547" s="148">
        <v>42231</v>
      </c>
      <c r="P1547" s="28"/>
      <c r="Q1547" s="60"/>
      <c r="R1547" s="157" t="str">
        <f t="shared" ca="1" si="84"/>
        <v>Vencida</v>
      </c>
      <c r="S1547" s="157">
        <f t="shared" ca="1" si="85"/>
        <v>2419</v>
      </c>
      <c r="T1547" s="157" t="str">
        <f t="shared" ca="1" si="83"/>
        <v xml:space="preserve"> </v>
      </c>
    </row>
    <row r="1548" spans="1:20" ht="15.6" thickTop="1" thickBot="1">
      <c r="A1548" s="67">
        <v>9006270590</v>
      </c>
      <c r="B1548" s="88" t="str">
        <f>VLOOKUP(A1548,EMPRESAS!$A$1:$B$342,2,0)</f>
        <v>SERVICIOS ESPECIALES GB S.A.S.</v>
      </c>
      <c r="C1548" s="88" t="str">
        <f>VLOOKUP(A1548,EMPRESAS!$A$1:$C$342,3,0)</f>
        <v>Especial</v>
      </c>
      <c r="D1548" s="95" t="s">
        <v>2608</v>
      </c>
      <c r="E1548" s="122">
        <v>10920082</v>
      </c>
      <c r="F1548" s="130" t="s">
        <v>1102</v>
      </c>
      <c r="G1548" s="131">
        <v>20</v>
      </c>
      <c r="H1548" s="122" t="s">
        <v>1035</v>
      </c>
      <c r="I1548" s="220" t="str">
        <f>VLOOKUP(A1548,EMPRESAS!$A$1:$I$342,9,0)</f>
        <v>MAGDALENA</v>
      </c>
      <c r="J1548" s="175">
        <v>1</v>
      </c>
      <c r="K1548" s="176" t="str">
        <f>VLOOKUP(J1548,AUXILIAR_TIPO_ASEGURADORA!$C$2:$D$19,2,0)</f>
        <v>PREVISORA</v>
      </c>
      <c r="L1548" s="115">
        <v>1005237</v>
      </c>
      <c r="M1548" s="148">
        <v>42231</v>
      </c>
      <c r="N1548" s="115">
        <v>1002150</v>
      </c>
      <c r="O1548" s="148">
        <v>42231</v>
      </c>
      <c r="P1548" s="28"/>
      <c r="Q1548" s="60"/>
      <c r="R1548" s="157" t="str">
        <f t="shared" ca="1" si="84"/>
        <v>Vencida</v>
      </c>
      <c r="S1548" s="157">
        <f t="shared" ca="1" si="85"/>
        <v>2419</v>
      </c>
      <c r="T1548" s="157" t="str">
        <f t="shared" ca="1" si="83"/>
        <v xml:space="preserve"> </v>
      </c>
    </row>
    <row r="1549" spans="1:20" ht="15.6" thickTop="1" thickBot="1">
      <c r="A1549" s="66">
        <v>9006270590</v>
      </c>
      <c r="B1549" s="88" t="str">
        <f>VLOOKUP(A1549,EMPRESAS!$A$1:$B$342,2,0)</f>
        <v>SERVICIOS ESPECIALES GB S.A.S.</v>
      </c>
      <c r="C1549" s="88" t="str">
        <f>VLOOKUP(A1549,EMPRESAS!$A$1:$C$342,3,0)</f>
        <v>Especial</v>
      </c>
      <c r="D1549" s="95" t="s">
        <v>2609</v>
      </c>
      <c r="E1549" s="122">
        <v>10920203</v>
      </c>
      <c r="F1549" s="130" t="s">
        <v>1102</v>
      </c>
      <c r="G1549" s="131">
        <v>20</v>
      </c>
      <c r="H1549" s="122" t="s">
        <v>1035</v>
      </c>
      <c r="I1549" s="220" t="str">
        <f>VLOOKUP(A1549,EMPRESAS!$A$1:$I$342,9,0)</f>
        <v>MAGDALENA</v>
      </c>
      <c r="J1549" s="175">
        <v>1</v>
      </c>
      <c r="K1549" s="176" t="str">
        <f>VLOOKUP(J1549,AUXILIAR_TIPO_ASEGURADORA!$C$2:$D$19,2,0)</f>
        <v>PREVISORA</v>
      </c>
      <c r="L1549" s="115">
        <v>1002536</v>
      </c>
      <c r="M1549" s="148">
        <v>42231</v>
      </c>
      <c r="N1549" s="115">
        <v>3000147</v>
      </c>
      <c r="O1549" s="148">
        <v>42231</v>
      </c>
      <c r="P1549" s="28"/>
      <c r="Q1549" s="60"/>
      <c r="R1549" s="157" t="str">
        <f t="shared" ca="1" si="84"/>
        <v>Vencida</v>
      </c>
      <c r="S1549" s="157">
        <f t="shared" ca="1" si="85"/>
        <v>2419</v>
      </c>
      <c r="T1549" s="157" t="str">
        <f t="shared" ca="1" si="83"/>
        <v xml:space="preserve"> </v>
      </c>
    </row>
    <row r="1550" spans="1:20" ht="15.6" thickTop="1" thickBot="1">
      <c r="A1550" s="66">
        <v>9006270590</v>
      </c>
      <c r="B1550" s="88" t="str">
        <f>VLOOKUP(A1550,EMPRESAS!$A$1:$B$342,2,0)</f>
        <v>SERVICIOS ESPECIALES GB S.A.S.</v>
      </c>
      <c r="C1550" s="88" t="str">
        <f>VLOOKUP(A1550,EMPRESAS!$A$1:$C$342,3,0)</f>
        <v>Especial</v>
      </c>
      <c r="D1550" s="95" t="s">
        <v>2610</v>
      </c>
      <c r="E1550" s="122">
        <v>10920204</v>
      </c>
      <c r="F1550" s="130" t="s">
        <v>1102</v>
      </c>
      <c r="G1550" s="131">
        <v>20</v>
      </c>
      <c r="H1550" s="122" t="s">
        <v>1035</v>
      </c>
      <c r="I1550" s="220" t="str">
        <f>VLOOKUP(A1550,EMPRESAS!$A$1:$I$342,9,0)</f>
        <v>MAGDALENA</v>
      </c>
      <c r="J1550" s="175">
        <v>1</v>
      </c>
      <c r="K1550" s="176" t="str">
        <f>VLOOKUP(J1550,AUXILIAR_TIPO_ASEGURADORA!$C$2:$D$19,2,0)</f>
        <v>PREVISORA</v>
      </c>
      <c r="L1550" s="115">
        <v>1002536</v>
      </c>
      <c r="M1550" s="148">
        <v>42231</v>
      </c>
      <c r="N1550" s="115">
        <v>3000147</v>
      </c>
      <c r="O1550" s="148">
        <v>42231</v>
      </c>
      <c r="P1550" s="28"/>
      <c r="Q1550" s="60"/>
      <c r="R1550" s="157" t="str">
        <f t="shared" ca="1" si="84"/>
        <v>Vencida</v>
      </c>
      <c r="S1550" s="157">
        <f t="shared" ca="1" si="85"/>
        <v>2419</v>
      </c>
      <c r="T1550" s="157" t="str">
        <f t="shared" ca="1" si="83"/>
        <v xml:space="preserve"> </v>
      </c>
    </row>
    <row r="1551" spans="1:20" ht="15.6" thickTop="1" thickBot="1">
      <c r="A1551" s="66">
        <v>9006270590</v>
      </c>
      <c r="B1551" s="88" t="str">
        <f>VLOOKUP(A1551,EMPRESAS!$A$1:$B$342,2,0)</f>
        <v>SERVICIOS ESPECIALES GB S.A.S.</v>
      </c>
      <c r="C1551" s="88" t="str">
        <f>VLOOKUP(A1551,EMPRESAS!$A$1:$C$342,3,0)</f>
        <v>Especial</v>
      </c>
      <c r="D1551" s="95" t="s">
        <v>2611</v>
      </c>
      <c r="E1551" s="122">
        <v>10920364</v>
      </c>
      <c r="F1551" s="130" t="s">
        <v>1102</v>
      </c>
      <c r="G1551" s="131">
        <v>20</v>
      </c>
      <c r="H1551" s="122" t="s">
        <v>1035</v>
      </c>
      <c r="I1551" s="220" t="str">
        <f>VLOOKUP(A1551,EMPRESAS!$A$1:$I$342,9,0)</f>
        <v>MAGDALENA</v>
      </c>
      <c r="J1551" s="175">
        <v>1</v>
      </c>
      <c r="K1551" s="176" t="str">
        <f>VLOOKUP(J1551,AUXILIAR_TIPO_ASEGURADORA!$C$2:$D$19,2,0)</f>
        <v>PREVISORA</v>
      </c>
      <c r="L1551" s="115">
        <v>1002536</v>
      </c>
      <c r="M1551" s="148">
        <v>42231</v>
      </c>
      <c r="N1551" s="115">
        <v>3000147</v>
      </c>
      <c r="O1551" s="148">
        <v>42231</v>
      </c>
      <c r="P1551" s="28"/>
      <c r="Q1551" s="60"/>
      <c r="R1551" s="157" t="str">
        <f t="shared" ca="1" si="84"/>
        <v>Vencida</v>
      </c>
      <c r="S1551" s="157">
        <f t="shared" ca="1" si="85"/>
        <v>2419</v>
      </c>
      <c r="T1551" s="157" t="str">
        <f t="shared" ca="1" si="83"/>
        <v xml:space="preserve"> </v>
      </c>
    </row>
    <row r="1552" spans="1:20" ht="15.6" thickTop="1" thickBot="1">
      <c r="A1552" s="66">
        <v>9006270590</v>
      </c>
      <c r="B1552" s="88" t="str">
        <f>VLOOKUP(A1552,EMPRESAS!$A$1:$B$342,2,0)</f>
        <v>SERVICIOS ESPECIALES GB S.A.S.</v>
      </c>
      <c r="C1552" s="88" t="str">
        <f>VLOOKUP(A1552,EMPRESAS!$A$1:$C$342,3,0)</f>
        <v>Especial</v>
      </c>
      <c r="D1552" s="95" t="s">
        <v>2612</v>
      </c>
      <c r="E1552" s="122">
        <v>10920393</v>
      </c>
      <c r="F1552" s="130" t="s">
        <v>1102</v>
      </c>
      <c r="G1552" s="131">
        <v>25</v>
      </c>
      <c r="H1552" s="122" t="s">
        <v>1035</v>
      </c>
      <c r="I1552" s="220" t="str">
        <f>VLOOKUP(A1552,EMPRESAS!$A$1:$I$342,9,0)</f>
        <v>MAGDALENA</v>
      </c>
      <c r="J1552" s="175">
        <v>1</v>
      </c>
      <c r="K1552" s="176" t="str">
        <f>VLOOKUP(J1552,AUXILIAR_TIPO_ASEGURADORA!$C$2:$D$19,2,0)</f>
        <v>PREVISORA</v>
      </c>
      <c r="L1552" s="115">
        <v>1002536</v>
      </c>
      <c r="M1552" s="148">
        <v>42231</v>
      </c>
      <c r="N1552" s="115">
        <v>3000147</v>
      </c>
      <c r="O1552" s="148">
        <v>42231</v>
      </c>
      <c r="P1552" s="28"/>
      <c r="Q1552" s="60"/>
      <c r="R1552" s="157" t="str">
        <f t="shared" ca="1" si="84"/>
        <v>Vencida</v>
      </c>
      <c r="S1552" s="157">
        <f t="shared" ca="1" si="85"/>
        <v>2419</v>
      </c>
      <c r="T1552" s="157" t="str">
        <f t="shared" ca="1" si="83"/>
        <v xml:space="preserve"> </v>
      </c>
    </row>
    <row r="1553" spans="1:20" ht="15.6" thickTop="1" thickBot="1">
      <c r="A1553" s="67">
        <v>9006667594</v>
      </c>
      <c r="B1553" s="88" t="str">
        <f>VLOOKUP(A1553,EMPRESAS!$A$1:$B$342,2,0)</f>
        <v>AGENCIA DE VIAJES SELVATOUR  S.A.S.</v>
      </c>
      <c r="C1553" s="88" t="str">
        <f>VLOOKUP(A1553,EMPRESAS!$A$1:$C$342,3,0)</f>
        <v>Turismo</v>
      </c>
      <c r="D1553" s="91" t="s">
        <v>2613</v>
      </c>
      <c r="E1553" s="122">
        <v>40521112</v>
      </c>
      <c r="F1553" s="130" t="s">
        <v>1102</v>
      </c>
      <c r="G1553" s="131">
        <v>40</v>
      </c>
      <c r="H1553" s="122" t="s">
        <v>1035</v>
      </c>
      <c r="I1553" s="220" t="str">
        <f>VLOOKUP(A1553,EMPRESAS!$A$1:$I$342,9,0)</f>
        <v xml:space="preserve">AMAZONAS </v>
      </c>
      <c r="J1553" s="175">
        <v>1</v>
      </c>
      <c r="K1553" s="176" t="str">
        <f>VLOOKUP(J1553,AUXILIAR_TIPO_ASEGURADORA!$C$2:$D$19,2,0)</f>
        <v>PREVISORA</v>
      </c>
      <c r="L1553" s="115">
        <v>1021285</v>
      </c>
      <c r="M1553" s="148">
        <v>43401</v>
      </c>
      <c r="N1553" s="115">
        <v>1021274</v>
      </c>
      <c r="O1553" s="148">
        <v>43401</v>
      </c>
      <c r="P1553"/>
      <c r="R1553" s="157" t="str">
        <f t="shared" ca="1" si="84"/>
        <v>Vencida</v>
      </c>
      <c r="S1553" s="157">
        <f t="shared" ca="1" si="85"/>
        <v>1249</v>
      </c>
      <c r="T1553" s="157" t="str">
        <f t="shared" ca="1" si="83"/>
        <v xml:space="preserve"> </v>
      </c>
    </row>
    <row r="1554" spans="1:20" ht="15.6" thickTop="1" thickBot="1">
      <c r="A1554" s="66">
        <v>9006667594</v>
      </c>
      <c r="B1554" s="88" t="str">
        <f>VLOOKUP(A1554,EMPRESAS!$A$1:$B$342,2,0)</f>
        <v>AGENCIA DE VIAJES SELVATOUR  S.A.S.</v>
      </c>
      <c r="C1554" s="88" t="str">
        <f>VLOOKUP(A1554,EMPRESAS!$A$1:$C$342,3,0)</f>
        <v>Turismo</v>
      </c>
      <c r="D1554" s="91" t="s">
        <v>2614</v>
      </c>
      <c r="E1554" s="122">
        <v>40521113</v>
      </c>
      <c r="F1554" s="130" t="s">
        <v>1102</v>
      </c>
      <c r="G1554" s="131">
        <v>27</v>
      </c>
      <c r="H1554" s="122" t="s">
        <v>1035</v>
      </c>
      <c r="I1554" s="220" t="str">
        <f>VLOOKUP(A1554,EMPRESAS!$A$1:$I$342,9,0)</f>
        <v xml:space="preserve">AMAZONAS </v>
      </c>
      <c r="J1554" s="175">
        <v>1</v>
      </c>
      <c r="K1554" s="176" t="str">
        <f>VLOOKUP(J1554,AUXILIAR_TIPO_ASEGURADORA!$C$2:$D$19,2,0)</f>
        <v>PREVISORA</v>
      </c>
      <c r="L1554" s="115">
        <v>1021285</v>
      </c>
      <c r="M1554" s="148">
        <v>43401</v>
      </c>
      <c r="N1554" s="115">
        <v>1021274</v>
      </c>
      <c r="O1554" s="148">
        <v>43401</v>
      </c>
      <c r="P1554" s="28"/>
      <c r="Q1554" s="60"/>
      <c r="R1554" s="157" t="str">
        <f t="shared" ca="1" si="84"/>
        <v>Vencida</v>
      </c>
      <c r="S1554" s="157">
        <f t="shared" ca="1" si="85"/>
        <v>1249</v>
      </c>
      <c r="T1554" s="157" t="str">
        <f t="shared" ca="1" si="83"/>
        <v xml:space="preserve"> </v>
      </c>
    </row>
    <row r="1555" spans="1:20" ht="15.6" thickTop="1" thickBot="1">
      <c r="A1555" s="66">
        <v>9006667594</v>
      </c>
      <c r="B1555" s="88" t="str">
        <f>VLOOKUP(A1555,EMPRESAS!$A$1:$B$342,2,0)</f>
        <v>AGENCIA DE VIAJES SELVATOUR  S.A.S.</v>
      </c>
      <c r="C1555" s="88" t="str">
        <f>VLOOKUP(A1555,EMPRESAS!$A$1:$C$342,3,0)</f>
        <v>Turismo</v>
      </c>
      <c r="D1555" s="91" t="s">
        <v>2615</v>
      </c>
      <c r="E1555" s="122">
        <v>40521123</v>
      </c>
      <c r="F1555" s="130" t="s">
        <v>1144</v>
      </c>
      <c r="G1555" s="131">
        <v>15</v>
      </c>
      <c r="H1555" s="122" t="s">
        <v>1105</v>
      </c>
      <c r="I1555" s="220" t="str">
        <f>VLOOKUP(A1555,EMPRESAS!$A$1:$I$342,9,0)</f>
        <v xml:space="preserve">AMAZONAS </v>
      </c>
      <c r="J1555" s="175">
        <v>1</v>
      </c>
      <c r="K1555" s="176" t="str">
        <f>VLOOKUP(J1555,AUXILIAR_TIPO_ASEGURADORA!$C$2:$D$19,2,0)</f>
        <v>PREVISORA</v>
      </c>
      <c r="L1555" s="115">
        <v>1021285</v>
      </c>
      <c r="M1555" s="148">
        <v>43401</v>
      </c>
      <c r="N1555" s="115">
        <v>1021274</v>
      </c>
      <c r="O1555" s="148">
        <v>43401</v>
      </c>
      <c r="P1555" s="28"/>
      <c r="Q1555" s="60"/>
      <c r="R1555" s="157" t="str">
        <f t="shared" ca="1" si="84"/>
        <v>Vencida</v>
      </c>
      <c r="S1555" s="157">
        <f t="shared" ca="1" si="85"/>
        <v>1249</v>
      </c>
      <c r="T1555" s="157" t="str">
        <f t="shared" ca="1" si="83"/>
        <v xml:space="preserve"> </v>
      </c>
    </row>
    <row r="1556" spans="1:20" ht="15.6" thickTop="1" thickBot="1">
      <c r="A1556" s="66">
        <v>9006667594</v>
      </c>
      <c r="B1556" s="88" t="str">
        <f>VLOOKUP(A1556,EMPRESAS!$A$1:$B$342,2,0)</f>
        <v>AGENCIA DE VIAJES SELVATOUR  S.A.S.</v>
      </c>
      <c r="C1556" s="88" t="str">
        <f>VLOOKUP(A1556,EMPRESAS!$A$1:$C$342,3,0)</f>
        <v>Turismo</v>
      </c>
      <c r="D1556" s="91" t="s">
        <v>2616</v>
      </c>
      <c r="E1556" s="122">
        <v>40521121</v>
      </c>
      <c r="F1556" s="130" t="s">
        <v>1673</v>
      </c>
      <c r="G1556" s="131">
        <v>20</v>
      </c>
      <c r="H1556" s="122" t="s">
        <v>1105</v>
      </c>
      <c r="I1556" s="220" t="str">
        <f>VLOOKUP(A1556,EMPRESAS!$A$1:$I$342,9,0)</f>
        <v xml:space="preserve">AMAZONAS </v>
      </c>
      <c r="J1556" s="175">
        <v>1</v>
      </c>
      <c r="K1556" s="176" t="str">
        <f>VLOOKUP(J1556,AUXILIAR_TIPO_ASEGURADORA!$C$2:$D$19,2,0)</f>
        <v>PREVISORA</v>
      </c>
      <c r="L1556" s="115">
        <v>1021285</v>
      </c>
      <c r="M1556" s="148">
        <v>43401</v>
      </c>
      <c r="N1556" s="115">
        <v>1021274</v>
      </c>
      <c r="O1556" s="148">
        <v>43401</v>
      </c>
      <c r="P1556" s="28"/>
      <c r="Q1556" s="60"/>
      <c r="R1556" s="157" t="str">
        <f t="shared" ca="1" si="84"/>
        <v>Vencida</v>
      </c>
      <c r="S1556" s="157">
        <f t="shared" ca="1" si="85"/>
        <v>1249</v>
      </c>
      <c r="T1556" s="157" t="str">
        <f t="shared" ca="1" si="83"/>
        <v xml:space="preserve"> </v>
      </c>
    </row>
    <row r="1557" spans="1:20" ht="15.6" thickTop="1" thickBot="1">
      <c r="A1557" s="66">
        <v>9006667594</v>
      </c>
      <c r="B1557" s="88" t="str">
        <f>VLOOKUP(A1557,EMPRESAS!$A$1:$B$342,2,0)</f>
        <v>AGENCIA DE VIAJES SELVATOUR  S.A.S.</v>
      </c>
      <c r="C1557" s="88" t="str">
        <f>VLOOKUP(A1557,EMPRESAS!$A$1:$C$342,3,0)</f>
        <v>Turismo</v>
      </c>
      <c r="D1557" s="91" t="s">
        <v>2617</v>
      </c>
      <c r="E1557" s="122">
        <v>40521125</v>
      </c>
      <c r="F1557" s="130" t="s">
        <v>1102</v>
      </c>
      <c r="G1557" s="131">
        <v>18</v>
      </c>
      <c r="H1557" s="122" t="s">
        <v>1105</v>
      </c>
      <c r="I1557" s="220" t="str">
        <f>VLOOKUP(A1557,EMPRESAS!$A$1:$I$342,9,0)</f>
        <v xml:space="preserve">AMAZONAS </v>
      </c>
      <c r="J1557" s="175">
        <v>1</v>
      </c>
      <c r="K1557" s="176" t="str">
        <f>VLOOKUP(J1557,AUXILIAR_TIPO_ASEGURADORA!$C$2:$D$19,2,0)</f>
        <v>PREVISORA</v>
      </c>
      <c r="L1557" s="115">
        <v>1021285</v>
      </c>
      <c r="M1557" s="148">
        <v>43401</v>
      </c>
      <c r="N1557" s="115">
        <v>1021274</v>
      </c>
      <c r="O1557" s="148">
        <v>43401</v>
      </c>
      <c r="P1557" s="28"/>
      <c r="Q1557" s="60"/>
      <c r="R1557" s="157" t="str">
        <f t="shared" ca="1" si="84"/>
        <v>Vencida</v>
      </c>
      <c r="S1557" s="157">
        <f t="shared" ca="1" si="85"/>
        <v>1249</v>
      </c>
      <c r="T1557" s="157" t="str">
        <f t="shared" ca="1" si="83"/>
        <v xml:space="preserve"> </v>
      </c>
    </row>
    <row r="1558" spans="1:20" ht="15.6" thickTop="1" thickBot="1">
      <c r="A1558" s="66">
        <v>9006667594</v>
      </c>
      <c r="B1558" s="88" t="str">
        <f>VLOOKUP(A1558,EMPRESAS!$A$1:$B$342,2,0)</f>
        <v>AGENCIA DE VIAJES SELVATOUR  S.A.S.</v>
      </c>
      <c r="C1558" s="88" t="str">
        <f>VLOOKUP(A1558,EMPRESAS!$A$1:$C$342,3,0)</f>
        <v>Turismo</v>
      </c>
      <c r="D1558" s="91" t="s">
        <v>2618</v>
      </c>
      <c r="E1558" s="122">
        <v>40521177</v>
      </c>
      <c r="F1558" s="130" t="s">
        <v>1673</v>
      </c>
      <c r="G1558" s="131">
        <v>90</v>
      </c>
      <c r="H1558" s="122" t="s">
        <v>1035</v>
      </c>
      <c r="I1558" s="220" t="str">
        <f>VLOOKUP(A1558,EMPRESAS!$A$1:$I$342,9,0)</f>
        <v xml:space="preserve">AMAZONAS </v>
      </c>
      <c r="J1558" s="175">
        <v>1</v>
      </c>
      <c r="K1558" s="176" t="str">
        <f>VLOOKUP(J1558,AUXILIAR_TIPO_ASEGURADORA!$C$2:$D$19,2,0)</f>
        <v>PREVISORA</v>
      </c>
      <c r="L1558" s="115">
        <v>1021285</v>
      </c>
      <c r="M1558" s="148">
        <v>43401</v>
      </c>
      <c r="N1558" s="115">
        <v>1021274</v>
      </c>
      <c r="O1558" s="148">
        <v>43401</v>
      </c>
      <c r="P1558" s="28"/>
      <c r="Q1558" s="60"/>
      <c r="R1558" s="157" t="str">
        <f t="shared" ca="1" si="84"/>
        <v>Vencida</v>
      </c>
      <c r="S1558" s="157">
        <f t="shared" ca="1" si="85"/>
        <v>1249</v>
      </c>
      <c r="T1558" s="157" t="str">
        <f t="shared" ca="1" si="83"/>
        <v xml:space="preserve"> </v>
      </c>
    </row>
    <row r="1559" spans="1:20" ht="15.6" thickTop="1" thickBot="1">
      <c r="A1559" s="66">
        <v>9006667594</v>
      </c>
      <c r="B1559" s="88" t="str">
        <f>VLOOKUP(A1559,EMPRESAS!$A$1:$B$342,2,0)</f>
        <v>AGENCIA DE VIAJES SELVATOUR  S.A.S.</v>
      </c>
      <c r="C1559" s="88" t="str">
        <f>VLOOKUP(A1559,EMPRESAS!$A$1:$C$342,3,0)</f>
        <v>Turismo</v>
      </c>
      <c r="D1559" s="91" t="s">
        <v>2619</v>
      </c>
      <c r="E1559" s="122">
        <v>40521161</v>
      </c>
      <c r="F1559" s="130" t="s">
        <v>1102</v>
      </c>
      <c r="G1559" s="131">
        <v>29</v>
      </c>
      <c r="H1559" s="122" t="s">
        <v>1035</v>
      </c>
      <c r="I1559" s="220" t="str">
        <f>VLOOKUP(A1559,EMPRESAS!$A$1:$I$342,9,0)</f>
        <v xml:space="preserve">AMAZONAS </v>
      </c>
      <c r="J1559" s="175">
        <v>1</v>
      </c>
      <c r="K1559" s="176" t="str">
        <f>VLOOKUP(J1559,AUXILIAR_TIPO_ASEGURADORA!$C$2:$D$19,2,0)</f>
        <v>PREVISORA</v>
      </c>
      <c r="L1559" s="115">
        <v>1021285</v>
      </c>
      <c r="M1559" s="148">
        <v>43401</v>
      </c>
      <c r="N1559" s="115">
        <v>1021274</v>
      </c>
      <c r="O1559" s="148">
        <v>43401</v>
      </c>
      <c r="P1559" s="28"/>
      <c r="Q1559" s="60"/>
      <c r="R1559" s="157" t="str">
        <f t="shared" ca="1" si="84"/>
        <v>Vencida</v>
      </c>
      <c r="S1559" s="157">
        <f t="shared" ca="1" si="85"/>
        <v>1249</v>
      </c>
      <c r="T1559" s="157" t="str">
        <f t="shared" ca="1" si="83"/>
        <v xml:space="preserve"> </v>
      </c>
    </row>
    <row r="1560" spans="1:20" ht="15.6" thickTop="1" thickBot="1">
      <c r="A1560" s="66">
        <v>9006667594</v>
      </c>
      <c r="B1560" s="88" t="str">
        <f>VLOOKUP(A1560,EMPRESAS!$A$1:$B$342,2,0)</f>
        <v>AGENCIA DE VIAJES SELVATOUR  S.A.S.</v>
      </c>
      <c r="C1560" s="88" t="str">
        <f>VLOOKUP(A1560,EMPRESAS!$A$1:$C$342,3,0)</f>
        <v>Turismo</v>
      </c>
      <c r="D1560" s="91" t="s">
        <v>2620</v>
      </c>
      <c r="E1560" s="122">
        <v>4052561</v>
      </c>
      <c r="F1560" s="130" t="s">
        <v>1102</v>
      </c>
      <c r="G1560" s="131">
        <v>8</v>
      </c>
      <c r="H1560" s="122" t="s">
        <v>1035</v>
      </c>
      <c r="I1560" s="220" t="str">
        <f>VLOOKUP(A1560,EMPRESAS!$A$1:$I$342,9,0)</f>
        <v xml:space="preserve">AMAZONAS </v>
      </c>
      <c r="J1560" s="175">
        <v>1</v>
      </c>
      <c r="K1560" s="176" t="str">
        <f>VLOOKUP(J1560,AUXILIAR_TIPO_ASEGURADORA!$C$2:$D$19,2,0)</f>
        <v>PREVISORA</v>
      </c>
      <c r="L1560" s="115">
        <v>1021285</v>
      </c>
      <c r="M1560" s="148">
        <v>43401</v>
      </c>
      <c r="N1560" s="115">
        <v>1021274</v>
      </c>
      <c r="O1560" s="148">
        <v>43401</v>
      </c>
      <c r="P1560" s="28"/>
      <c r="Q1560" s="60"/>
      <c r="R1560" s="157" t="str">
        <f t="shared" ca="1" si="84"/>
        <v>Vencida</v>
      </c>
      <c r="S1560" s="157">
        <f t="shared" ca="1" si="85"/>
        <v>1249</v>
      </c>
      <c r="T1560" s="157" t="str">
        <f t="shared" ca="1" si="83"/>
        <v xml:space="preserve"> </v>
      </c>
    </row>
    <row r="1561" spans="1:20" ht="15.6" thickTop="1" thickBot="1">
      <c r="A1561" s="66">
        <v>9006667594</v>
      </c>
      <c r="B1561" s="88" t="str">
        <f>VLOOKUP(A1561,EMPRESAS!$A$1:$B$342,2,0)</f>
        <v>AGENCIA DE VIAJES SELVATOUR  S.A.S.</v>
      </c>
      <c r="C1561" s="88" t="str">
        <f>VLOOKUP(A1561,EMPRESAS!$A$1:$C$342,3,0)</f>
        <v>Turismo</v>
      </c>
      <c r="D1561" s="91" t="s">
        <v>2621</v>
      </c>
      <c r="E1561" s="122">
        <v>40521216</v>
      </c>
      <c r="F1561" s="130" t="s">
        <v>1102</v>
      </c>
      <c r="G1561" s="131">
        <v>50</v>
      </c>
      <c r="H1561" s="122" t="s">
        <v>1035</v>
      </c>
      <c r="I1561" s="220" t="str">
        <f>VLOOKUP(A1561,EMPRESAS!$A$1:$I$342,9,0)</f>
        <v xml:space="preserve">AMAZONAS </v>
      </c>
      <c r="J1561" s="175">
        <v>1</v>
      </c>
      <c r="K1561" s="176" t="str">
        <f>VLOOKUP(J1561,AUXILIAR_TIPO_ASEGURADORA!$C$2:$D$19,2,0)</f>
        <v>PREVISORA</v>
      </c>
      <c r="L1561" s="115">
        <v>1021285</v>
      </c>
      <c r="M1561" s="148">
        <v>43401</v>
      </c>
      <c r="N1561" s="115">
        <v>1021274</v>
      </c>
      <c r="O1561" s="148">
        <v>43401</v>
      </c>
      <c r="P1561" s="28"/>
      <c r="Q1561" s="60"/>
      <c r="R1561" s="157" t="str">
        <f t="shared" ca="1" si="84"/>
        <v>Vencida</v>
      </c>
      <c r="S1561" s="157">
        <f t="shared" ca="1" si="85"/>
        <v>1249</v>
      </c>
      <c r="T1561" s="157" t="str">
        <f t="shared" ca="1" si="83"/>
        <v xml:space="preserve"> </v>
      </c>
    </row>
    <row r="1562" spans="1:20" ht="15.6" thickTop="1" thickBot="1">
      <c r="A1562" s="67">
        <v>9008260412</v>
      </c>
      <c r="B1562" s="88" t="str">
        <f>VLOOKUP(A1562,EMPRESAS!$A$1:$B$342,2,0)</f>
        <v>TURISROCA S.A.S.</v>
      </c>
      <c r="C1562" s="88" t="str">
        <f>VLOOKUP(A1562,EMPRESAS!$A$1:$C$342,3,0)</f>
        <v>Turismo</v>
      </c>
      <c r="D1562" s="95" t="s">
        <v>2622</v>
      </c>
      <c r="E1562" s="237">
        <v>30720083</v>
      </c>
      <c r="F1562" s="130" t="s">
        <v>1102</v>
      </c>
      <c r="G1562" s="131">
        <v>24</v>
      </c>
      <c r="H1562" s="122" t="s">
        <v>1105</v>
      </c>
      <c r="I1562" s="220" t="str">
        <f>VLOOKUP(A1562,EMPRESAS!$A$1:$I$342,9,0)</f>
        <v>LAGO DE TOTA</v>
      </c>
      <c r="J1562" s="175">
        <v>1</v>
      </c>
      <c r="K1562" s="176" t="str">
        <f>VLOOKUP(J1562,AUXILIAR_TIPO_ASEGURADORA!$C$2:$D$19,2,0)</f>
        <v>PREVISORA</v>
      </c>
      <c r="L1562" s="115">
        <v>1005499</v>
      </c>
      <c r="M1562" s="148">
        <v>43646</v>
      </c>
      <c r="N1562" s="115">
        <v>3000119</v>
      </c>
      <c r="O1562" s="148">
        <v>43822</v>
      </c>
      <c r="P1562" s="28"/>
      <c r="Q1562" s="60"/>
      <c r="R1562" s="157" t="str">
        <f t="shared" ca="1" si="84"/>
        <v>Vencida</v>
      </c>
      <c r="S1562" s="157">
        <f t="shared" ca="1" si="85"/>
        <v>828</v>
      </c>
      <c r="T1562" s="157" t="str">
        <f t="shared" ca="1" si="83"/>
        <v xml:space="preserve"> </v>
      </c>
    </row>
    <row r="1563" spans="1:20" ht="15.6" thickTop="1" thickBot="1">
      <c r="A1563" s="88">
        <v>9008260412</v>
      </c>
      <c r="B1563" s="88" t="str">
        <f>VLOOKUP(A1563,EMPRESAS!$A$1:$B$342,2,0)</f>
        <v>TURISROCA S.A.S.</v>
      </c>
      <c r="C1563" s="88" t="str">
        <f>VLOOKUP(A1563,EMPRESAS!$A$1:$C$342,3,0)</f>
        <v>Turismo</v>
      </c>
      <c r="D1563" s="95" t="s">
        <v>2623</v>
      </c>
      <c r="E1563" s="237">
        <v>30020136</v>
      </c>
      <c r="F1563" s="130" t="s">
        <v>1102</v>
      </c>
      <c r="G1563" s="131">
        <v>30</v>
      </c>
      <c r="H1563" s="122" t="s">
        <v>1105</v>
      </c>
      <c r="I1563" s="220" t="str">
        <f>VLOOKUP(A1563,EMPRESAS!$A$1:$I$342,9,0)</f>
        <v>LAGO DE TOTA</v>
      </c>
      <c r="J1563" s="175">
        <v>1</v>
      </c>
      <c r="K1563" s="176" t="str">
        <f>VLOOKUP(J1563,AUXILIAR_TIPO_ASEGURADORA!$C$2:$D$19,2,0)</f>
        <v>PREVISORA</v>
      </c>
      <c r="L1563" s="115">
        <v>1005623</v>
      </c>
      <c r="M1563" s="148">
        <v>43822</v>
      </c>
      <c r="N1563" s="115">
        <v>3000119</v>
      </c>
      <c r="O1563" s="148">
        <v>43822</v>
      </c>
      <c r="P1563" s="28"/>
      <c r="Q1563" s="60"/>
      <c r="R1563" s="157" t="str">
        <f t="shared" ca="1" si="84"/>
        <v>Vencida</v>
      </c>
      <c r="S1563" s="157">
        <f t="shared" ca="1" si="85"/>
        <v>828</v>
      </c>
      <c r="T1563" s="157" t="str">
        <f t="shared" ca="1" si="83"/>
        <v xml:space="preserve"> </v>
      </c>
    </row>
    <row r="1564" spans="1:20" ht="15.6" thickTop="1" thickBot="1">
      <c r="A1564" s="88">
        <v>9008260412</v>
      </c>
      <c r="B1564" s="88" t="str">
        <f>VLOOKUP(A1564,EMPRESAS!$A$1:$B$342,2,0)</f>
        <v>TURISROCA S.A.S.</v>
      </c>
      <c r="C1564" s="88" t="str">
        <f>VLOOKUP(A1564,EMPRESAS!$A$1:$C$342,3,0)</f>
        <v>Turismo</v>
      </c>
      <c r="D1564" s="95" t="s">
        <v>2624</v>
      </c>
      <c r="E1564" s="237">
        <v>30020194</v>
      </c>
      <c r="F1564" s="130" t="s">
        <v>1102</v>
      </c>
      <c r="G1564" s="131">
        <v>46</v>
      </c>
      <c r="H1564" s="122" t="s">
        <v>1105</v>
      </c>
      <c r="I1564" s="220" t="str">
        <f>VLOOKUP(A1564,EMPRESAS!$A$1:$I$342,9,0)</f>
        <v>LAGO DE TOTA</v>
      </c>
      <c r="J1564" s="175">
        <v>1</v>
      </c>
      <c r="K1564" s="176" t="str">
        <f>VLOOKUP(J1564,AUXILIAR_TIPO_ASEGURADORA!$C$2:$D$19,2,0)</f>
        <v>PREVISORA</v>
      </c>
      <c r="L1564" s="115">
        <v>1005623</v>
      </c>
      <c r="M1564" s="148">
        <v>43822</v>
      </c>
      <c r="N1564" s="115">
        <v>3000119</v>
      </c>
      <c r="O1564" s="148">
        <v>43822</v>
      </c>
      <c r="P1564" s="28"/>
      <c r="Q1564" s="60"/>
      <c r="R1564" s="157" t="str">
        <f t="shared" ca="1" si="84"/>
        <v>Vencida</v>
      </c>
      <c r="S1564" s="157">
        <f t="shared" ca="1" si="85"/>
        <v>828</v>
      </c>
      <c r="T1564" s="157" t="str">
        <f t="shared" ca="1" si="83"/>
        <v xml:space="preserve"> </v>
      </c>
    </row>
    <row r="1565" spans="1:20" ht="15.6" thickTop="1" thickBot="1">
      <c r="A1565" s="67" t="s">
        <v>505</v>
      </c>
      <c r="B1565" s="88" t="str">
        <f>VLOOKUP(A1565,EMPRESAS!$A$1:$B$342,2,0)</f>
        <v>TRANSPORTES AQUAVIARIOS DE COLOMBIA S.A.S. "TAQSAS"</v>
      </c>
      <c r="C1565" s="88" t="str">
        <f>VLOOKUP(A1565,EMPRESAS!$A$1:$C$342,3,0)</f>
        <v>Especial y Turismo</v>
      </c>
      <c r="D1565" s="91" t="s">
        <v>2625</v>
      </c>
      <c r="E1565" s="132">
        <v>1142001454</v>
      </c>
      <c r="F1565" s="130" t="s">
        <v>1144</v>
      </c>
      <c r="G1565" s="131">
        <v>22</v>
      </c>
      <c r="H1565" s="122" t="s">
        <v>1035</v>
      </c>
      <c r="I1565" s="220" t="str">
        <f>VLOOKUP(A1565,EMPRESAS!$A$1:$I$342,9,0)</f>
        <v>VAUPES</v>
      </c>
      <c r="J1565" s="175">
        <v>2</v>
      </c>
      <c r="K1565" s="176" t="str">
        <f>VLOOKUP(J1565,AUXILIAR_TIPO_ASEGURADORA!$C$2:$D$19,2,0)</f>
        <v>QBE SEGUROS</v>
      </c>
      <c r="L1565" s="115">
        <v>706540952</v>
      </c>
      <c r="M1565" s="148">
        <v>43525</v>
      </c>
      <c r="N1565" s="115">
        <v>706540952</v>
      </c>
      <c r="O1565" s="148">
        <v>43525</v>
      </c>
      <c r="P1565" s="28"/>
      <c r="Q1565" s="60"/>
      <c r="R1565" s="157" t="str">
        <f t="shared" ca="1" si="84"/>
        <v>Vencida</v>
      </c>
      <c r="S1565" s="157">
        <f t="shared" ca="1" si="85"/>
        <v>1125</v>
      </c>
      <c r="T1565" s="157" t="str">
        <f t="shared" ca="1" si="83"/>
        <v xml:space="preserve"> </v>
      </c>
    </row>
    <row r="1566" spans="1:20" ht="15.6" thickTop="1" thickBot="1">
      <c r="A1566" s="88" t="s">
        <v>505</v>
      </c>
      <c r="B1566" s="88" t="str">
        <f>VLOOKUP(A1566,EMPRESAS!$A$1:$B$342,2,0)</f>
        <v>TRANSPORTES AQUAVIARIOS DE COLOMBIA S.A.S. "TAQSAS"</v>
      </c>
      <c r="C1566" s="88" t="str">
        <f>VLOOKUP(A1566,EMPRESAS!$A$1:$C$342,3,0)</f>
        <v>Especial y Turismo</v>
      </c>
      <c r="D1566" s="91" t="s">
        <v>2626</v>
      </c>
      <c r="E1566" s="132">
        <v>1142001187</v>
      </c>
      <c r="F1566" s="130" t="s">
        <v>1144</v>
      </c>
      <c r="G1566" s="131">
        <v>22</v>
      </c>
      <c r="H1566" s="122" t="s">
        <v>1035</v>
      </c>
      <c r="I1566" s="220" t="str">
        <f>VLOOKUP(A1566,EMPRESAS!$A$1:$I$342,9,0)</f>
        <v>VAUPES</v>
      </c>
      <c r="J1566" s="175">
        <v>2</v>
      </c>
      <c r="K1566" s="176" t="str">
        <f>VLOOKUP(J1566,AUXILIAR_TIPO_ASEGURADORA!$C$2:$D$19,2,0)</f>
        <v>QBE SEGUROS</v>
      </c>
      <c r="L1566" s="115">
        <v>706540952</v>
      </c>
      <c r="M1566" s="148">
        <v>43525</v>
      </c>
      <c r="N1566" s="115">
        <v>706540952</v>
      </c>
      <c r="O1566" s="148">
        <v>43525</v>
      </c>
      <c r="P1566" s="28"/>
      <c r="Q1566" s="60"/>
      <c r="R1566" s="157" t="str">
        <f t="shared" ca="1" si="84"/>
        <v>Vencida</v>
      </c>
      <c r="S1566" s="157">
        <f t="shared" ca="1" si="85"/>
        <v>1125</v>
      </c>
      <c r="T1566" s="157" t="str">
        <f t="shared" ca="1" si="83"/>
        <v xml:space="preserve"> </v>
      </c>
    </row>
    <row r="1567" spans="1:20" ht="15.6" thickTop="1" thickBot="1">
      <c r="A1567" s="88" t="s">
        <v>505</v>
      </c>
      <c r="B1567" s="88" t="str">
        <f>VLOOKUP(A1567,EMPRESAS!$A$1:$B$342,2,0)</f>
        <v>TRANSPORTES AQUAVIARIOS DE COLOMBIA S.A.S. "TAQSAS"</v>
      </c>
      <c r="C1567" s="88" t="str">
        <f>VLOOKUP(A1567,EMPRESAS!$A$1:$C$342,3,0)</f>
        <v>Especial y Turismo</v>
      </c>
      <c r="D1567" s="91" t="s">
        <v>2627</v>
      </c>
      <c r="E1567" s="132">
        <v>10220344</v>
      </c>
      <c r="F1567" s="130" t="s">
        <v>1158</v>
      </c>
      <c r="G1567" s="131">
        <v>16</v>
      </c>
      <c r="H1567" s="122" t="s">
        <v>1105</v>
      </c>
      <c r="I1567" s="220" t="str">
        <f>VLOOKUP(A1567,EMPRESAS!$A$1:$I$342,9,0)</f>
        <v>VAUPES</v>
      </c>
      <c r="J1567" s="175">
        <v>2</v>
      </c>
      <c r="K1567" s="176" t="str">
        <f>VLOOKUP(J1567,AUXILIAR_TIPO_ASEGURADORA!$C$2:$D$19,2,0)</f>
        <v>QBE SEGUROS</v>
      </c>
      <c r="L1567" s="115">
        <v>706540952</v>
      </c>
      <c r="M1567" s="148">
        <v>43525</v>
      </c>
      <c r="N1567" s="115">
        <v>706540952</v>
      </c>
      <c r="O1567" s="148">
        <v>43525</v>
      </c>
      <c r="P1567" s="28"/>
      <c r="Q1567" s="60"/>
      <c r="R1567" s="157" t="str">
        <f t="shared" ca="1" si="84"/>
        <v>Vencida</v>
      </c>
      <c r="S1567" s="157">
        <f t="shared" ca="1" si="85"/>
        <v>1125</v>
      </c>
      <c r="T1567" s="157" t="str">
        <f t="shared" ca="1" si="83"/>
        <v xml:space="preserve"> </v>
      </c>
    </row>
    <row r="1568" spans="1:20" ht="15.6" thickTop="1" thickBot="1">
      <c r="A1568" s="88" t="s">
        <v>505</v>
      </c>
      <c r="B1568" s="88" t="str">
        <f>VLOOKUP(A1568,EMPRESAS!$A$1:$B$342,2,0)</f>
        <v>TRANSPORTES AQUAVIARIOS DE COLOMBIA S.A.S. "TAQSAS"</v>
      </c>
      <c r="C1568" s="88" t="str">
        <f>VLOOKUP(A1568,EMPRESAS!$A$1:$C$342,3,0)</f>
        <v>Especial y Turismo</v>
      </c>
      <c r="D1568" s="91" t="s">
        <v>2628</v>
      </c>
      <c r="E1568" s="132">
        <v>1142001674</v>
      </c>
      <c r="F1568" s="130" t="s">
        <v>1158</v>
      </c>
      <c r="G1568" s="131">
        <v>20</v>
      </c>
      <c r="H1568" s="122" t="s">
        <v>1105</v>
      </c>
      <c r="I1568" s="220" t="str">
        <f>VLOOKUP(A1568,EMPRESAS!$A$1:$I$342,9,0)</f>
        <v>VAUPES</v>
      </c>
      <c r="J1568" s="175">
        <v>2</v>
      </c>
      <c r="K1568" s="176" t="str">
        <f>VLOOKUP(J1568,AUXILIAR_TIPO_ASEGURADORA!$C$2:$D$19,2,0)</f>
        <v>QBE SEGUROS</v>
      </c>
      <c r="L1568" s="115">
        <v>706540952</v>
      </c>
      <c r="M1568" s="148">
        <v>43525</v>
      </c>
      <c r="N1568" s="115">
        <v>706540952</v>
      </c>
      <c r="O1568" s="148">
        <v>43525</v>
      </c>
      <c r="P1568" s="28"/>
      <c r="Q1568" s="60"/>
      <c r="R1568" s="157" t="str">
        <f t="shared" ca="1" si="84"/>
        <v>Vencida</v>
      </c>
      <c r="S1568" s="157">
        <f t="shared" ca="1" si="85"/>
        <v>1125</v>
      </c>
      <c r="T1568" s="157" t="str">
        <f t="shared" ca="1" si="83"/>
        <v xml:space="preserve"> </v>
      </c>
    </row>
    <row r="1569" spans="1:20" ht="15.6" thickTop="1" thickBot="1">
      <c r="A1569" s="88" t="s">
        <v>505</v>
      </c>
      <c r="B1569" s="88" t="str">
        <f>VLOOKUP(A1569,EMPRESAS!$A$1:$B$342,2,0)</f>
        <v>TRANSPORTES AQUAVIARIOS DE COLOMBIA S.A.S. "TAQSAS"</v>
      </c>
      <c r="C1569" s="88" t="str">
        <f>VLOOKUP(A1569,EMPRESAS!$A$1:$C$342,3,0)</f>
        <v>Especial y Turismo</v>
      </c>
      <c r="D1569" s="91" t="s">
        <v>2629</v>
      </c>
      <c r="E1569" s="132" t="s">
        <v>2630</v>
      </c>
      <c r="F1569" s="130" t="s">
        <v>1158</v>
      </c>
      <c r="G1569" s="131">
        <v>23</v>
      </c>
      <c r="H1569" s="122" t="s">
        <v>1105</v>
      </c>
      <c r="I1569" s="220" t="str">
        <f>VLOOKUP(A1569,EMPRESAS!$A$1:$I$342,9,0)</f>
        <v>VAUPES</v>
      </c>
      <c r="J1569" s="175"/>
      <c r="K1569" s="176" t="e">
        <f>VLOOKUP(J1569,AUXILIAR_TIPO_ASEGURADORA!$C$2:$D$19,2,0)</f>
        <v>#N/A</v>
      </c>
      <c r="L1569" s="115">
        <v>706540952</v>
      </c>
      <c r="M1569" s="148">
        <v>43525</v>
      </c>
      <c r="N1569" s="115">
        <v>706540952</v>
      </c>
      <c r="O1569" s="148">
        <v>43525</v>
      </c>
      <c r="P1569" s="28"/>
      <c r="Q1569" s="60"/>
      <c r="R1569" s="157" t="str">
        <f t="shared" ca="1" si="84"/>
        <v>Vencida</v>
      </c>
      <c r="S1569" s="157">
        <f t="shared" ca="1" si="85"/>
        <v>1125</v>
      </c>
      <c r="T1569" s="157" t="str">
        <f t="shared" ca="1" si="83"/>
        <v xml:space="preserve"> </v>
      </c>
    </row>
    <row r="1570" spans="1:20" ht="15.6" thickTop="1" thickBot="1">
      <c r="A1570" s="88">
        <v>9008032774</v>
      </c>
      <c r="B1570" s="88" t="str">
        <f>VLOOKUP(A1570,EMPRESAS!$A$1:$B$342,2,0)</f>
        <v>TRANSPORTES AQUAVIARIOS DE COLOMBIA S.A.S. "TAQSAS"</v>
      </c>
      <c r="C1570" s="88" t="str">
        <f>VLOOKUP(A1570,EMPRESAS!$A$1:$C$342,3,0)</f>
        <v>Especial</v>
      </c>
      <c r="D1570" s="96" t="s">
        <v>2631</v>
      </c>
      <c r="E1570" s="174">
        <v>1142001462</v>
      </c>
      <c r="F1570" s="128" t="s">
        <v>1144</v>
      </c>
      <c r="G1570" s="129">
        <v>15</v>
      </c>
      <c r="H1570" s="127" t="s">
        <v>1035</v>
      </c>
      <c r="I1570" s="220" t="str">
        <f>VLOOKUP(A1570,EMPRESAS!$A$1:$I$342,9,0)</f>
        <v>MAGDALENA</v>
      </c>
      <c r="J1570" s="114">
        <v>2</v>
      </c>
      <c r="K1570" s="176" t="str">
        <f>VLOOKUP(J1570,AUXILIAR_TIPO_ASEGURADORA!$C$2:$D$19,2,0)</f>
        <v>QBE SEGUROS</v>
      </c>
      <c r="L1570" s="108">
        <v>706544970</v>
      </c>
      <c r="M1570" s="107">
        <v>43895</v>
      </c>
      <c r="N1570" s="108">
        <v>706544970</v>
      </c>
      <c r="O1570" s="107">
        <v>43895</v>
      </c>
      <c r="P1570" s="28"/>
      <c r="Q1570" s="60"/>
      <c r="R1570" s="157" t="str">
        <f t="shared" ca="1" si="84"/>
        <v>Vencida</v>
      </c>
      <c r="S1570" s="157">
        <f t="shared" ca="1" si="85"/>
        <v>755</v>
      </c>
      <c r="T1570" s="157" t="str">
        <f t="shared" ca="1" si="83"/>
        <v xml:space="preserve"> </v>
      </c>
    </row>
    <row r="1571" spans="1:20" ht="15.6" thickTop="1" thickBot="1">
      <c r="A1571" s="88">
        <v>9008032774</v>
      </c>
      <c r="B1571" s="88" t="str">
        <f>VLOOKUP(A1571,EMPRESAS!$A$1:$B$342,2,0)</f>
        <v>TRANSPORTES AQUAVIARIOS DE COLOMBIA S.A.S. "TAQSAS"</v>
      </c>
      <c r="C1571" s="88" t="str">
        <f>VLOOKUP(A1571,EMPRESAS!$A$1:$C$342,3,0)</f>
        <v>Especial</v>
      </c>
      <c r="D1571" s="96" t="s">
        <v>2632</v>
      </c>
      <c r="E1571" s="174">
        <v>10720717</v>
      </c>
      <c r="F1571" s="128" t="s">
        <v>1144</v>
      </c>
      <c r="G1571" s="129">
        <v>6</v>
      </c>
      <c r="H1571" s="127" t="s">
        <v>1035</v>
      </c>
      <c r="I1571" s="220" t="str">
        <f>VLOOKUP(A1571,EMPRESAS!$A$1:$I$342,9,0)</f>
        <v>MAGDALENA</v>
      </c>
      <c r="J1571" s="114">
        <v>2</v>
      </c>
      <c r="K1571" s="176" t="str">
        <f>VLOOKUP(J1571,AUXILIAR_TIPO_ASEGURADORA!$C$2:$D$19,2,0)</f>
        <v>QBE SEGUROS</v>
      </c>
      <c r="L1571" s="108">
        <v>706544970</v>
      </c>
      <c r="M1571" s="107">
        <v>43895</v>
      </c>
      <c r="N1571" s="108">
        <v>706544970</v>
      </c>
      <c r="O1571" s="107">
        <v>43895</v>
      </c>
      <c r="P1571" s="28"/>
      <c r="Q1571" s="60"/>
      <c r="R1571" s="157" t="str">
        <f t="shared" ca="1" si="84"/>
        <v>Vencida</v>
      </c>
      <c r="S1571" s="157">
        <f t="shared" ca="1" si="85"/>
        <v>755</v>
      </c>
      <c r="T1571" s="157" t="str">
        <f t="shared" ca="1" si="83"/>
        <v xml:space="preserve"> </v>
      </c>
    </row>
    <row r="1572" spans="1:20" ht="15.6" thickTop="1" thickBot="1">
      <c r="A1572" s="88">
        <v>9008032774</v>
      </c>
      <c r="B1572" s="88" t="str">
        <f>VLOOKUP(A1572,EMPRESAS!$A$1:$B$342,2,0)</f>
        <v>TRANSPORTES AQUAVIARIOS DE COLOMBIA S.A.S. "TAQSAS"</v>
      </c>
      <c r="C1572" s="88" t="str">
        <f>VLOOKUP(A1572,EMPRESAS!$A$1:$C$342,3,0)</f>
        <v>Especial</v>
      </c>
      <c r="D1572" s="96" t="s">
        <v>2633</v>
      </c>
      <c r="E1572" s="174">
        <v>10720797</v>
      </c>
      <c r="F1572" s="128" t="s">
        <v>1144</v>
      </c>
      <c r="G1572" s="129">
        <v>12</v>
      </c>
      <c r="H1572" s="127" t="s">
        <v>1147</v>
      </c>
      <c r="I1572" s="220" t="str">
        <f>VLOOKUP(A1572,EMPRESAS!$A$1:$I$342,9,0)</f>
        <v>MAGDALENA</v>
      </c>
      <c r="J1572" s="114">
        <v>2</v>
      </c>
      <c r="K1572" s="176" t="str">
        <f>VLOOKUP(J1572,AUXILIAR_TIPO_ASEGURADORA!$C$2:$D$19,2,0)</f>
        <v>QBE SEGUROS</v>
      </c>
      <c r="L1572" s="108">
        <v>706544970</v>
      </c>
      <c r="M1572" s="107">
        <v>43895</v>
      </c>
      <c r="N1572" s="108">
        <v>706544970</v>
      </c>
      <c r="O1572" s="107">
        <v>43895</v>
      </c>
      <c r="P1572" s="28"/>
      <c r="Q1572" s="60"/>
      <c r="R1572" s="157" t="str">
        <f t="shared" ca="1" si="84"/>
        <v>Vencida</v>
      </c>
      <c r="S1572" s="157">
        <f t="shared" ca="1" si="85"/>
        <v>755</v>
      </c>
      <c r="T1572" s="157" t="str">
        <f t="shared" ca="1" si="83"/>
        <v xml:space="preserve"> </v>
      </c>
    </row>
    <row r="1573" spans="1:20" ht="15.6" thickTop="1" thickBot="1">
      <c r="A1573" s="67">
        <v>8000792370</v>
      </c>
      <c r="B1573" s="88" t="str">
        <f>VLOOKUP(A1573,EMPRESAS!$A$1:$B$342,2,0)</f>
        <v>COOPERATIVA MULTIACTIVA DE TRANSPORTADORES UNIDOS DE LOS RIOS NECHI Y PORCE "COOTRANSUNIDOS"</v>
      </c>
      <c r="C1573" s="88" t="str">
        <f>VLOOKUP(A1573,EMPRESAS!$A$1:$C$342,3,0)</f>
        <v>Pasajeros</v>
      </c>
      <c r="D1573" s="95" t="s">
        <v>2634</v>
      </c>
      <c r="E1573" s="132">
        <v>11620553</v>
      </c>
      <c r="F1573" s="130" t="s">
        <v>1158</v>
      </c>
      <c r="G1573" s="131">
        <v>24</v>
      </c>
      <c r="H1573" s="122"/>
      <c r="I1573" s="220" t="str">
        <f>VLOOKUP(A1573,EMPRESAS!$A$1:$I$342,9,0)</f>
        <v>NECHI</v>
      </c>
      <c r="J1573" s="175">
        <v>2</v>
      </c>
      <c r="K1573" s="176" t="str">
        <f>VLOOKUP(J1573,AUXILIAR_TIPO_ASEGURADORA!$C$2:$D$19,2,0)</f>
        <v>QBE SEGUROS</v>
      </c>
      <c r="L1573" s="115">
        <v>705580617</v>
      </c>
      <c r="M1573" s="148">
        <v>42430</v>
      </c>
      <c r="N1573" s="115">
        <v>705580617</v>
      </c>
      <c r="O1573" s="148">
        <v>42430</v>
      </c>
      <c r="P1573" s="28"/>
      <c r="Q1573" s="60"/>
      <c r="R1573" s="157" t="str">
        <f t="shared" ca="1" si="84"/>
        <v>Vencida</v>
      </c>
      <c r="S1573" s="157">
        <f t="shared" ca="1" si="85"/>
        <v>2220</v>
      </c>
      <c r="T1573" s="157" t="str">
        <f t="shared" ca="1" si="83"/>
        <v xml:space="preserve"> </v>
      </c>
    </row>
    <row r="1574" spans="1:20" ht="15.6" thickTop="1" thickBot="1">
      <c r="A1574" s="88">
        <v>8000792370</v>
      </c>
      <c r="B1574" s="88" t="str">
        <f>VLOOKUP(A1574,EMPRESAS!$A$1:$B$342,2,0)</f>
        <v>COOPERATIVA MULTIACTIVA DE TRANSPORTADORES UNIDOS DE LOS RIOS NECHI Y PORCE "COOTRANSUNIDOS"</v>
      </c>
      <c r="C1574" s="88" t="str">
        <f>VLOOKUP(A1574,EMPRESAS!$A$1:$C$342,3,0)</f>
        <v>Pasajeros</v>
      </c>
      <c r="D1574" s="95" t="s">
        <v>2174</v>
      </c>
      <c r="E1574" s="122">
        <v>11620615</v>
      </c>
      <c r="F1574" s="130" t="s">
        <v>1158</v>
      </c>
      <c r="G1574" s="131">
        <v>20</v>
      </c>
      <c r="H1574" s="122"/>
      <c r="I1574" s="220" t="str">
        <f>VLOOKUP(A1574,EMPRESAS!$A$1:$I$342,9,0)</f>
        <v>NECHI</v>
      </c>
      <c r="J1574" s="175">
        <v>2</v>
      </c>
      <c r="K1574" s="176" t="str">
        <f>VLOOKUP(J1574,AUXILIAR_TIPO_ASEGURADORA!$C$2:$D$19,2,0)</f>
        <v>QBE SEGUROS</v>
      </c>
      <c r="L1574" s="115">
        <v>704936991</v>
      </c>
      <c r="M1574" s="148">
        <v>42251</v>
      </c>
      <c r="N1574" s="115">
        <v>704936991</v>
      </c>
      <c r="O1574" s="148">
        <v>42251</v>
      </c>
      <c r="P1574" s="28"/>
      <c r="Q1574" s="60"/>
      <c r="R1574" s="157" t="str">
        <f t="shared" ca="1" si="84"/>
        <v>Vencida</v>
      </c>
      <c r="S1574" s="157">
        <f t="shared" ca="1" si="85"/>
        <v>2399</v>
      </c>
      <c r="T1574" s="157" t="str">
        <f t="shared" ca="1" si="83"/>
        <v xml:space="preserve"> </v>
      </c>
    </row>
    <row r="1575" spans="1:20" ht="15.6" thickTop="1" thickBot="1">
      <c r="A1575" s="88">
        <v>8000792370</v>
      </c>
      <c r="B1575" s="88" t="str">
        <f>VLOOKUP(A1575,EMPRESAS!$A$1:$B$342,2,0)</f>
        <v>COOPERATIVA MULTIACTIVA DE TRANSPORTADORES UNIDOS DE LOS RIOS NECHI Y PORCE "COOTRANSUNIDOS"</v>
      </c>
      <c r="C1575" s="88" t="str">
        <f>VLOOKUP(A1575,EMPRESAS!$A$1:$C$342,3,0)</f>
        <v>Pasajeros</v>
      </c>
      <c r="D1575" s="95" t="s">
        <v>2635</v>
      </c>
      <c r="E1575" s="122">
        <v>11620729</v>
      </c>
      <c r="F1575" s="130" t="s">
        <v>1102</v>
      </c>
      <c r="G1575" s="131">
        <v>18</v>
      </c>
      <c r="H1575" s="122"/>
      <c r="I1575" s="220" t="str">
        <f>VLOOKUP(A1575,EMPRESAS!$A$1:$I$342,9,0)</f>
        <v>NECHI</v>
      </c>
      <c r="J1575" s="175">
        <v>2</v>
      </c>
      <c r="K1575" s="176" t="str">
        <f>VLOOKUP(J1575,AUXILIAR_TIPO_ASEGURADORA!$C$2:$D$19,2,0)</f>
        <v>QBE SEGUROS</v>
      </c>
      <c r="L1575" s="115">
        <v>704936991</v>
      </c>
      <c r="M1575" s="148">
        <v>42251</v>
      </c>
      <c r="N1575" s="115">
        <v>704936991</v>
      </c>
      <c r="O1575" s="148">
        <v>42251</v>
      </c>
      <c r="P1575" s="28"/>
      <c r="Q1575" s="60"/>
      <c r="R1575" s="157" t="str">
        <f t="shared" ca="1" si="84"/>
        <v>Vencida</v>
      </c>
      <c r="S1575" s="157">
        <f t="shared" ca="1" si="85"/>
        <v>2399</v>
      </c>
      <c r="T1575" s="157" t="str">
        <f t="shared" ca="1" si="83"/>
        <v xml:space="preserve"> </v>
      </c>
    </row>
    <row r="1576" spans="1:20" ht="15.6" thickTop="1" thickBot="1">
      <c r="A1576" s="88">
        <v>8000792370</v>
      </c>
      <c r="B1576" s="88" t="str">
        <f>VLOOKUP(A1576,EMPRESAS!$A$1:$B$342,2,0)</f>
        <v>COOPERATIVA MULTIACTIVA DE TRANSPORTADORES UNIDOS DE LOS RIOS NECHI Y PORCE "COOTRANSUNIDOS"</v>
      </c>
      <c r="C1576" s="88" t="str">
        <f>VLOOKUP(A1576,EMPRESAS!$A$1:$C$342,3,0)</f>
        <v>Pasajeros</v>
      </c>
      <c r="D1576" s="95" t="s">
        <v>2636</v>
      </c>
      <c r="E1576" s="122">
        <v>11620758</v>
      </c>
      <c r="F1576" s="130" t="s">
        <v>1158</v>
      </c>
      <c r="G1576" s="131">
        <v>24</v>
      </c>
      <c r="H1576" s="122"/>
      <c r="I1576" s="220" t="str">
        <f>VLOOKUP(A1576,EMPRESAS!$A$1:$I$342,9,0)</f>
        <v>NECHI</v>
      </c>
      <c r="J1576" s="175">
        <v>2</v>
      </c>
      <c r="K1576" s="176" t="str">
        <f>VLOOKUP(J1576,AUXILIAR_TIPO_ASEGURADORA!$C$2:$D$19,2,0)</f>
        <v>QBE SEGUROS</v>
      </c>
      <c r="L1576" s="115">
        <v>704936991</v>
      </c>
      <c r="M1576" s="148">
        <v>42251</v>
      </c>
      <c r="N1576" s="115">
        <v>704936991</v>
      </c>
      <c r="O1576" s="148">
        <v>42251</v>
      </c>
      <c r="P1576" s="28"/>
      <c r="Q1576" s="60"/>
      <c r="R1576" s="157" t="str">
        <f t="shared" ca="1" si="84"/>
        <v>Vencida</v>
      </c>
      <c r="S1576" s="157">
        <f t="shared" ca="1" si="85"/>
        <v>2399</v>
      </c>
      <c r="T1576" s="157" t="str">
        <f t="shared" ca="1" si="83"/>
        <v xml:space="preserve"> </v>
      </c>
    </row>
    <row r="1577" spans="1:20" ht="15.6" thickTop="1" thickBot="1">
      <c r="A1577" s="88">
        <v>8000792370</v>
      </c>
      <c r="B1577" s="88" t="str">
        <f>VLOOKUP(A1577,EMPRESAS!$A$1:$B$342,2,0)</f>
        <v>COOPERATIVA MULTIACTIVA DE TRANSPORTADORES UNIDOS DE LOS RIOS NECHI Y PORCE "COOTRANSUNIDOS"</v>
      </c>
      <c r="C1577" s="88" t="str">
        <f>VLOOKUP(A1577,EMPRESAS!$A$1:$C$342,3,0)</f>
        <v>Pasajeros</v>
      </c>
      <c r="D1577" s="95" t="s">
        <v>2637</v>
      </c>
      <c r="E1577" s="122">
        <v>11620560</v>
      </c>
      <c r="F1577" s="130" t="s">
        <v>1158</v>
      </c>
      <c r="G1577" s="131">
        <v>23</v>
      </c>
      <c r="H1577" s="122"/>
      <c r="I1577" s="220" t="str">
        <f>VLOOKUP(A1577,EMPRESAS!$A$1:$I$342,9,0)</f>
        <v>NECHI</v>
      </c>
      <c r="J1577" s="175">
        <v>2</v>
      </c>
      <c r="K1577" s="176" t="str">
        <f>VLOOKUP(J1577,AUXILIAR_TIPO_ASEGURADORA!$C$2:$D$19,2,0)</f>
        <v>QBE SEGUROS</v>
      </c>
      <c r="L1577" s="115">
        <v>704936991</v>
      </c>
      <c r="M1577" s="148">
        <v>42251</v>
      </c>
      <c r="N1577" s="115">
        <v>704936991</v>
      </c>
      <c r="O1577" s="148">
        <v>42251</v>
      </c>
      <c r="P1577" s="52"/>
      <c r="Q1577" s="60"/>
      <c r="R1577" s="157" t="str">
        <f t="shared" ca="1" si="84"/>
        <v>Vencida</v>
      </c>
      <c r="S1577" s="157">
        <f t="shared" ca="1" si="85"/>
        <v>2399</v>
      </c>
      <c r="T1577" s="157" t="str">
        <f t="shared" ca="1" si="83"/>
        <v xml:space="preserve"> </v>
      </c>
    </row>
    <row r="1578" spans="1:20" ht="15.6" thickTop="1" thickBot="1">
      <c r="A1578" s="88">
        <v>8000792370</v>
      </c>
      <c r="B1578" s="88" t="str">
        <f>VLOOKUP(A1578,EMPRESAS!$A$1:$B$342,2,0)</f>
        <v>COOPERATIVA MULTIACTIVA DE TRANSPORTADORES UNIDOS DE LOS RIOS NECHI Y PORCE "COOTRANSUNIDOS"</v>
      </c>
      <c r="C1578" s="88" t="str">
        <f>VLOOKUP(A1578,EMPRESAS!$A$1:$C$342,3,0)</f>
        <v>Pasajeros</v>
      </c>
      <c r="D1578" s="95" t="s">
        <v>2638</v>
      </c>
      <c r="E1578" s="122">
        <v>11621028</v>
      </c>
      <c r="F1578" s="130" t="s">
        <v>1158</v>
      </c>
      <c r="G1578" s="131">
        <v>22</v>
      </c>
      <c r="H1578" s="122"/>
      <c r="I1578" s="220" t="str">
        <f>VLOOKUP(A1578,EMPRESAS!$A$1:$I$342,9,0)</f>
        <v>NECHI</v>
      </c>
      <c r="J1578" s="175">
        <v>2</v>
      </c>
      <c r="K1578" s="176" t="str">
        <f>VLOOKUP(J1578,AUXILIAR_TIPO_ASEGURADORA!$C$2:$D$19,2,0)</f>
        <v>QBE SEGUROS</v>
      </c>
      <c r="L1578" s="115">
        <v>704936991</v>
      </c>
      <c r="M1578" s="148">
        <v>42251</v>
      </c>
      <c r="N1578" s="115">
        <v>704936991</v>
      </c>
      <c r="O1578" s="148">
        <v>42251</v>
      </c>
      <c r="P1578" s="52"/>
      <c r="Q1578" s="60"/>
      <c r="R1578" s="157" t="str">
        <f t="shared" ca="1" si="84"/>
        <v>Vencida</v>
      </c>
      <c r="S1578" s="157">
        <f t="shared" ca="1" si="85"/>
        <v>2399</v>
      </c>
      <c r="T1578" s="157" t="str">
        <f t="shared" ca="1" si="83"/>
        <v xml:space="preserve"> </v>
      </c>
    </row>
    <row r="1579" spans="1:20" ht="15.6" thickTop="1" thickBot="1">
      <c r="A1579" s="88">
        <v>8000792370</v>
      </c>
      <c r="B1579" s="88" t="str">
        <f>VLOOKUP(A1579,EMPRESAS!$A$1:$B$342,2,0)</f>
        <v>COOPERATIVA MULTIACTIVA DE TRANSPORTADORES UNIDOS DE LOS RIOS NECHI Y PORCE "COOTRANSUNIDOS"</v>
      </c>
      <c r="C1579" s="88" t="str">
        <f>VLOOKUP(A1579,EMPRESAS!$A$1:$C$342,3,0)</f>
        <v>Pasajeros</v>
      </c>
      <c r="D1579" s="95" t="s">
        <v>2639</v>
      </c>
      <c r="E1579" s="122">
        <v>11621038</v>
      </c>
      <c r="F1579" s="130" t="s">
        <v>1158</v>
      </c>
      <c r="G1579" s="131">
        <v>24</v>
      </c>
      <c r="H1579" s="122"/>
      <c r="I1579" s="220" t="str">
        <f>VLOOKUP(A1579,EMPRESAS!$A$1:$I$342,9,0)</f>
        <v>NECHI</v>
      </c>
      <c r="J1579" s="175">
        <v>2</v>
      </c>
      <c r="K1579" s="176" t="str">
        <f>VLOOKUP(J1579,AUXILIAR_TIPO_ASEGURADORA!$C$2:$D$19,2,0)</f>
        <v>QBE SEGUROS</v>
      </c>
      <c r="L1579" s="115">
        <v>704936991</v>
      </c>
      <c r="M1579" s="148">
        <v>42251</v>
      </c>
      <c r="N1579" s="115">
        <v>704936991</v>
      </c>
      <c r="O1579" s="148">
        <v>42251</v>
      </c>
      <c r="P1579" s="28"/>
      <c r="Q1579" s="60"/>
      <c r="R1579" s="157" t="str">
        <f t="shared" ca="1" si="84"/>
        <v>Vencida</v>
      </c>
      <c r="S1579" s="157">
        <f t="shared" ca="1" si="85"/>
        <v>2399</v>
      </c>
      <c r="T1579" s="157" t="str">
        <f t="shared" ca="1" si="83"/>
        <v xml:space="preserve"> </v>
      </c>
    </row>
    <row r="1580" spans="1:20" ht="15.6" thickTop="1" thickBot="1">
      <c r="A1580" s="67">
        <v>8903032085</v>
      </c>
      <c r="B1580" s="88" t="str">
        <f>VLOOKUP(A1580,EMPRESAS!$A$1:$B$342,2,0)</f>
        <v>CAJA DE COMPENSACION FAMILIAR DEL VALLE DEL CAUCA COMFAMILIAR ANDI "COMFANDI"</v>
      </c>
      <c r="C1580" s="88" t="str">
        <f>VLOOKUP(A1580,EMPRESAS!$A$1:$C$342,3,0)</f>
        <v>Turismo</v>
      </c>
      <c r="D1580" s="247" t="s">
        <v>2640</v>
      </c>
      <c r="E1580" s="248">
        <v>11320012</v>
      </c>
      <c r="F1580" s="249" t="s">
        <v>1102</v>
      </c>
      <c r="G1580" s="247">
        <v>10</v>
      </c>
      <c r="H1580" s="248" t="s">
        <v>1035</v>
      </c>
      <c r="I1580" s="220" t="str">
        <f>VLOOKUP(A1580,EMPRESAS!$A$1:$I$342,9,0)</f>
        <v>EMBALSE CALIMA SALVAJINA</v>
      </c>
      <c r="J1580" s="247">
        <v>2</v>
      </c>
      <c r="K1580" s="176" t="str">
        <f>VLOOKUP(J1580,AUXILIAR_TIPO_ASEGURADORA!$C$2:$D$19,2,0)</f>
        <v>QBE SEGUROS</v>
      </c>
      <c r="L1580" s="248">
        <v>704936991</v>
      </c>
      <c r="M1580" s="251">
        <v>42251</v>
      </c>
      <c r="N1580" s="248">
        <v>704936991</v>
      </c>
      <c r="O1580" s="251">
        <v>42251</v>
      </c>
      <c r="P1580" s="591" t="s">
        <v>172</v>
      </c>
      <c r="Q1580" s="60"/>
      <c r="R1580" s="157" t="str">
        <f t="shared" ca="1" si="84"/>
        <v>Vencida</v>
      </c>
      <c r="S1580" s="157">
        <f t="shared" ca="1" si="85"/>
        <v>2399</v>
      </c>
      <c r="T1580" s="157" t="str">
        <f t="shared" ca="1" si="83"/>
        <v xml:space="preserve"> </v>
      </c>
    </row>
    <row r="1581" spans="1:20" ht="15.6" thickTop="1" thickBot="1">
      <c r="A1581" s="66">
        <v>8903032085</v>
      </c>
      <c r="B1581" s="88" t="str">
        <f>VLOOKUP(A1581,EMPRESAS!$A$1:$B$342,2,0)</f>
        <v>CAJA DE COMPENSACION FAMILIAR DEL VALLE DEL CAUCA COMFAMILIAR ANDI "COMFANDI"</v>
      </c>
      <c r="C1581" s="88" t="str">
        <f>VLOOKUP(A1581,EMPRESAS!$A$1:$C$342,3,0)</f>
        <v>Turismo</v>
      </c>
      <c r="D1581" s="247" t="s">
        <v>2641</v>
      </c>
      <c r="E1581" s="248">
        <v>11320013</v>
      </c>
      <c r="F1581" s="249" t="s">
        <v>1102</v>
      </c>
      <c r="G1581" s="247">
        <v>15</v>
      </c>
      <c r="H1581" s="248" t="s">
        <v>1035</v>
      </c>
      <c r="I1581" s="220" t="str">
        <f>VLOOKUP(A1581,EMPRESAS!$A$1:$I$342,9,0)</f>
        <v>EMBALSE CALIMA SALVAJINA</v>
      </c>
      <c r="J1581" s="247">
        <v>2</v>
      </c>
      <c r="K1581" s="176" t="str">
        <f>VLOOKUP(J1581,AUXILIAR_TIPO_ASEGURADORA!$C$2:$D$19,2,0)</f>
        <v>QBE SEGUROS</v>
      </c>
      <c r="L1581" s="248">
        <v>705394814</v>
      </c>
      <c r="M1581" s="251">
        <v>42378</v>
      </c>
      <c r="N1581" s="248">
        <v>705394814</v>
      </c>
      <c r="O1581" s="251">
        <v>42378</v>
      </c>
      <c r="P1581" s="592"/>
      <c r="Q1581" s="60"/>
      <c r="R1581" s="157" t="str">
        <f t="shared" ca="1" si="84"/>
        <v>Vencida</v>
      </c>
      <c r="S1581" s="157">
        <f t="shared" ca="1" si="85"/>
        <v>2272</v>
      </c>
      <c r="T1581" s="157" t="str">
        <f t="shared" ca="1" si="83"/>
        <v xml:space="preserve"> </v>
      </c>
    </row>
    <row r="1582" spans="1:20" ht="15.6" thickTop="1" thickBot="1">
      <c r="A1582" s="67">
        <v>8301177011</v>
      </c>
      <c r="B1582" s="88" t="str">
        <f>VLOOKUP(A1582,EMPRESAS!$A$1:$B$342,2,0)</f>
        <v>TRANSPORTES ESPECIALES FSG S.A.S. ANTES TRANSPORTES ESPECIALES FSG  E.U.</v>
      </c>
      <c r="C1582" s="88" t="str">
        <f>VLOOKUP(A1582,EMPRESAS!$A$1:$C$342,3,0)</f>
        <v>Especial</v>
      </c>
      <c r="D1582" s="95" t="s">
        <v>2642</v>
      </c>
      <c r="E1582" s="122">
        <v>39700068</v>
      </c>
      <c r="F1582" s="130" t="s">
        <v>1127</v>
      </c>
      <c r="G1582" s="131">
        <v>10</v>
      </c>
      <c r="H1582" s="122" t="s">
        <v>1035</v>
      </c>
      <c r="I1582" s="220" t="str">
        <f>VLOOKUP(A1582,EMPRESAS!$A$1:$I$342,9,0)</f>
        <v>EMBALSE EL GUAVIO</v>
      </c>
      <c r="J1582" s="175">
        <v>2</v>
      </c>
      <c r="K1582" s="176" t="str">
        <f>VLOOKUP(J1582,AUXILIAR_TIPO_ASEGURADORA!$C$2:$D$19,2,0)</f>
        <v>QBE SEGUROS</v>
      </c>
      <c r="L1582" s="115">
        <v>706542685</v>
      </c>
      <c r="M1582" s="148">
        <v>43665</v>
      </c>
      <c r="N1582" s="115">
        <v>706542685</v>
      </c>
      <c r="O1582" s="148">
        <v>43665</v>
      </c>
      <c r="P1582" s="28"/>
      <c r="Q1582" s="60"/>
      <c r="R1582" s="157" t="str">
        <f t="shared" ca="1" si="84"/>
        <v>Vencida</v>
      </c>
      <c r="S1582" s="157">
        <f t="shared" ca="1" si="85"/>
        <v>985</v>
      </c>
      <c r="T1582" s="157" t="str">
        <f t="shared" ca="1" si="83"/>
        <v xml:space="preserve"> </v>
      </c>
    </row>
    <row r="1583" spans="1:20" ht="15.6" thickTop="1" thickBot="1">
      <c r="A1583" s="67">
        <v>9007931510</v>
      </c>
      <c r="B1583" s="88" t="str">
        <f>VLOOKUP(A1583,EMPRESAS!$A$1:$B$342,2,0)</f>
        <v>ASOCIACION DE TRANSPORTE FLUVIAL DEL LAGO DE TOTA "ASOFLUTOTA"</v>
      </c>
      <c r="C1583" s="88" t="str">
        <f>VLOOKUP(A1583,EMPRESAS!$A$1:$C$342,3,0)</f>
        <v>Turismo</v>
      </c>
      <c r="D1583" s="91" t="s">
        <v>2643</v>
      </c>
      <c r="E1583" s="122">
        <v>30720137</v>
      </c>
      <c r="F1583" s="130" t="s">
        <v>1102</v>
      </c>
      <c r="G1583" s="131">
        <v>13</v>
      </c>
      <c r="H1583" s="122" t="s">
        <v>1105</v>
      </c>
      <c r="I1583" s="220" t="str">
        <f>VLOOKUP(A1583,EMPRESAS!$A$1:$I$342,9,0)</f>
        <v>LAGO DE TOTA</v>
      </c>
      <c r="J1583" s="175">
        <v>1</v>
      </c>
      <c r="K1583" s="176" t="str">
        <f>VLOOKUP(J1583,AUXILIAR_TIPO_ASEGURADORA!$C$2:$D$19,2,0)</f>
        <v>PREVISORA</v>
      </c>
      <c r="L1583" s="115">
        <v>1005557</v>
      </c>
      <c r="M1583" s="148">
        <v>43355</v>
      </c>
      <c r="N1583" s="115">
        <v>1</v>
      </c>
      <c r="O1583" s="148">
        <v>43355</v>
      </c>
      <c r="P1583" s="28"/>
      <c r="Q1583" s="60"/>
      <c r="R1583" s="157" t="str">
        <f t="shared" ca="1" si="84"/>
        <v>Vencida</v>
      </c>
      <c r="S1583" s="157">
        <f t="shared" ca="1" si="85"/>
        <v>1295</v>
      </c>
      <c r="T1583" s="157" t="str">
        <f t="shared" ca="1" si="83"/>
        <v xml:space="preserve"> </v>
      </c>
    </row>
    <row r="1584" spans="1:20" ht="15.6" thickTop="1" thickBot="1">
      <c r="A1584" s="88">
        <v>9007931510</v>
      </c>
      <c r="B1584" s="88" t="str">
        <f>VLOOKUP(A1584,EMPRESAS!$A$1:$B$342,2,0)</f>
        <v>ASOCIACION DE TRANSPORTE FLUVIAL DEL LAGO DE TOTA "ASOFLUTOTA"</v>
      </c>
      <c r="C1584" s="88" t="str">
        <f>VLOOKUP(A1584,EMPRESAS!$A$1:$C$342,3,0)</f>
        <v>Turismo</v>
      </c>
      <c r="D1584" s="91" t="s">
        <v>2644</v>
      </c>
      <c r="E1584" s="122" t="s">
        <v>2645</v>
      </c>
      <c r="F1584" s="130" t="s">
        <v>1102</v>
      </c>
      <c r="G1584" s="131">
        <v>20</v>
      </c>
      <c r="H1584" s="122" t="s">
        <v>1105</v>
      </c>
      <c r="I1584" s="220" t="str">
        <f>VLOOKUP(A1584,EMPRESAS!$A$1:$I$342,9,0)</f>
        <v>LAGO DE TOTA</v>
      </c>
      <c r="J1584" s="175">
        <v>1</v>
      </c>
      <c r="K1584" s="176" t="str">
        <f>VLOOKUP(J1584,AUXILIAR_TIPO_ASEGURADORA!$C$2:$D$19,2,0)</f>
        <v>PREVISORA</v>
      </c>
      <c r="L1584" s="115">
        <v>1005557</v>
      </c>
      <c r="M1584" s="148">
        <v>43355</v>
      </c>
      <c r="N1584" s="115">
        <v>3000101</v>
      </c>
      <c r="O1584" s="148">
        <v>43355</v>
      </c>
      <c r="P1584" s="28"/>
      <c r="Q1584" s="60"/>
      <c r="R1584" s="157" t="str">
        <f t="shared" ca="1" si="84"/>
        <v>Vencida</v>
      </c>
      <c r="S1584" s="157">
        <f t="shared" ca="1" si="85"/>
        <v>1295</v>
      </c>
      <c r="T1584" s="157" t="str">
        <f t="shared" ca="1" si="83"/>
        <v xml:space="preserve"> </v>
      </c>
    </row>
    <row r="1585" spans="1:20" ht="15.6" thickTop="1" thickBot="1">
      <c r="A1585" s="88">
        <v>9007931510</v>
      </c>
      <c r="B1585" s="88" t="str">
        <f>VLOOKUP(A1585,EMPRESAS!$A$1:$B$342,2,0)</f>
        <v>ASOCIACION DE TRANSPORTE FLUVIAL DEL LAGO DE TOTA "ASOFLUTOTA"</v>
      </c>
      <c r="C1585" s="88" t="str">
        <f>VLOOKUP(A1585,EMPRESAS!$A$1:$C$342,3,0)</f>
        <v>Turismo</v>
      </c>
      <c r="D1585" s="91" t="s">
        <v>1952</v>
      </c>
      <c r="E1585" s="122">
        <v>30720120</v>
      </c>
      <c r="F1585" s="130" t="s">
        <v>1102</v>
      </c>
      <c r="G1585" s="131">
        <v>20</v>
      </c>
      <c r="H1585" s="122" t="s">
        <v>1105</v>
      </c>
      <c r="I1585" s="220" t="str">
        <f>VLOOKUP(A1585,EMPRESAS!$A$1:$I$342,9,0)</f>
        <v>LAGO DE TOTA</v>
      </c>
      <c r="J1585" s="175">
        <v>1</v>
      </c>
      <c r="K1585" s="176" t="str">
        <f>VLOOKUP(J1585,AUXILIAR_TIPO_ASEGURADORA!$C$2:$D$19,2,0)</f>
        <v>PREVISORA</v>
      </c>
      <c r="L1585" s="115">
        <v>1005557</v>
      </c>
      <c r="M1585" s="148">
        <v>43355</v>
      </c>
      <c r="N1585" s="115">
        <v>3000101</v>
      </c>
      <c r="O1585" s="148">
        <v>43355</v>
      </c>
      <c r="P1585" s="28"/>
      <c r="Q1585" s="60"/>
      <c r="R1585" s="157" t="str">
        <f t="shared" ca="1" si="84"/>
        <v>Vencida</v>
      </c>
      <c r="S1585" s="157">
        <f t="shared" ca="1" si="85"/>
        <v>1295</v>
      </c>
      <c r="T1585" s="157" t="str">
        <f t="shared" ca="1" si="83"/>
        <v xml:space="preserve"> </v>
      </c>
    </row>
    <row r="1586" spans="1:20" ht="15.6" thickTop="1" thickBot="1">
      <c r="A1586" s="88">
        <v>9007931510</v>
      </c>
      <c r="B1586" s="88" t="str">
        <f>VLOOKUP(A1586,EMPRESAS!$A$1:$B$342,2,0)</f>
        <v>ASOCIACION DE TRANSPORTE FLUVIAL DEL LAGO DE TOTA "ASOFLUTOTA"</v>
      </c>
      <c r="C1586" s="88" t="str">
        <f>VLOOKUP(A1586,EMPRESAS!$A$1:$C$342,3,0)</f>
        <v>Turismo</v>
      </c>
      <c r="D1586" s="91" t="s">
        <v>2646</v>
      </c>
      <c r="E1586" s="122">
        <v>30720087</v>
      </c>
      <c r="F1586" s="130" t="s">
        <v>1102</v>
      </c>
      <c r="G1586" s="131">
        <v>12</v>
      </c>
      <c r="H1586" s="122" t="s">
        <v>1105</v>
      </c>
      <c r="I1586" s="220" t="str">
        <f>VLOOKUP(A1586,EMPRESAS!$A$1:$I$342,9,0)</f>
        <v>LAGO DE TOTA</v>
      </c>
      <c r="J1586" s="175">
        <v>1</v>
      </c>
      <c r="K1586" s="176" t="str">
        <f>VLOOKUP(J1586,AUXILIAR_TIPO_ASEGURADORA!$C$2:$D$19,2,0)</f>
        <v>PREVISORA</v>
      </c>
      <c r="L1586" s="115">
        <v>1005557</v>
      </c>
      <c r="M1586" s="148">
        <v>43355</v>
      </c>
      <c r="N1586" s="115">
        <v>3000101</v>
      </c>
      <c r="O1586" s="148">
        <v>43355</v>
      </c>
      <c r="P1586" s="28"/>
      <c r="Q1586" s="60"/>
      <c r="R1586" s="157" t="str">
        <f t="shared" ca="1" si="84"/>
        <v>Vencida</v>
      </c>
      <c r="S1586" s="157">
        <f t="shared" ca="1" si="85"/>
        <v>1295</v>
      </c>
      <c r="T1586" s="157" t="str">
        <f t="shared" ca="1" si="83"/>
        <v xml:space="preserve"> </v>
      </c>
    </row>
    <row r="1587" spans="1:20" ht="15.6" thickTop="1" thickBot="1">
      <c r="A1587" s="88">
        <v>9007931510</v>
      </c>
      <c r="B1587" s="88" t="str">
        <f>VLOOKUP(A1587,EMPRESAS!$A$1:$B$342,2,0)</f>
        <v>ASOCIACION DE TRANSPORTE FLUVIAL DEL LAGO DE TOTA "ASOFLUTOTA"</v>
      </c>
      <c r="C1587" s="88" t="str">
        <f>VLOOKUP(A1587,EMPRESAS!$A$1:$C$342,3,0)</f>
        <v>Turismo</v>
      </c>
      <c r="D1587" s="91" t="s">
        <v>1681</v>
      </c>
      <c r="E1587" s="122">
        <v>30720062</v>
      </c>
      <c r="F1587" s="130" t="s">
        <v>1102</v>
      </c>
      <c r="G1587" s="131">
        <v>15</v>
      </c>
      <c r="H1587" s="122" t="s">
        <v>1105</v>
      </c>
      <c r="I1587" s="220" t="str">
        <f>VLOOKUP(A1587,EMPRESAS!$A$1:$I$342,9,0)</f>
        <v>LAGO DE TOTA</v>
      </c>
      <c r="J1587" s="175">
        <v>1</v>
      </c>
      <c r="K1587" s="176" t="str">
        <f>VLOOKUP(J1587,AUXILIAR_TIPO_ASEGURADORA!$C$2:$D$19,2,0)</f>
        <v>PREVISORA</v>
      </c>
      <c r="L1587" s="115">
        <v>1005557</v>
      </c>
      <c r="M1587" s="148">
        <v>43355</v>
      </c>
      <c r="N1587" s="115">
        <v>3000101</v>
      </c>
      <c r="O1587" s="148">
        <v>43355</v>
      </c>
      <c r="P1587" s="28"/>
      <c r="Q1587" s="60"/>
      <c r="R1587" s="157" t="str">
        <f t="shared" ca="1" si="84"/>
        <v>Vencida</v>
      </c>
      <c r="S1587" s="157">
        <f t="shared" ca="1" si="85"/>
        <v>1295</v>
      </c>
      <c r="T1587" s="157" t="str">
        <f t="shared" ca="1" si="83"/>
        <v xml:space="preserve"> </v>
      </c>
    </row>
    <row r="1588" spans="1:20" ht="15.6" thickTop="1" thickBot="1">
      <c r="A1588" s="88">
        <v>9007931510</v>
      </c>
      <c r="B1588" s="88" t="str">
        <f>VLOOKUP(A1588,EMPRESAS!$A$1:$B$342,2,0)</f>
        <v>ASOCIACION DE TRANSPORTE FLUVIAL DEL LAGO DE TOTA "ASOFLUTOTA"</v>
      </c>
      <c r="C1588" s="88" t="str">
        <f>VLOOKUP(A1588,EMPRESAS!$A$1:$C$342,3,0)</f>
        <v>Turismo</v>
      </c>
      <c r="D1588" s="91" t="s">
        <v>1399</v>
      </c>
      <c r="E1588" s="122">
        <v>30720115</v>
      </c>
      <c r="F1588" s="130" t="s">
        <v>1102</v>
      </c>
      <c r="G1588" s="131">
        <v>12</v>
      </c>
      <c r="H1588" s="122" t="s">
        <v>1105</v>
      </c>
      <c r="I1588" s="220" t="str">
        <f>VLOOKUP(A1588,EMPRESAS!$A$1:$I$342,9,0)</f>
        <v>LAGO DE TOTA</v>
      </c>
      <c r="J1588" s="175">
        <v>1</v>
      </c>
      <c r="K1588" s="176" t="str">
        <f>VLOOKUP(J1588,AUXILIAR_TIPO_ASEGURADORA!$C$2:$D$19,2,0)</f>
        <v>PREVISORA</v>
      </c>
      <c r="L1588" s="115">
        <v>1005557</v>
      </c>
      <c r="M1588" s="148">
        <v>43355</v>
      </c>
      <c r="N1588" s="115">
        <v>3000101</v>
      </c>
      <c r="O1588" s="148">
        <v>43355</v>
      </c>
      <c r="P1588" s="28"/>
      <c r="Q1588" s="60"/>
      <c r="R1588" s="157" t="str">
        <f t="shared" ca="1" si="84"/>
        <v>Vencida</v>
      </c>
      <c r="S1588" s="157">
        <f t="shared" ca="1" si="85"/>
        <v>1295</v>
      </c>
      <c r="T1588" s="157" t="str">
        <f t="shared" ca="1" si="83"/>
        <v xml:space="preserve"> </v>
      </c>
    </row>
    <row r="1589" spans="1:20" ht="15.6" thickTop="1" thickBot="1">
      <c r="A1589" s="67">
        <v>9005475043</v>
      </c>
      <c r="B1589" s="88" t="str">
        <f>VLOOKUP(A1589,EMPRESAS!$A$1:$B$342,2,0)</f>
        <v>TRANSPORTE Y AVENTURA EN EL LAGO DE TOTA S.A.S. "TRAVELT  S.A.S.</v>
      </c>
      <c r="C1589" s="88" t="str">
        <f>VLOOKUP(A1589,EMPRESAS!$A$1:$C$342,3,0)</f>
        <v>Turismo</v>
      </c>
      <c r="D1589" s="95" t="s">
        <v>2647</v>
      </c>
      <c r="E1589" s="122">
        <v>30720151</v>
      </c>
      <c r="F1589" s="130" t="s">
        <v>1102</v>
      </c>
      <c r="G1589" s="131">
        <v>7</v>
      </c>
      <c r="H1589" s="122" t="s">
        <v>1105</v>
      </c>
      <c r="I1589" s="220" t="str">
        <f>VLOOKUP(A1589,EMPRESAS!$A$1:$I$342,9,0)</f>
        <v>LAGO DE TOTA</v>
      </c>
      <c r="J1589" s="175">
        <v>1</v>
      </c>
      <c r="K1589" s="176" t="str">
        <f>VLOOKUP(J1589,AUXILIAR_TIPO_ASEGURADORA!$C$2:$D$19,2,0)</f>
        <v>PREVISORA</v>
      </c>
      <c r="L1589" s="115">
        <v>1005587</v>
      </c>
      <c r="M1589" s="148">
        <v>43769</v>
      </c>
      <c r="N1589" s="115">
        <v>30001008</v>
      </c>
      <c r="O1589" s="148">
        <v>43769</v>
      </c>
      <c r="P1589" s="28"/>
      <c r="Q1589" s="60"/>
      <c r="R1589" s="157" t="str">
        <f t="shared" ca="1" si="84"/>
        <v>Vencida</v>
      </c>
      <c r="S1589" s="157">
        <f t="shared" ca="1" si="85"/>
        <v>881</v>
      </c>
      <c r="T1589" s="157" t="str">
        <f t="shared" ca="1" si="83"/>
        <v xml:space="preserve"> </v>
      </c>
    </row>
    <row r="1590" spans="1:20" ht="15.6" thickTop="1" thickBot="1">
      <c r="A1590" s="88">
        <v>9005475043</v>
      </c>
      <c r="B1590" s="88" t="str">
        <f>VLOOKUP(A1590,EMPRESAS!$A$1:$B$342,2,0)</f>
        <v>TRANSPORTE Y AVENTURA EN EL LAGO DE TOTA S.A.S. "TRAVELT  S.A.S.</v>
      </c>
      <c r="C1590" s="88" t="str">
        <f>VLOOKUP(A1590,EMPRESAS!$A$1:$C$342,3,0)</f>
        <v>Turismo</v>
      </c>
      <c r="D1590" s="95" t="s">
        <v>2648</v>
      </c>
      <c r="E1590" s="122">
        <v>30720091</v>
      </c>
      <c r="F1590" s="130" t="s">
        <v>1102</v>
      </c>
      <c r="G1590" s="131">
        <v>6</v>
      </c>
      <c r="H1590" s="122" t="s">
        <v>1105</v>
      </c>
      <c r="I1590" s="220" t="str">
        <f>VLOOKUP(A1590,EMPRESAS!$A$1:$I$342,9,0)</f>
        <v>LAGO DE TOTA</v>
      </c>
      <c r="J1590" s="175">
        <v>1</v>
      </c>
      <c r="K1590" s="176" t="str">
        <f>VLOOKUP(J1590,AUXILIAR_TIPO_ASEGURADORA!$C$2:$D$19,2,0)</f>
        <v>PREVISORA</v>
      </c>
      <c r="L1590" s="115">
        <v>1005587</v>
      </c>
      <c r="M1590" s="148">
        <v>43769</v>
      </c>
      <c r="N1590" s="115">
        <v>30001008</v>
      </c>
      <c r="O1590" s="148">
        <v>43769</v>
      </c>
      <c r="P1590" s="28"/>
      <c r="Q1590" s="60"/>
      <c r="R1590" s="157" t="str">
        <f t="shared" ca="1" si="84"/>
        <v>Vencida</v>
      </c>
      <c r="S1590" s="157">
        <f t="shared" ca="1" si="85"/>
        <v>881</v>
      </c>
      <c r="T1590" s="157" t="str">
        <f t="shared" ca="1" si="83"/>
        <v xml:space="preserve"> </v>
      </c>
    </row>
    <row r="1591" spans="1:20" ht="15.6" thickTop="1" thickBot="1">
      <c r="A1591" s="88">
        <v>9005475043</v>
      </c>
      <c r="B1591" s="88" t="str">
        <f>VLOOKUP(A1591,EMPRESAS!$A$1:$B$342,2,0)</f>
        <v>TRANSPORTE Y AVENTURA EN EL LAGO DE TOTA S.A.S. "TRAVELT  S.A.S.</v>
      </c>
      <c r="C1591" s="88" t="str">
        <f>VLOOKUP(A1591,EMPRESAS!$A$1:$C$342,3,0)</f>
        <v>Turismo</v>
      </c>
      <c r="D1591" s="95" t="s">
        <v>2649</v>
      </c>
      <c r="E1591" s="122">
        <v>30720104</v>
      </c>
      <c r="F1591" s="130" t="s">
        <v>1102</v>
      </c>
      <c r="G1591" s="131">
        <v>6</v>
      </c>
      <c r="H1591" s="122" t="s">
        <v>1105</v>
      </c>
      <c r="I1591" s="220" t="str">
        <f>VLOOKUP(A1591,EMPRESAS!$A$1:$I$342,9,0)</f>
        <v>LAGO DE TOTA</v>
      </c>
      <c r="J1591" s="175">
        <v>1</v>
      </c>
      <c r="K1591" s="176" t="str">
        <f>VLOOKUP(J1591,AUXILIAR_TIPO_ASEGURADORA!$C$2:$D$19,2,0)</f>
        <v>PREVISORA</v>
      </c>
      <c r="L1591" s="115">
        <v>1005587</v>
      </c>
      <c r="M1591" s="148">
        <v>43769</v>
      </c>
      <c r="N1591" s="115">
        <v>30001008</v>
      </c>
      <c r="O1591" s="148">
        <v>43769</v>
      </c>
      <c r="P1591" s="28"/>
      <c r="Q1591" s="60"/>
      <c r="R1591" s="157" t="str">
        <f t="shared" ca="1" si="84"/>
        <v>Vencida</v>
      </c>
      <c r="S1591" s="157">
        <f t="shared" ca="1" si="85"/>
        <v>881</v>
      </c>
      <c r="T1591" s="157" t="str">
        <f t="shared" ca="1" si="83"/>
        <v xml:space="preserve"> </v>
      </c>
    </row>
    <row r="1592" spans="1:20" ht="15.6" thickTop="1" thickBot="1">
      <c r="A1592" s="88">
        <v>9005475043</v>
      </c>
      <c r="B1592" s="88" t="str">
        <f>VLOOKUP(A1592,EMPRESAS!$A$1:$B$342,2,0)</f>
        <v>TRANSPORTE Y AVENTURA EN EL LAGO DE TOTA S.A.S. "TRAVELT  S.A.S.</v>
      </c>
      <c r="C1592" s="88" t="str">
        <f>VLOOKUP(A1592,EMPRESAS!$A$1:$C$342,3,0)</f>
        <v>Turismo</v>
      </c>
      <c r="D1592" s="95" t="s">
        <v>2331</v>
      </c>
      <c r="E1592" s="122">
        <v>30720106</v>
      </c>
      <c r="F1592" s="130" t="s">
        <v>1102</v>
      </c>
      <c r="G1592" s="131">
        <v>10</v>
      </c>
      <c r="H1592" s="122" t="s">
        <v>1105</v>
      </c>
      <c r="I1592" s="220" t="str">
        <f>VLOOKUP(A1592,EMPRESAS!$A$1:$I$342,9,0)</f>
        <v>LAGO DE TOTA</v>
      </c>
      <c r="J1592" s="175">
        <v>1</v>
      </c>
      <c r="K1592" s="176" t="str">
        <f>VLOOKUP(J1592,AUXILIAR_TIPO_ASEGURADORA!$C$2:$D$19,2,0)</f>
        <v>PREVISORA</v>
      </c>
      <c r="L1592" s="115">
        <v>1005587</v>
      </c>
      <c r="M1592" s="148">
        <v>43769</v>
      </c>
      <c r="N1592" s="115">
        <v>30001008</v>
      </c>
      <c r="O1592" s="148">
        <v>43769</v>
      </c>
      <c r="P1592" s="28"/>
      <c r="Q1592" s="60"/>
      <c r="R1592" s="157" t="str">
        <f t="shared" ca="1" si="84"/>
        <v>Vencida</v>
      </c>
      <c r="S1592" s="157">
        <f t="shared" ca="1" si="85"/>
        <v>881</v>
      </c>
      <c r="T1592" s="157" t="str">
        <f t="shared" ca="1" si="83"/>
        <v xml:space="preserve"> </v>
      </c>
    </row>
    <row r="1593" spans="1:20" ht="15.6" thickTop="1" thickBot="1">
      <c r="A1593" s="88">
        <v>9005475043</v>
      </c>
      <c r="B1593" s="88" t="str">
        <f>VLOOKUP(A1593,EMPRESAS!$A$1:$B$342,2,0)</f>
        <v>TRANSPORTE Y AVENTURA EN EL LAGO DE TOTA S.A.S. "TRAVELT  S.A.S.</v>
      </c>
      <c r="C1593" s="88" t="str">
        <f>VLOOKUP(A1593,EMPRESAS!$A$1:$C$342,3,0)</f>
        <v>Turismo</v>
      </c>
      <c r="D1593" s="95" t="s">
        <v>2650</v>
      </c>
      <c r="E1593" s="122">
        <v>30720144</v>
      </c>
      <c r="F1593" s="130" t="s">
        <v>1102</v>
      </c>
      <c r="G1593" s="131">
        <v>15</v>
      </c>
      <c r="H1593" s="122" t="s">
        <v>1105</v>
      </c>
      <c r="I1593" s="220" t="str">
        <f>VLOOKUP(A1593,EMPRESAS!$A$1:$I$342,9,0)</f>
        <v>LAGO DE TOTA</v>
      </c>
      <c r="J1593" s="175">
        <v>1</v>
      </c>
      <c r="K1593" s="176" t="str">
        <f>VLOOKUP(J1593,AUXILIAR_TIPO_ASEGURADORA!$C$2:$D$19,2,0)</f>
        <v>PREVISORA</v>
      </c>
      <c r="L1593" s="115">
        <v>1005587</v>
      </c>
      <c r="M1593" s="148">
        <v>43769</v>
      </c>
      <c r="N1593" s="115">
        <v>30001008</v>
      </c>
      <c r="O1593" s="148">
        <v>43769</v>
      </c>
      <c r="P1593" s="28"/>
      <c r="Q1593" s="60"/>
      <c r="R1593" s="157" t="str">
        <f t="shared" ca="1" si="84"/>
        <v>Vencida</v>
      </c>
      <c r="S1593" s="157">
        <f t="shared" ca="1" si="85"/>
        <v>881</v>
      </c>
      <c r="T1593" s="157" t="str">
        <f t="shared" ca="1" si="83"/>
        <v xml:space="preserve"> </v>
      </c>
    </row>
    <row r="1594" spans="1:20" ht="15.6" thickTop="1" thickBot="1">
      <c r="A1594" s="88">
        <v>9005475043</v>
      </c>
      <c r="B1594" s="88" t="str">
        <f>VLOOKUP(A1594,EMPRESAS!$A$1:$B$342,2,0)</f>
        <v>TRANSPORTE Y AVENTURA EN EL LAGO DE TOTA S.A.S. "TRAVELT  S.A.S.</v>
      </c>
      <c r="C1594" s="88" t="str">
        <f>VLOOKUP(A1594,EMPRESAS!$A$1:$C$342,3,0)</f>
        <v>Turismo</v>
      </c>
      <c r="D1594" s="95" t="s">
        <v>2651</v>
      </c>
      <c r="E1594" s="122">
        <v>30720141</v>
      </c>
      <c r="F1594" s="130" t="s">
        <v>1102</v>
      </c>
      <c r="G1594" s="131">
        <v>20</v>
      </c>
      <c r="H1594" s="122" t="s">
        <v>1105</v>
      </c>
      <c r="I1594" s="220" t="str">
        <f>VLOOKUP(A1594,EMPRESAS!$A$1:$I$342,9,0)</f>
        <v>LAGO DE TOTA</v>
      </c>
      <c r="J1594" s="175">
        <v>1</v>
      </c>
      <c r="K1594" s="176" t="str">
        <f>VLOOKUP(J1594,AUXILIAR_TIPO_ASEGURADORA!$C$2:$D$19,2,0)</f>
        <v>PREVISORA</v>
      </c>
      <c r="L1594" s="115">
        <v>1005587</v>
      </c>
      <c r="M1594" s="148">
        <v>43769</v>
      </c>
      <c r="N1594" s="115">
        <v>30001008</v>
      </c>
      <c r="O1594" s="148">
        <v>43769</v>
      </c>
      <c r="P1594" s="28"/>
      <c r="Q1594" s="60"/>
      <c r="R1594" s="157" t="str">
        <f t="shared" ca="1" si="84"/>
        <v>Vencida</v>
      </c>
      <c r="S1594" s="157">
        <f t="shared" ca="1" si="85"/>
        <v>881</v>
      </c>
      <c r="T1594" s="157" t="str">
        <f t="shared" ca="1" si="83"/>
        <v xml:space="preserve"> </v>
      </c>
    </row>
    <row r="1595" spans="1:20" ht="15.6" thickTop="1" thickBot="1">
      <c r="A1595" s="88">
        <v>9005475043</v>
      </c>
      <c r="B1595" s="88" t="str">
        <f>VLOOKUP(A1595,EMPRESAS!$A$1:$B$342,2,0)</f>
        <v>TRANSPORTE Y AVENTURA EN EL LAGO DE TOTA S.A.S. "TRAVELT  S.A.S.</v>
      </c>
      <c r="C1595" s="88" t="str">
        <f>VLOOKUP(A1595,EMPRESAS!$A$1:$C$342,3,0)</f>
        <v>Turismo</v>
      </c>
      <c r="D1595" s="95" t="s">
        <v>2652</v>
      </c>
      <c r="E1595" s="122">
        <v>30720152</v>
      </c>
      <c r="F1595" s="130" t="s">
        <v>1102</v>
      </c>
      <c r="G1595" s="131">
        <v>12</v>
      </c>
      <c r="H1595" s="122" t="s">
        <v>1105</v>
      </c>
      <c r="I1595" s="220" t="str">
        <f>VLOOKUP(A1595,EMPRESAS!$A$1:$I$342,9,0)</f>
        <v>LAGO DE TOTA</v>
      </c>
      <c r="J1595" s="175">
        <v>1</v>
      </c>
      <c r="K1595" s="176" t="str">
        <f>VLOOKUP(J1595,AUXILIAR_TIPO_ASEGURADORA!$C$2:$D$19,2,0)</f>
        <v>PREVISORA</v>
      </c>
      <c r="L1595" s="115">
        <v>1005587</v>
      </c>
      <c r="M1595" s="148">
        <v>43769</v>
      </c>
      <c r="N1595" s="115">
        <v>30001008</v>
      </c>
      <c r="O1595" s="148">
        <v>43769</v>
      </c>
      <c r="P1595" s="28"/>
      <c r="Q1595" s="60"/>
      <c r="R1595" s="157" t="str">
        <f t="shared" ca="1" si="84"/>
        <v>Vencida</v>
      </c>
      <c r="S1595" s="157">
        <f t="shared" ca="1" si="85"/>
        <v>881</v>
      </c>
      <c r="T1595" s="157" t="str">
        <f t="shared" ca="1" si="83"/>
        <v xml:space="preserve"> </v>
      </c>
    </row>
    <row r="1596" spans="1:20" ht="15.6" thickTop="1" thickBot="1">
      <c r="A1596" s="67">
        <v>8040115621</v>
      </c>
      <c r="B1596" s="88" t="str">
        <f>VLOOKUP(A1596,EMPRESAS!$A$1:$B$342,2,0)</f>
        <v>TRANSPORTES EL DORADO S.A.S.</v>
      </c>
      <c r="C1596" s="88" t="str">
        <f>VLOOKUP(A1596,EMPRESAS!$A$1:$C$342,3,0)</f>
        <v>Especial</v>
      </c>
      <c r="D1596" s="91" t="s">
        <v>2653</v>
      </c>
      <c r="E1596" s="122">
        <v>10620651</v>
      </c>
      <c r="F1596" s="130" t="s">
        <v>1158</v>
      </c>
      <c r="G1596" s="131">
        <v>11</v>
      </c>
      <c r="H1596" s="122" t="s">
        <v>1147</v>
      </c>
      <c r="I1596" s="220" t="str">
        <f>VLOOKUP(A1596,EMPRESAS!$A$1:$I$342,9,0)</f>
        <v>MAGDALENA</v>
      </c>
      <c r="J1596" s="175"/>
      <c r="K1596" s="176" t="e">
        <f>VLOOKUP(J1596,AUXILIAR_TIPO_ASEGURADORA!$C$2:$D$19,2,0)</f>
        <v>#N/A</v>
      </c>
      <c r="L1596" s="115"/>
      <c r="M1596" s="148"/>
      <c r="N1596" s="115"/>
      <c r="O1596" s="148"/>
      <c r="P1596" s="28"/>
      <c r="Q1596" s="60"/>
      <c r="R1596" s="157" t="str">
        <f t="shared" ca="1" si="84"/>
        <v>Vencida</v>
      </c>
      <c r="S1596" s="157">
        <f t="shared" ca="1" si="85"/>
        <v>44650</v>
      </c>
      <c r="T1596" s="157" t="str">
        <f t="shared" ca="1" si="83"/>
        <v xml:space="preserve"> </v>
      </c>
    </row>
    <row r="1597" spans="1:20" ht="15.6" thickTop="1" thickBot="1">
      <c r="A1597" s="88">
        <v>8040115621</v>
      </c>
      <c r="B1597" s="88" t="str">
        <f>VLOOKUP(A1597,EMPRESAS!$A$1:$B$342,2,0)</f>
        <v>TRANSPORTES EL DORADO S.A.S.</v>
      </c>
      <c r="C1597" s="88" t="str">
        <f>VLOOKUP(A1597,EMPRESAS!$A$1:$C$342,3,0)</f>
        <v>Especial</v>
      </c>
      <c r="D1597" s="91" t="s">
        <v>2654</v>
      </c>
      <c r="E1597" s="122">
        <v>10620646</v>
      </c>
      <c r="F1597" s="130" t="s">
        <v>1158</v>
      </c>
      <c r="G1597" s="131">
        <v>11</v>
      </c>
      <c r="H1597" s="122" t="s">
        <v>1147</v>
      </c>
      <c r="I1597" s="220" t="str">
        <f>VLOOKUP(A1597,EMPRESAS!$A$1:$I$342,9,0)</f>
        <v>MAGDALENA</v>
      </c>
      <c r="J1597" s="175"/>
      <c r="K1597" s="176" t="e">
        <f>VLOOKUP(J1597,AUXILIAR_TIPO_ASEGURADORA!$C$2:$D$19,2,0)</f>
        <v>#N/A</v>
      </c>
      <c r="L1597" s="115">
        <v>704408979</v>
      </c>
      <c r="M1597" s="148">
        <v>42167</v>
      </c>
      <c r="N1597" s="115">
        <v>704408979</v>
      </c>
      <c r="O1597" s="148">
        <v>42167</v>
      </c>
      <c r="P1597" s="28"/>
      <c r="Q1597" s="60"/>
      <c r="R1597" s="157" t="str">
        <f t="shared" ca="1" si="84"/>
        <v>Vencida</v>
      </c>
      <c r="S1597" s="157">
        <f t="shared" ca="1" si="85"/>
        <v>2483</v>
      </c>
      <c r="T1597" s="157" t="str">
        <f t="shared" ca="1" si="83"/>
        <v xml:space="preserve"> </v>
      </c>
    </row>
    <row r="1598" spans="1:20" ht="15.6" thickTop="1" thickBot="1">
      <c r="A1598" s="88">
        <v>8040115621</v>
      </c>
      <c r="B1598" s="88" t="str">
        <f>VLOOKUP(A1598,EMPRESAS!$A$1:$B$342,2,0)</f>
        <v>TRANSPORTES EL DORADO S.A.S.</v>
      </c>
      <c r="C1598" s="88" t="str">
        <f>VLOOKUP(A1598,EMPRESAS!$A$1:$C$342,3,0)</f>
        <v>Especial</v>
      </c>
      <c r="D1598" s="91" t="s">
        <v>2655</v>
      </c>
      <c r="E1598" s="122">
        <v>10620544</v>
      </c>
      <c r="F1598" s="130" t="s">
        <v>1158</v>
      </c>
      <c r="G1598" s="131">
        <v>12</v>
      </c>
      <c r="H1598" s="122" t="s">
        <v>1147</v>
      </c>
      <c r="I1598" s="220" t="str">
        <f>VLOOKUP(A1598,EMPRESAS!$A$1:$I$342,9,0)</f>
        <v>MAGDALENA</v>
      </c>
      <c r="J1598" s="175"/>
      <c r="K1598" s="176" t="e">
        <f>VLOOKUP(J1598,AUXILIAR_TIPO_ASEGURADORA!$C$2:$D$19,2,0)</f>
        <v>#N/A</v>
      </c>
      <c r="L1598" s="115">
        <v>704408979</v>
      </c>
      <c r="M1598" s="148">
        <v>42167</v>
      </c>
      <c r="N1598" s="115">
        <v>704408979</v>
      </c>
      <c r="O1598" s="148">
        <v>42167</v>
      </c>
      <c r="P1598" s="28"/>
      <c r="Q1598" s="60"/>
      <c r="R1598" s="157" t="str">
        <f t="shared" ca="1" si="84"/>
        <v>Vencida</v>
      </c>
      <c r="S1598" s="157">
        <f t="shared" ca="1" si="85"/>
        <v>2483</v>
      </c>
      <c r="T1598" s="157" t="str">
        <f t="shared" ca="1" si="83"/>
        <v xml:space="preserve"> </v>
      </c>
    </row>
    <row r="1599" spans="1:20" ht="15.6" thickTop="1" thickBot="1">
      <c r="A1599" s="88">
        <v>8040115621</v>
      </c>
      <c r="B1599" s="88" t="str">
        <f>VLOOKUP(A1599,EMPRESAS!$A$1:$B$342,2,0)</f>
        <v>TRANSPORTES EL DORADO S.A.S.</v>
      </c>
      <c r="C1599" s="88" t="str">
        <f>VLOOKUP(A1599,EMPRESAS!$A$1:$C$342,3,0)</f>
        <v>Especial</v>
      </c>
      <c r="D1599" s="91" t="s">
        <v>2656</v>
      </c>
      <c r="E1599" s="122">
        <v>10620648</v>
      </c>
      <c r="F1599" s="130" t="s">
        <v>1158</v>
      </c>
      <c r="G1599" s="131">
        <v>11</v>
      </c>
      <c r="H1599" s="122" t="s">
        <v>1147</v>
      </c>
      <c r="I1599" s="220" t="str">
        <f>VLOOKUP(A1599,EMPRESAS!$A$1:$I$342,9,0)</f>
        <v>MAGDALENA</v>
      </c>
      <c r="J1599" s="175"/>
      <c r="K1599" s="176" t="e">
        <f>VLOOKUP(J1599,AUXILIAR_TIPO_ASEGURADORA!$C$2:$D$19,2,0)</f>
        <v>#N/A</v>
      </c>
      <c r="L1599" s="115">
        <v>704408979</v>
      </c>
      <c r="M1599" s="148">
        <v>42167</v>
      </c>
      <c r="N1599" s="115">
        <v>704408979</v>
      </c>
      <c r="O1599" s="148">
        <v>42167</v>
      </c>
      <c r="P1599" s="28"/>
      <c r="Q1599" s="60"/>
      <c r="R1599" s="157" t="str">
        <f t="shared" ca="1" si="84"/>
        <v>Vencida</v>
      </c>
      <c r="S1599" s="157">
        <f t="shared" ca="1" si="85"/>
        <v>2483</v>
      </c>
      <c r="T1599" s="157" t="str">
        <f t="shared" ca="1" si="83"/>
        <v xml:space="preserve"> </v>
      </c>
    </row>
    <row r="1600" spans="1:20" ht="15.6" thickTop="1" thickBot="1">
      <c r="A1600" s="88">
        <v>8040115621</v>
      </c>
      <c r="B1600" s="88" t="str">
        <f>VLOOKUP(A1600,EMPRESAS!$A$1:$B$342,2,0)</f>
        <v>TRANSPORTES EL DORADO S.A.S.</v>
      </c>
      <c r="C1600" s="88" t="str">
        <f>VLOOKUP(A1600,EMPRESAS!$A$1:$C$342,3,0)</f>
        <v>Especial</v>
      </c>
      <c r="D1600" s="91" t="s">
        <v>2657</v>
      </c>
      <c r="E1600" s="122">
        <v>10620650</v>
      </c>
      <c r="F1600" s="130" t="s">
        <v>1158</v>
      </c>
      <c r="G1600" s="131">
        <v>12</v>
      </c>
      <c r="H1600" s="122" t="s">
        <v>1147</v>
      </c>
      <c r="I1600" s="220" t="str">
        <f>VLOOKUP(A1600,EMPRESAS!$A$1:$I$342,9,0)</f>
        <v>MAGDALENA</v>
      </c>
      <c r="J1600" s="175"/>
      <c r="K1600" s="176" t="e">
        <f>VLOOKUP(J1600,AUXILIAR_TIPO_ASEGURADORA!$C$2:$D$19,2,0)</f>
        <v>#N/A</v>
      </c>
      <c r="L1600" s="115">
        <v>704408979</v>
      </c>
      <c r="M1600" s="148">
        <v>42167</v>
      </c>
      <c r="N1600" s="115">
        <v>704408979</v>
      </c>
      <c r="O1600" s="148">
        <v>42167</v>
      </c>
      <c r="P1600" s="28"/>
      <c r="Q1600" s="60"/>
      <c r="R1600" s="157" t="str">
        <f t="shared" ca="1" si="84"/>
        <v>Vencida</v>
      </c>
      <c r="S1600" s="157">
        <f t="shared" ca="1" si="85"/>
        <v>2483</v>
      </c>
      <c r="T1600" s="157" t="str">
        <f t="shared" ca="1" si="83"/>
        <v xml:space="preserve"> </v>
      </c>
    </row>
    <row r="1601" spans="1:20" ht="15.6" thickTop="1" thickBot="1">
      <c r="A1601" s="88">
        <v>8040115621</v>
      </c>
      <c r="B1601" s="88" t="str">
        <f>VLOOKUP(A1601,EMPRESAS!$A$1:$B$342,2,0)</f>
        <v>TRANSPORTES EL DORADO S.A.S.</v>
      </c>
      <c r="C1601" s="88" t="str">
        <f>VLOOKUP(A1601,EMPRESAS!$A$1:$C$342,3,0)</f>
        <v>Especial</v>
      </c>
      <c r="D1601" s="91" t="s">
        <v>2658</v>
      </c>
      <c r="E1601" s="122">
        <v>10620647</v>
      </c>
      <c r="F1601" s="130" t="s">
        <v>1158</v>
      </c>
      <c r="G1601" s="131">
        <v>11</v>
      </c>
      <c r="H1601" s="122" t="s">
        <v>1147</v>
      </c>
      <c r="I1601" s="220" t="str">
        <f>VLOOKUP(A1601,EMPRESAS!$A$1:$I$342,9,0)</f>
        <v>MAGDALENA</v>
      </c>
      <c r="J1601" s="175"/>
      <c r="K1601" s="176" t="e">
        <f>VLOOKUP(J1601,AUXILIAR_TIPO_ASEGURADORA!$C$2:$D$19,2,0)</f>
        <v>#N/A</v>
      </c>
      <c r="L1601" s="115">
        <v>704408979</v>
      </c>
      <c r="M1601" s="148">
        <v>42167</v>
      </c>
      <c r="N1601" s="115">
        <v>704408979</v>
      </c>
      <c r="O1601" s="148">
        <v>42167</v>
      </c>
      <c r="P1601" s="28"/>
      <c r="Q1601" s="60"/>
      <c r="R1601" s="157" t="str">
        <f t="shared" ca="1" si="84"/>
        <v>Vencida</v>
      </c>
      <c r="S1601" s="157">
        <f t="shared" ca="1" si="85"/>
        <v>2483</v>
      </c>
      <c r="T1601" s="157" t="str">
        <f t="shared" ca="1" si="83"/>
        <v xml:space="preserve"> </v>
      </c>
    </row>
    <row r="1602" spans="1:20" ht="15.6" thickTop="1" thickBot="1">
      <c r="A1602" s="67">
        <v>8340010018</v>
      </c>
      <c r="B1602" s="88" t="str">
        <f>VLOOKUP(A1602,EMPRESAS!$A$1:$B$342,2,0)</f>
        <v>COOPERATIVA DE TRANSPORTADORES DE ARAUQUITA "COOTRANAR"</v>
      </c>
      <c r="C1602" s="88" t="str">
        <f>VLOOKUP(A1602,EMPRESAS!$A$1:$C$342,3,0)</f>
        <v>Especial</v>
      </c>
      <c r="D1602" s="95" t="s">
        <v>2659</v>
      </c>
      <c r="E1602" s="122">
        <v>30621243</v>
      </c>
      <c r="F1602" s="130" t="s">
        <v>993</v>
      </c>
      <c r="G1602" s="131">
        <v>14</v>
      </c>
      <c r="H1602" s="122" t="s">
        <v>1105</v>
      </c>
      <c r="I1602" s="220" t="str">
        <f>VLOOKUP(A1602,EMPRESAS!$A$1:$I$342,9,0)</f>
        <v>ARAUCA</v>
      </c>
      <c r="J1602" s="175">
        <v>1</v>
      </c>
      <c r="K1602" s="176" t="str">
        <f>VLOOKUP(J1602,AUXILIAR_TIPO_ASEGURADORA!$C$2:$D$19,2,0)</f>
        <v>PREVISORA</v>
      </c>
      <c r="L1602" s="115">
        <v>1002635</v>
      </c>
      <c r="M1602" s="148">
        <v>42915</v>
      </c>
      <c r="N1602" s="115">
        <v>3000596</v>
      </c>
      <c r="O1602" s="148">
        <v>42915</v>
      </c>
      <c r="P1602" s="28"/>
      <c r="Q1602" s="60"/>
      <c r="R1602" s="157" t="str">
        <f t="shared" ca="1" si="84"/>
        <v>Vencida</v>
      </c>
      <c r="S1602" s="157">
        <f t="shared" ca="1" si="85"/>
        <v>1735</v>
      </c>
      <c r="T1602" s="157" t="str">
        <f t="shared" ca="1" si="83"/>
        <v xml:space="preserve"> </v>
      </c>
    </row>
    <row r="1603" spans="1:20" ht="15.6" thickTop="1" thickBot="1">
      <c r="A1603" s="66">
        <v>8340010018</v>
      </c>
      <c r="B1603" s="88" t="str">
        <f>VLOOKUP(A1603,EMPRESAS!$A$1:$B$342,2,0)</f>
        <v>COOPERATIVA DE TRANSPORTADORES DE ARAUQUITA "COOTRANAR"</v>
      </c>
      <c r="C1603" s="88" t="str">
        <f>VLOOKUP(A1603,EMPRESAS!$A$1:$C$342,3,0)</f>
        <v>Especial</v>
      </c>
      <c r="D1603" s="95" t="s">
        <v>2660</v>
      </c>
      <c r="E1603" s="122">
        <v>30622030</v>
      </c>
      <c r="F1603" s="130" t="s">
        <v>993</v>
      </c>
      <c r="G1603" s="131">
        <v>15</v>
      </c>
      <c r="H1603" s="122" t="s">
        <v>1105</v>
      </c>
      <c r="I1603" s="220" t="str">
        <f>VLOOKUP(A1603,EMPRESAS!$A$1:$I$342,9,0)</f>
        <v>ARAUCA</v>
      </c>
      <c r="J1603" s="175">
        <v>1</v>
      </c>
      <c r="K1603" s="176" t="str">
        <f>VLOOKUP(J1603,AUXILIAR_TIPO_ASEGURADORA!$C$2:$D$19,2,0)</f>
        <v>PREVISORA</v>
      </c>
      <c r="L1603" s="115">
        <v>1003525</v>
      </c>
      <c r="M1603" s="148">
        <v>42915</v>
      </c>
      <c r="N1603" s="115">
        <v>3000596</v>
      </c>
      <c r="O1603" s="148">
        <v>42915</v>
      </c>
      <c r="P1603" s="28"/>
      <c r="Q1603" s="60"/>
      <c r="R1603" s="157" t="str">
        <f t="shared" ca="1" si="84"/>
        <v>Vencida</v>
      </c>
      <c r="S1603" s="157">
        <f t="shared" ca="1" si="85"/>
        <v>1735</v>
      </c>
      <c r="T1603" s="157" t="str">
        <f t="shared" ca="1" si="83"/>
        <v xml:space="preserve"> </v>
      </c>
    </row>
    <row r="1604" spans="1:20" ht="15.6" thickTop="1" thickBot="1">
      <c r="A1604" s="67">
        <v>9007180663</v>
      </c>
      <c r="B1604" s="88" t="str">
        <f>VLOOKUP(A1604,EMPRESAS!$A$1:$B$342,2,0)</f>
        <v>ASOLAGO TOTA S.A.S.</v>
      </c>
      <c r="C1604" s="88" t="str">
        <f>VLOOKUP(A1604,EMPRESAS!$A$1:$C$342,3,0)</f>
        <v>Turismo</v>
      </c>
      <c r="D1604" s="91" t="s">
        <v>2661</v>
      </c>
      <c r="E1604" s="122">
        <v>30720123</v>
      </c>
      <c r="F1604" s="130" t="s">
        <v>1102</v>
      </c>
      <c r="G1604" s="131">
        <v>35</v>
      </c>
      <c r="H1604" s="122" t="s">
        <v>1105</v>
      </c>
      <c r="I1604" s="220" t="str">
        <f>VLOOKUP(A1604,EMPRESAS!$A$1:$I$342,9,0)</f>
        <v>LAGO DE TOTA</v>
      </c>
      <c r="J1604" s="175">
        <v>1</v>
      </c>
      <c r="K1604" s="176" t="str">
        <f>VLOOKUP(J1604,AUXILIAR_TIPO_ASEGURADORA!$C$2:$D$19,2,0)</f>
        <v>PREVISORA</v>
      </c>
      <c r="L1604" s="115">
        <v>1005616</v>
      </c>
      <c r="M1604" s="148">
        <v>43446</v>
      </c>
      <c r="N1604" s="115">
        <v>3000174</v>
      </c>
      <c r="O1604" s="148">
        <v>43446</v>
      </c>
      <c r="P1604" s="28"/>
      <c r="Q1604" s="60"/>
      <c r="R1604" s="157" t="str">
        <f t="shared" ca="1" si="84"/>
        <v>Vencida</v>
      </c>
      <c r="S1604" s="157">
        <f t="shared" ca="1" si="85"/>
        <v>1204</v>
      </c>
      <c r="T1604" s="157" t="str">
        <f t="shared" ca="1" si="83"/>
        <v xml:space="preserve"> </v>
      </c>
    </row>
    <row r="1605" spans="1:20" ht="15.6" thickTop="1" thickBot="1">
      <c r="A1605" s="88">
        <v>9007180663</v>
      </c>
      <c r="B1605" s="88" t="str">
        <f>VLOOKUP(A1605,EMPRESAS!$A$1:$B$342,2,0)</f>
        <v>ASOLAGO TOTA S.A.S.</v>
      </c>
      <c r="C1605" s="88" t="str">
        <f>VLOOKUP(A1605,EMPRESAS!$A$1:$C$342,3,0)</f>
        <v>Turismo</v>
      </c>
      <c r="D1605" s="91" t="s">
        <v>2662</v>
      </c>
      <c r="E1605" s="122">
        <v>30720119</v>
      </c>
      <c r="F1605" s="130" t="s">
        <v>1102</v>
      </c>
      <c r="G1605" s="131">
        <v>20</v>
      </c>
      <c r="H1605" s="122" t="s">
        <v>1105</v>
      </c>
      <c r="I1605" s="220" t="str">
        <f>VLOOKUP(A1605,EMPRESAS!$A$1:$I$342,9,0)</f>
        <v>LAGO DE TOTA</v>
      </c>
      <c r="J1605" s="175">
        <v>1</v>
      </c>
      <c r="K1605" s="176" t="str">
        <f>VLOOKUP(J1605,AUXILIAR_TIPO_ASEGURADORA!$C$2:$D$19,2,0)</f>
        <v>PREVISORA</v>
      </c>
      <c r="L1605" s="115">
        <v>1005616</v>
      </c>
      <c r="M1605" s="148">
        <v>43446</v>
      </c>
      <c r="N1605" s="115">
        <v>3000174</v>
      </c>
      <c r="O1605" s="148">
        <v>43446</v>
      </c>
      <c r="P1605" s="28"/>
      <c r="Q1605" s="60"/>
      <c r="R1605" s="157" t="str">
        <f t="shared" ca="1" si="84"/>
        <v>Vencida</v>
      </c>
      <c r="S1605" s="157">
        <f t="shared" ca="1" si="85"/>
        <v>1204</v>
      </c>
      <c r="T1605" s="157" t="str">
        <f t="shared" ca="1" si="83"/>
        <v xml:space="preserve"> </v>
      </c>
    </row>
    <row r="1606" spans="1:20" ht="15.6" thickTop="1" thickBot="1">
      <c r="A1606" s="88">
        <v>9007180663</v>
      </c>
      <c r="B1606" s="88" t="str">
        <f>VLOOKUP(A1606,EMPRESAS!$A$1:$B$342,2,0)</f>
        <v>ASOLAGO TOTA S.A.S.</v>
      </c>
      <c r="C1606" s="88" t="str">
        <f>VLOOKUP(A1606,EMPRESAS!$A$1:$C$342,3,0)</f>
        <v>Turismo</v>
      </c>
      <c r="D1606" s="91" t="s">
        <v>2663</v>
      </c>
      <c r="E1606" s="122">
        <v>30720094</v>
      </c>
      <c r="F1606" s="130" t="s">
        <v>1102</v>
      </c>
      <c r="G1606" s="131">
        <v>25</v>
      </c>
      <c r="H1606" s="122" t="s">
        <v>1105</v>
      </c>
      <c r="I1606" s="220" t="str">
        <f>VLOOKUP(A1606,EMPRESAS!$A$1:$I$342,9,0)</f>
        <v>LAGO DE TOTA</v>
      </c>
      <c r="J1606" s="175">
        <v>1</v>
      </c>
      <c r="K1606" s="176" t="str">
        <f>VLOOKUP(J1606,AUXILIAR_TIPO_ASEGURADORA!$C$2:$D$19,2,0)</f>
        <v>PREVISORA</v>
      </c>
      <c r="L1606" s="115">
        <v>1005856</v>
      </c>
      <c r="M1606" s="148">
        <v>43327</v>
      </c>
      <c r="N1606" s="115">
        <v>3000094</v>
      </c>
      <c r="O1606" s="148">
        <v>43327</v>
      </c>
      <c r="P1606" s="28"/>
      <c r="Q1606" s="60"/>
      <c r="R1606" s="157" t="str">
        <f t="shared" ca="1" si="84"/>
        <v>Vencida</v>
      </c>
      <c r="S1606" s="157">
        <f t="shared" ca="1" si="85"/>
        <v>1323</v>
      </c>
      <c r="T1606" s="157" t="str">
        <f t="shared" ref="T1606:T1669" ca="1" si="86">IF(S1606=-$Y$1,"Proximo a Vencer"," ")</f>
        <v xml:space="preserve"> </v>
      </c>
    </row>
    <row r="1607" spans="1:20" ht="15.6" thickTop="1" thickBot="1">
      <c r="A1607" s="88">
        <v>9007180663</v>
      </c>
      <c r="B1607" s="88" t="str">
        <f>VLOOKUP(A1607,EMPRESAS!$A$1:$B$342,2,0)</f>
        <v>ASOLAGO TOTA S.A.S.</v>
      </c>
      <c r="C1607" s="88" t="str">
        <f>VLOOKUP(A1607,EMPRESAS!$A$1:$C$342,3,0)</f>
        <v>Turismo</v>
      </c>
      <c r="D1607" s="91" t="s">
        <v>2664</v>
      </c>
      <c r="E1607" s="122">
        <v>30720081</v>
      </c>
      <c r="F1607" s="130" t="s">
        <v>1102</v>
      </c>
      <c r="G1607" s="131">
        <v>20</v>
      </c>
      <c r="H1607" s="122" t="s">
        <v>1105</v>
      </c>
      <c r="I1607" s="220" t="str">
        <f>VLOOKUP(A1607,EMPRESAS!$A$1:$I$342,9,0)</f>
        <v>LAGO DE TOTA</v>
      </c>
      <c r="J1607" s="175">
        <v>1</v>
      </c>
      <c r="K1607" s="176" t="str">
        <f>VLOOKUP(J1607,AUXILIAR_TIPO_ASEGURADORA!$C$2:$D$19,2,0)</f>
        <v>PREVISORA</v>
      </c>
      <c r="L1607" s="115">
        <v>1005856</v>
      </c>
      <c r="M1607" s="148">
        <v>43327</v>
      </c>
      <c r="N1607" s="115">
        <v>3000094</v>
      </c>
      <c r="O1607" s="148">
        <v>43327</v>
      </c>
      <c r="P1607" s="28"/>
      <c r="Q1607" s="60"/>
      <c r="R1607" s="157" t="str">
        <f t="shared" ca="1" si="84"/>
        <v>Vencida</v>
      </c>
      <c r="S1607" s="157">
        <f t="shared" ca="1" si="85"/>
        <v>1323</v>
      </c>
      <c r="T1607" s="157" t="str">
        <f t="shared" ca="1" si="86"/>
        <v xml:space="preserve"> </v>
      </c>
    </row>
    <row r="1608" spans="1:20" ht="15.6" thickTop="1" thickBot="1">
      <c r="A1608" s="88">
        <v>9007180663</v>
      </c>
      <c r="B1608" s="88" t="str">
        <f>VLOOKUP(A1608,EMPRESAS!$A$1:$B$342,2,0)</f>
        <v>ASOLAGO TOTA S.A.S.</v>
      </c>
      <c r="C1608" s="88" t="str">
        <f>VLOOKUP(A1608,EMPRESAS!$A$1:$C$342,3,0)</f>
        <v>Turismo</v>
      </c>
      <c r="D1608" s="91" t="s">
        <v>2665</v>
      </c>
      <c r="E1608" s="122">
        <v>30720147</v>
      </c>
      <c r="F1608" s="130" t="s">
        <v>1102</v>
      </c>
      <c r="G1608" s="131">
        <v>11</v>
      </c>
      <c r="H1608" s="122" t="s">
        <v>1105</v>
      </c>
      <c r="I1608" s="220" t="str">
        <f>VLOOKUP(A1608,EMPRESAS!$A$1:$I$342,9,0)</f>
        <v>LAGO DE TOTA</v>
      </c>
      <c r="J1608" s="175">
        <v>1</v>
      </c>
      <c r="K1608" s="176" t="str">
        <f>VLOOKUP(J1608,AUXILIAR_TIPO_ASEGURADORA!$C$2:$D$19,2,0)</f>
        <v>PREVISORA</v>
      </c>
      <c r="L1608" s="115">
        <v>1005615</v>
      </c>
      <c r="M1608" s="148">
        <v>43446</v>
      </c>
      <c r="N1608" s="115">
        <v>3000175</v>
      </c>
      <c r="O1608" s="148">
        <v>43446</v>
      </c>
      <c r="P1608" s="28"/>
      <c r="Q1608" s="60"/>
      <c r="R1608" s="157" t="str">
        <f t="shared" ca="1" si="84"/>
        <v>Vencida</v>
      </c>
      <c r="S1608" s="157">
        <f t="shared" ca="1" si="85"/>
        <v>1204</v>
      </c>
      <c r="T1608" s="157" t="str">
        <f t="shared" ca="1" si="86"/>
        <v xml:space="preserve"> </v>
      </c>
    </row>
    <row r="1609" spans="1:20" ht="15.6" thickTop="1" thickBot="1">
      <c r="A1609" s="88">
        <v>9007180663</v>
      </c>
      <c r="B1609" s="88" t="str">
        <f>VLOOKUP(A1609,EMPRESAS!$A$1:$B$342,2,0)</f>
        <v>ASOLAGO TOTA S.A.S.</v>
      </c>
      <c r="C1609" s="88" t="str">
        <f>VLOOKUP(A1609,EMPRESAS!$A$1:$C$342,3,0)</f>
        <v>Turismo</v>
      </c>
      <c r="D1609" s="91" t="s">
        <v>2666</v>
      </c>
      <c r="E1609" s="122">
        <v>30720175</v>
      </c>
      <c r="F1609" s="130" t="s">
        <v>1102</v>
      </c>
      <c r="G1609" s="131">
        <v>30</v>
      </c>
      <c r="H1609" s="122" t="s">
        <v>1105</v>
      </c>
      <c r="I1609" s="220" t="str">
        <f>VLOOKUP(A1609,EMPRESAS!$A$1:$I$342,9,0)</f>
        <v>LAGO DE TOTA</v>
      </c>
      <c r="J1609" s="175">
        <v>1</v>
      </c>
      <c r="K1609" s="176" t="str">
        <f>VLOOKUP(J1609,AUXILIAR_TIPO_ASEGURADORA!$C$2:$D$19,2,0)</f>
        <v>PREVISORA</v>
      </c>
      <c r="L1609" s="115">
        <v>1006037</v>
      </c>
      <c r="M1609" s="148">
        <v>43552</v>
      </c>
      <c r="N1609" s="115">
        <v>3000187</v>
      </c>
      <c r="O1609" s="148">
        <v>43552</v>
      </c>
      <c r="P1609" s="28"/>
      <c r="Q1609" s="60"/>
      <c r="R1609" s="157" t="str">
        <f t="shared" ca="1" si="84"/>
        <v>Vencida</v>
      </c>
      <c r="S1609" s="157">
        <f t="shared" ca="1" si="85"/>
        <v>1098</v>
      </c>
      <c r="T1609" s="157" t="str">
        <f t="shared" ca="1" si="86"/>
        <v xml:space="preserve"> </v>
      </c>
    </row>
    <row r="1610" spans="1:20" ht="15.6" thickTop="1" thickBot="1">
      <c r="A1610" s="67">
        <v>9007723501</v>
      </c>
      <c r="B1610" s="88" t="str">
        <f>VLOOKUP(A1610,EMPRESAS!$A$1:$B$342,2,0)</f>
        <v>TRANSPORTES LLANORINOQUIA S.A.S. "TRANSLLANORINOQUIA S.A.S."</v>
      </c>
      <c r="C1610" s="88" t="str">
        <f>VLOOKUP(A1610,EMPRESAS!$A$1:$C$342,3,0)</f>
        <v>Turismo</v>
      </c>
      <c r="D1610" s="95" t="s">
        <v>2667</v>
      </c>
      <c r="E1610" s="122">
        <v>30321711</v>
      </c>
      <c r="F1610" s="131" t="s">
        <v>1158</v>
      </c>
      <c r="G1610" s="122">
        <v>16</v>
      </c>
      <c r="H1610" s="122" t="s">
        <v>1105</v>
      </c>
      <c r="I1610" s="220" t="str">
        <f>VLOOKUP(A1610,EMPRESAS!$A$1:$I$342,9,0)</f>
        <v>META</v>
      </c>
      <c r="J1610" s="175">
        <v>2</v>
      </c>
      <c r="K1610" s="176" t="str">
        <f>VLOOKUP(J1610,AUXILIAR_TIPO_ASEGURADORA!$C$2:$D$19,2,0)</f>
        <v>QBE SEGUROS</v>
      </c>
      <c r="L1610" s="115">
        <v>706542933</v>
      </c>
      <c r="M1610" s="148">
        <v>43699</v>
      </c>
      <c r="N1610" s="115">
        <v>706542933</v>
      </c>
      <c r="O1610" s="148">
        <v>43699</v>
      </c>
      <c r="P1610" s="28"/>
      <c r="Q1610" s="60"/>
      <c r="R1610" s="157" t="str">
        <f t="shared" ref="R1610:R1671" ca="1" si="87">IF(O1610&lt;$W$1,"Vencida","Vigente")</f>
        <v>Vencida</v>
      </c>
      <c r="S1610" s="157">
        <f t="shared" ref="S1610:S1671" ca="1" si="88">$W$1-O1610</f>
        <v>951</v>
      </c>
      <c r="T1610" s="157" t="str">
        <f t="shared" ca="1" si="86"/>
        <v xml:space="preserve"> </v>
      </c>
    </row>
    <row r="1611" spans="1:20" ht="15.6" thickTop="1" thickBot="1">
      <c r="A1611" s="88">
        <v>9007723501</v>
      </c>
      <c r="B1611" s="88" t="str">
        <f>VLOOKUP(A1611,EMPRESAS!$A$1:$B$342,2,0)</f>
        <v>TRANSPORTES LLANORINOQUIA S.A.S. "TRANSLLANORINOQUIA S.A.S."</v>
      </c>
      <c r="C1611" s="88" t="str">
        <f>VLOOKUP(A1611,EMPRESAS!$A$1:$C$342,3,0)</f>
        <v>Turismo</v>
      </c>
      <c r="D1611" s="95" t="s">
        <v>2668</v>
      </c>
      <c r="E1611" s="122">
        <v>33001162</v>
      </c>
      <c r="F1611" s="131" t="s">
        <v>1158</v>
      </c>
      <c r="G1611" s="122">
        <v>30</v>
      </c>
      <c r="H1611" s="122" t="s">
        <v>1105</v>
      </c>
      <c r="I1611" s="220" t="str">
        <f>VLOOKUP(A1611,EMPRESAS!$A$1:$I$342,9,0)</f>
        <v>META</v>
      </c>
      <c r="J1611" s="175">
        <v>2</v>
      </c>
      <c r="K1611" s="176" t="str">
        <f>VLOOKUP(J1611,AUXILIAR_TIPO_ASEGURADORA!$C$2:$D$19,2,0)</f>
        <v>QBE SEGUROS</v>
      </c>
      <c r="L1611" s="115">
        <v>706542933</v>
      </c>
      <c r="M1611" s="148">
        <v>43699</v>
      </c>
      <c r="N1611" s="115">
        <v>706542933</v>
      </c>
      <c r="O1611" s="148">
        <v>43699</v>
      </c>
      <c r="P1611" s="28"/>
      <c r="Q1611" s="60"/>
      <c r="R1611" s="157" t="str">
        <f t="shared" ca="1" si="87"/>
        <v>Vencida</v>
      </c>
      <c r="S1611" s="157">
        <f t="shared" ca="1" si="88"/>
        <v>951</v>
      </c>
      <c r="T1611" s="157" t="str">
        <f t="shared" ca="1" si="86"/>
        <v xml:space="preserve"> </v>
      </c>
    </row>
    <row r="1612" spans="1:20" ht="15.6" thickTop="1" thickBot="1">
      <c r="A1612" s="88">
        <v>9007723501</v>
      </c>
      <c r="B1612" s="88" t="str">
        <f>VLOOKUP(A1612,EMPRESAS!$A$1:$B$342,2,0)</f>
        <v>TRANSPORTES LLANORINOQUIA S.A.S. "TRANSLLANORINOQUIA S.A.S."</v>
      </c>
      <c r="C1612" s="88" t="str">
        <f>VLOOKUP(A1612,EMPRESAS!$A$1:$C$342,3,0)</f>
        <v>Turismo</v>
      </c>
      <c r="D1612" s="95" t="s">
        <v>1639</v>
      </c>
      <c r="E1612" s="122">
        <v>30321470</v>
      </c>
      <c r="F1612" s="131" t="s">
        <v>1158</v>
      </c>
      <c r="G1612" s="122">
        <v>20</v>
      </c>
      <c r="H1612" s="122" t="s">
        <v>1105</v>
      </c>
      <c r="I1612" s="220" t="str">
        <f>VLOOKUP(A1612,EMPRESAS!$A$1:$I$342,9,0)</f>
        <v>META</v>
      </c>
      <c r="J1612" s="175">
        <v>2</v>
      </c>
      <c r="K1612" s="176" t="str">
        <f>VLOOKUP(J1612,AUXILIAR_TIPO_ASEGURADORA!$C$2:$D$19,2,0)</f>
        <v>QBE SEGUROS</v>
      </c>
      <c r="L1612" s="115">
        <v>706542933</v>
      </c>
      <c r="M1612" s="148">
        <v>43699</v>
      </c>
      <c r="N1612" s="115">
        <v>706542933</v>
      </c>
      <c r="O1612" s="148">
        <v>43699</v>
      </c>
      <c r="P1612" s="28"/>
      <c r="Q1612" s="60"/>
      <c r="R1612" s="157" t="str">
        <f t="shared" ca="1" si="87"/>
        <v>Vencida</v>
      </c>
      <c r="S1612" s="157">
        <f t="shared" ca="1" si="88"/>
        <v>951</v>
      </c>
      <c r="T1612" s="157" t="str">
        <f t="shared" ca="1" si="86"/>
        <v xml:space="preserve"> </v>
      </c>
    </row>
    <row r="1613" spans="1:20" ht="15.6" thickTop="1" thickBot="1">
      <c r="A1613" s="88">
        <v>9007723501</v>
      </c>
      <c r="B1613" s="88" t="str">
        <f>VLOOKUP(A1613,EMPRESAS!$A$1:$B$342,2,0)</f>
        <v>TRANSPORTES LLANORINOQUIA S.A.S. "TRANSLLANORINOQUIA S.A.S."</v>
      </c>
      <c r="C1613" s="88" t="str">
        <f>VLOOKUP(A1613,EMPRESAS!$A$1:$C$342,3,0)</f>
        <v>Turismo</v>
      </c>
      <c r="D1613" s="95" t="s">
        <v>2669</v>
      </c>
      <c r="E1613" s="122">
        <v>30321635</v>
      </c>
      <c r="F1613" s="131" t="s">
        <v>1158</v>
      </c>
      <c r="G1613" s="122">
        <v>15</v>
      </c>
      <c r="H1613" s="122" t="s">
        <v>1105</v>
      </c>
      <c r="I1613" s="220" t="str">
        <f>VLOOKUP(A1613,EMPRESAS!$A$1:$I$342,9,0)</f>
        <v>META</v>
      </c>
      <c r="J1613" s="175">
        <v>2</v>
      </c>
      <c r="K1613" s="176" t="str">
        <f>VLOOKUP(J1613,AUXILIAR_TIPO_ASEGURADORA!$C$2:$D$19,2,0)</f>
        <v>QBE SEGUROS</v>
      </c>
      <c r="L1613" s="115">
        <v>706542933</v>
      </c>
      <c r="M1613" s="148">
        <v>43699</v>
      </c>
      <c r="N1613" s="115">
        <v>706542933</v>
      </c>
      <c r="O1613" s="148">
        <v>43699</v>
      </c>
      <c r="P1613" s="28"/>
      <c r="Q1613" s="60"/>
      <c r="R1613" s="157" t="str">
        <f t="shared" ca="1" si="87"/>
        <v>Vencida</v>
      </c>
      <c r="S1613" s="157">
        <f t="shared" ca="1" si="88"/>
        <v>951</v>
      </c>
      <c r="T1613" s="157" t="str">
        <f t="shared" ca="1" si="86"/>
        <v xml:space="preserve"> </v>
      </c>
    </row>
    <row r="1614" spans="1:20" ht="15.6" thickTop="1" thickBot="1">
      <c r="A1614" s="88">
        <v>9007723501</v>
      </c>
      <c r="B1614" s="88" t="str">
        <f>VLOOKUP(A1614,EMPRESAS!$A$1:$B$342,2,0)</f>
        <v>TRANSPORTES LLANORINOQUIA S.A.S. "TRANSLLANORINOQUIA S.A.S."</v>
      </c>
      <c r="C1614" s="88" t="str">
        <f>VLOOKUP(A1614,EMPRESAS!$A$1:$C$342,3,0)</f>
        <v>Turismo</v>
      </c>
      <c r="D1614" s="95" t="s">
        <v>2670</v>
      </c>
      <c r="E1614" s="122">
        <v>30321563</v>
      </c>
      <c r="F1614" s="131" t="s">
        <v>1158</v>
      </c>
      <c r="G1614" s="131">
        <v>14</v>
      </c>
      <c r="H1614" s="122" t="s">
        <v>1105</v>
      </c>
      <c r="I1614" s="220" t="str">
        <f>VLOOKUP(A1614,EMPRESAS!$A$1:$I$342,9,0)</f>
        <v>META</v>
      </c>
      <c r="J1614" s="175">
        <v>2</v>
      </c>
      <c r="K1614" s="176" t="str">
        <f>VLOOKUP(J1614,AUXILIAR_TIPO_ASEGURADORA!$C$2:$D$19,2,0)</f>
        <v>QBE SEGUROS</v>
      </c>
      <c r="L1614" s="115">
        <v>706542933</v>
      </c>
      <c r="M1614" s="148">
        <v>43699</v>
      </c>
      <c r="N1614" s="115">
        <v>706542933</v>
      </c>
      <c r="O1614" s="148">
        <v>43699</v>
      </c>
      <c r="P1614" s="28"/>
      <c r="Q1614" s="60"/>
      <c r="R1614" s="157" t="str">
        <f t="shared" ca="1" si="87"/>
        <v>Vencida</v>
      </c>
      <c r="S1614" s="157">
        <f t="shared" ca="1" si="88"/>
        <v>951</v>
      </c>
      <c r="T1614" s="157" t="str">
        <f t="shared" ca="1" si="86"/>
        <v xml:space="preserve"> </v>
      </c>
    </row>
    <row r="1615" spans="1:20" ht="15.6" thickTop="1" thickBot="1">
      <c r="A1615" s="88">
        <v>9007723501</v>
      </c>
      <c r="B1615" s="88" t="str">
        <f>VLOOKUP(A1615,EMPRESAS!$A$1:$B$342,2,0)</f>
        <v>TRANSPORTES LLANORINOQUIA S.A.S. "TRANSLLANORINOQUIA S.A.S."</v>
      </c>
      <c r="C1615" s="88" t="str">
        <f>VLOOKUP(A1615,EMPRESAS!$A$1:$C$342,3,0)</f>
        <v>Turismo</v>
      </c>
      <c r="D1615" s="95" t="s">
        <v>2671</v>
      </c>
      <c r="E1615" s="122">
        <v>30321514</v>
      </c>
      <c r="F1615" s="131" t="s">
        <v>1158</v>
      </c>
      <c r="G1615" s="131">
        <v>20</v>
      </c>
      <c r="H1615" s="122" t="s">
        <v>1105</v>
      </c>
      <c r="I1615" s="220" t="str">
        <f>VLOOKUP(A1615,EMPRESAS!$A$1:$I$342,9,0)</f>
        <v>META</v>
      </c>
      <c r="J1615" s="175">
        <v>2</v>
      </c>
      <c r="K1615" s="176" t="str">
        <f>VLOOKUP(J1615,AUXILIAR_TIPO_ASEGURADORA!$C$2:$D$19,2,0)</f>
        <v>QBE SEGUROS</v>
      </c>
      <c r="L1615" s="115">
        <v>706542933</v>
      </c>
      <c r="M1615" s="148">
        <v>43699</v>
      </c>
      <c r="N1615" s="115">
        <v>706542933</v>
      </c>
      <c r="O1615" s="148">
        <v>43699</v>
      </c>
      <c r="P1615" s="28"/>
      <c r="Q1615" s="60"/>
      <c r="R1615" s="157" t="str">
        <f t="shared" ca="1" si="87"/>
        <v>Vencida</v>
      </c>
      <c r="S1615" s="157">
        <f t="shared" ca="1" si="88"/>
        <v>951</v>
      </c>
      <c r="T1615" s="157" t="str">
        <f t="shared" ca="1" si="86"/>
        <v xml:space="preserve"> </v>
      </c>
    </row>
    <row r="1616" spans="1:20" ht="15.6" thickTop="1" thickBot="1">
      <c r="A1616" s="88">
        <v>9007723501</v>
      </c>
      <c r="B1616" s="88" t="str">
        <f>VLOOKUP(A1616,EMPRESAS!$A$1:$B$342,2,0)</f>
        <v>TRANSPORTES LLANORINOQUIA S.A.S. "TRANSLLANORINOQUIA S.A.S."</v>
      </c>
      <c r="C1616" s="88" t="str">
        <f>VLOOKUP(A1616,EMPRESAS!$A$1:$C$342,3,0)</f>
        <v>Turismo</v>
      </c>
      <c r="D1616" s="95" t="s">
        <v>1110</v>
      </c>
      <c r="E1616" s="122">
        <v>30321664</v>
      </c>
      <c r="F1616" s="131" t="s">
        <v>1158</v>
      </c>
      <c r="G1616" s="131">
        <v>16</v>
      </c>
      <c r="H1616" s="122" t="s">
        <v>1105</v>
      </c>
      <c r="I1616" s="220" t="str">
        <f>VLOOKUP(A1616,EMPRESAS!$A$1:$I$342,9,0)</f>
        <v>META</v>
      </c>
      <c r="J1616" s="175">
        <v>2</v>
      </c>
      <c r="K1616" s="176" t="str">
        <f>VLOOKUP(J1616,AUXILIAR_TIPO_ASEGURADORA!$C$2:$D$19,2,0)</f>
        <v>QBE SEGUROS</v>
      </c>
      <c r="L1616" s="115">
        <v>706542933</v>
      </c>
      <c r="M1616" s="148">
        <v>43699</v>
      </c>
      <c r="N1616" s="115">
        <v>706542933</v>
      </c>
      <c r="O1616" s="148">
        <v>43699</v>
      </c>
      <c r="P1616" s="28"/>
      <c r="Q1616" s="60"/>
      <c r="R1616" s="157" t="str">
        <f t="shared" ca="1" si="87"/>
        <v>Vencida</v>
      </c>
      <c r="S1616" s="157">
        <f t="shared" ca="1" si="88"/>
        <v>951</v>
      </c>
      <c r="T1616" s="157" t="str">
        <f t="shared" ca="1" si="86"/>
        <v xml:space="preserve"> </v>
      </c>
    </row>
    <row r="1617" spans="1:20" ht="15.6" thickTop="1" thickBot="1">
      <c r="A1617" s="88">
        <v>9007723501</v>
      </c>
      <c r="B1617" s="88" t="str">
        <f>VLOOKUP(A1617,EMPRESAS!$A$1:$B$342,2,0)</f>
        <v>TRANSPORTES LLANORINOQUIA S.A.S. "TRANSLLANORINOQUIA S.A.S."</v>
      </c>
      <c r="C1617" s="88" t="str">
        <f>VLOOKUP(A1617,EMPRESAS!$A$1:$C$342,3,0)</f>
        <v>Turismo</v>
      </c>
      <c r="D1617" s="95" t="s">
        <v>2672</v>
      </c>
      <c r="E1617" s="122">
        <v>30321692</v>
      </c>
      <c r="F1617" s="131" t="s">
        <v>1158</v>
      </c>
      <c r="G1617" s="131">
        <v>12</v>
      </c>
      <c r="H1617" s="122" t="s">
        <v>1105</v>
      </c>
      <c r="I1617" s="220" t="str">
        <f>VLOOKUP(A1617,EMPRESAS!$A$1:$I$342,9,0)</f>
        <v>META</v>
      </c>
      <c r="J1617" s="175">
        <v>2</v>
      </c>
      <c r="K1617" s="176" t="str">
        <f>VLOOKUP(J1617,AUXILIAR_TIPO_ASEGURADORA!$C$2:$D$19,2,0)</f>
        <v>QBE SEGUROS</v>
      </c>
      <c r="L1617" s="115">
        <v>706542933</v>
      </c>
      <c r="M1617" s="148">
        <v>43699</v>
      </c>
      <c r="N1617" s="115">
        <v>706542933</v>
      </c>
      <c r="O1617" s="148">
        <v>43699</v>
      </c>
      <c r="P1617" s="28"/>
      <c r="Q1617" s="60"/>
      <c r="R1617" s="157" t="str">
        <f t="shared" ca="1" si="87"/>
        <v>Vencida</v>
      </c>
      <c r="S1617" s="157">
        <f t="shared" ca="1" si="88"/>
        <v>951</v>
      </c>
      <c r="T1617" s="157" t="str">
        <f t="shared" ca="1" si="86"/>
        <v xml:space="preserve"> </v>
      </c>
    </row>
    <row r="1618" spans="1:20" ht="15.6" thickTop="1" thickBot="1">
      <c r="A1618" s="88">
        <v>9007723501</v>
      </c>
      <c r="B1618" s="88" t="str">
        <f>VLOOKUP(A1618,EMPRESAS!$A$1:$B$342,2,0)</f>
        <v>TRANSPORTES LLANORINOQUIA S.A.S. "TRANSLLANORINOQUIA S.A.S."</v>
      </c>
      <c r="C1618" s="88" t="str">
        <f>VLOOKUP(A1618,EMPRESAS!$A$1:$C$342,3,0)</f>
        <v>Turismo</v>
      </c>
      <c r="D1618" s="95" t="s">
        <v>1941</v>
      </c>
      <c r="E1618" s="122">
        <v>30321790</v>
      </c>
      <c r="F1618" s="131" t="s">
        <v>1158</v>
      </c>
      <c r="G1618" s="131">
        <v>14</v>
      </c>
      <c r="H1618" s="122" t="s">
        <v>1105</v>
      </c>
      <c r="I1618" s="220" t="str">
        <f>VLOOKUP(A1618,EMPRESAS!$A$1:$I$342,9,0)</f>
        <v>META</v>
      </c>
      <c r="J1618" s="175">
        <v>2</v>
      </c>
      <c r="K1618" s="176" t="str">
        <f>VLOOKUP(J1618,AUXILIAR_TIPO_ASEGURADORA!$C$2:$D$19,2,0)</f>
        <v>QBE SEGUROS</v>
      </c>
      <c r="L1618" s="115">
        <v>706542933</v>
      </c>
      <c r="M1618" s="148">
        <v>43699</v>
      </c>
      <c r="N1618" s="115">
        <v>706542933</v>
      </c>
      <c r="O1618" s="148">
        <v>43699</v>
      </c>
      <c r="P1618" s="28"/>
      <c r="Q1618" s="60"/>
      <c r="R1618" s="157" t="str">
        <f t="shared" ca="1" si="87"/>
        <v>Vencida</v>
      </c>
      <c r="S1618" s="157">
        <f t="shared" ca="1" si="88"/>
        <v>951</v>
      </c>
      <c r="T1618" s="157" t="str">
        <f t="shared" ca="1" si="86"/>
        <v xml:space="preserve"> </v>
      </c>
    </row>
    <row r="1619" spans="1:20" ht="15.6" thickTop="1" thickBot="1">
      <c r="A1619" s="88">
        <v>9007723501</v>
      </c>
      <c r="B1619" s="88" t="str">
        <f>VLOOKUP(A1619,EMPRESAS!$A$1:$B$342,2,0)</f>
        <v>TRANSPORTES LLANORINOQUIA S.A.S. "TRANSLLANORINOQUIA S.A.S."</v>
      </c>
      <c r="C1619" s="88" t="str">
        <f>VLOOKUP(A1619,EMPRESAS!$A$1:$C$342,3,0)</f>
        <v>Turismo</v>
      </c>
      <c r="D1619" s="95" t="s">
        <v>2673</v>
      </c>
      <c r="E1619" s="122">
        <v>30321798</v>
      </c>
      <c r="F1619" s="131" t="s">
        <v>1158</v>
      </c>
      <c r="G1619" s="122">
        <v>16</v>
      </c>
      <c r="H1619" s="122" t="s">
        <v>1105</v>
      </c>
      <c r="I1619" s="220" t="str">
        <f>VLOOKUP(A1619,EMPRESAS!$A$1:$I$342,9,0)</f>
        <v>META</v>
      </c>
      <c r="J1619" s="175">
        <v>2</v>
      </c>
      <c r="K1619" s="176" t="str">
        <f>VLOOKUP(J1619,AUXILIAR_TIPO_ASEGURADORA!$C$2:$D$19,2,0)</f>
        <v>QBE SEGUROS</v>
      </c>
      <c r="L1619" s="115">
        <v>706542933</v>
      </c>
      <c r="M1619" s="148">
        <v>43699</v>
      </c>
      <c r="N1619" s="115">
        <v>706542933</v>
      </c>
      <c r="O1619" s="148">
        <v>43699</v>
      </c>
      <c r="P1619" s="28"/>
      <c r="Q1619" s="60"/>
      <c r="R1619" s="157" t="str">
        <f t="shared" ca="1" si="87"/>
        <v>Vencida</v>
      </c>
      <c r="S1619" s="157">
        <f t="shared" ca="1" si="88"/>
        <v>951</v>
      </c>
      <c r="T1619" s="157" t="str">
        <f t="shared" ca="1" si="86"/>
        <v xml:space="preserve"> </v>
      </c>
    </row>
    <row r="1620" spans="1:20" ht="15.6" thickTop="1" thickBot="1">
      <c r="A1620" s="88">
        <v>9007723501</v>
      </c>
      <c r="B1620" s="88" t="str">
        <f>VLOOKUP(A1620,EMPRESAS!$A$1:$B$342,2,0)</f>
        <v>TRANSPORTES LLANORINOQUIA S.A.S. "TRANSLLANORINOQUIA S.A.S."</v>
      </c>
      <c r="C1620" s="88" t="str">
        <f>VLOOKUP(A1620,EMPRESAS!$A$1:$C$342,3,0)</f>
        <v>Turismo</v>
      </c>
      <c r="D1620" s="95" t="s">
        <v>2674</v>
      </c>
      <c r="E1620" s="122">
        <v>30321820</v>
      </c>
      <c r="F1620" s="131" t="s">
        <v>1158</v>
      </c>
      <c r="G1620" s="122">
        <v>16</v>
      </c>
      <c r="H1620" s="122" t="s">
        <v>1105</v>
      </c>
      <c r="I1620" s="220" t="str">
        <f>VLOOKUP(A1620,EMPRESAS!$A$1:$I$342,9,0)</f>
        <v>META</v>
      </c>
      <c r="J1620" s="175">
        <v>2</v>
      </c>
      <c r="K1620" s="176" t="str">
        <f>VLOOKUP(J1620,AUXILIAR_TIPO_ASEGURADORA!$C$2:$D$19,2,0)</f>
        <v>QBE SEGUROS</v>
      </c>
      <c r="L1620" s="115">
        <v>706542933</v>
      </c>
      <c r="M1620" s="148">
        <v>43699</v>
      </c>
      <c r="N1620" s="115">
        <v>706542933</v>
      </c>
      <c r="O1620" s="148">
        <v>43699</v>
      </c>
      <c r="P1620" s="28"/>
      <c r="Q1620" s="60"/>
      <c r="R1620" s="157" t="str">
        <f t="shared" ca="1" si="87"/>
        <v>Vencida</v>
      </c>
      <c r="S1620" s="157">
        <f t="shared" ca="1" si="88"/>
        <v>951</v>
      </c>
      <c r="T1620" s="157" t="str">
        <f t="shared" ca="1" si="86"/>
        <v xml:space="preserve"> </v>
      </c>
    </row>
    <row r="1621" spans="1:20" ht="15.6" thickTop="1" thickBot="1">
      <c r="A1621" s="88">
        <v>9007723501</v>
      </c>
      <c r="B1621" s="88" t="str">
        <f>VLOOKUP(A1621,EMPRESAS!$A$1:$B$342,2,0)</f>
        <v>TRANSPORTES LLANORINOQUIA S.A.S. "TRANSLLANORINOQUIA S.A.S."</v>
      </c>
      <c r="C1621" s="88" t="str">
        <f>VLOOKUP(A1621,EMPRESAS!$A$1:$C$342,3,0)</f>
        <v>Turismo</v>
      </c>
      <c r="D1621" s="95" t="s">
        <v>2675</v>
      </c>
      <c r="E1621" s="122">
        <v>30321828</v>
      </c>
      <c r="F1621" s="131" t="s">
        <v>1158</v>
      </c>
      <c r="G1621" s="122">
        <v>16</v>
      </c>
      <c r="H1621" s="122" t="s">
        <v>1105</v>
      </c>
      <c r="I1621" s="220" t="str">
        <f>VLOOKUP(A1621,EMPRESAS!$A$1:$I$342,9,0)</f>
        <v>META</v>
      </c>
      <c r="J1621" s="175">
        <v>2</v>
      </c>
      <c r="K1621" s="176" t="str">
        <f>VLOOKUP(J1621,AUXILIAR_TIPO_ASEGURADORA!$C$2:$D$19,2,0)</f>
        <v>QBE SEGUROS</v>
      </c>
      <c r="L1621" s="115">
        <v>706542933</v>
      </c>
      <c r="M1621" s="148">
        <v>43699</v>
      </c>
      <c r="N1621" s="115">
        <v>706542933</v>
      </c>
      <c r="O1621" s="148">
        <v>43699</v>
      </c>
      <c r="P1621" s="28"/>
      <c r="Q1621" s="60"/>
      <c r="R1621" s="157" t="str">
        <f t="shared" ca="1" si="87"/>
        <v>Vencida</v>
      </c>
      <c r="S1621" s="157">
        <f t="shared" ca="1" si="88"/>
        <v>951</v>
      </c>
      <c r="T1621" s="157" t="str">
        <f t="shared" ca="1" si="86"/>
        <v xml:space="preserve"> </v>
      </c>
    </row>
    <row r="1622" spans="1:20" ht="15.6" thickTop="1" thickBot="1">
      <c r="A1622" s="88">
        <v>9007846309</v>
      </c>
      <c r="B1622" s="88" t="str">
        <f>VLOOKUP(A1622,EMPRESAS!$A$1:$B$342,2,0)</f>
        <v>TRANSPORTAMOS AH S.A.S.</v>
      </c>
      <c r="C1622" s="88" t="str">
        <f>VLOOKUP(A1622,EMPRESAS!$A$1:$C$342,3,0)</f>
        <v>Especial</v>
      </c>
      <c r="D1622" s="91" t="s">
        <v>2247</v>
      </c>
      <c r="E1622" s="122">
        <v>10920114</v>
      </c>
      <c r="F1622" s="130" t="s">
        <v>1102</v>
      </c>
      <c r="G1622" s="131">
        <v>18</v>
      </c>
      <c r="H1622" s="122" t="s">
        <v>1105</v>
      </c>
      <c r="I1622" s="220" t="str">
        <f>VLOOKUP(A1622,EMPRESAS!$A$1:$I$342,9,0)</f>
        <v>MAGDALENA</v>
      </c>
      <c r="J1622" s="175">
        <v>2</v>
      </c>
      <c r="K1622" s="176" t="str">
        <f>VLOOKUP(J1622,AUXILIAR_TIPO_ASEGURADORA!$C$2:$D$19,2,0)</f>
        <v>QBE SEGUROS</v>
      </c>
      <c r="L1622" s="115">
        <v>706544758</v>
      </c>
      <c r="M1622" s="148">
        <v>43862</v>
      </c>
      <c r="N1622" s="115">
        <v>706544758</v>
      </c>
      <c r="O1622" s="148">
        <v>43862</v>
      </c>
      <c r="P1622" s="28"/>
      <c r="Q1622" s="60"/>
      <c r="R1622" s="157" t="str">
        <f t="shared" ca="1" si="87"/>
        <v>Vencida</v>
      </c>
      <c r="S1622" s="157">
        <f t="shared" ca="1" si="88"/>
        <v>788</v>
      </c>
      <c r="T1622" s="157" t="str">
        <f t="shared" ca="1" si="86"/>
        <v xml:space="preserve"> </v>
      </c>
    </row>
    <row r="1623" spans="1:20" ht="15.6" thickTop="1" thickBot="1">
      <c r="A1623" s="88">
        <v>9007846309</v>
      </c>
      <c r="B1623" s="88" t="str">
        <f>VLOOKUP(A1623,EMPRESAS!$A$1:$B$342,2,0)</f>
        <v>TRANSPORTAMOS AH S.A.S.</v>
      </c>
      <c r="C1623" s="88" t="str">
        <f>VLOOKUP(A1623,EMPRESAS!$A$1:$C$342,3,0)</f>
        <v>Especial</v>
      </c>
      <c r="D1623" s="91" t="s">
        <v>2676</v>
      </c>
      <c r="E1623" s="122">
        <v>10920394</v>
      </c>
      <c r="F1623" s="130" t="s">
        <v>1102</v>
      </c>
      <c r="G1623" s="131">
        <v>18</v>
      </c>
      <c r="H1623" s="122" t="s">
        <v>1105</v>
      </c>
      <c r="I1623" s="220" t="str">
        <f>VLOOKUP(A1623,EMPRESAS!$A$1:$I$342,9,0)</f>
        <v>MAGDALENA</v>
      </c>
      <c r="J1623" s="175">
        <v>2</v>
      </c>
      <c r="K1623" s="176" t="str">
        <f>VLOOKUP(J1623,AUXILIAR_TIPO_ASEGURADORA!$C$2:$D$19,2,0)</f>
        <v>QBE SEGUROS</v>
      </c>
      <c r="L1623" s="115">
        <v>706544758</v>
      </c>
      <c r="M1623" s="148">
        <v>43862</v>
      </c>
      <c r="N1623" s="115">
        <v>706544758</v>
      </c>
      <c r="O1623" s="148">
        <v>43862</v>
      </c>
      <c r="P1623" s="28"/>
      <c r="Q1623" s="60"/>
      <c r="R1623" s="157" t="str">
        <f t="shared" ca="1" si="87"/>
        <v>Vencida</v>
      </c>
      <c r="S1623" s="157">
        <f t="shared" ca="1" si="88"/>
        <v>788</v>
      </c>
      <c r="T1623" s="157" t="str">
        <f t="shared" ca="1" si="86"/>
        <v xml:space="preserve"> </v>
      </c>
    </row>
    <row r="1624" spans="1:20" ht="15.6" thickTop="1" thickBot="1">
      <c r="A1624" s="88">
        <v>9007846309</v>
      </c>
      <c r="B1624" s="88" t="str">
        <f>VLOOKUP(A1624,EMPRESAS!$A$1:$B$342,2,0)</f>
        <v>TRANSPORTAMOS AH S.A.S.</v>
      </c>
      <c r="C1624" s="88" t="str">
        <f>VLOOKUP(A1624,EMPRESAS!$A$1:$C$342,3,0)</f>
        <v>Especial</v>
      </c>
      <c r="D1624" s="91" t="s">
        <v>2677</v>
      </c>
      <c r="E1624" s="122" t="s">
        <v>2678</v>
      </c>
      <c r="F1624" s="130" t="s">
        <v>1102</v>
      </c>
      <c r="G1624" s="131">
        <v>20</v>
      </c>
      <c r="H1624" s="122" t="s">
        <v>1105</v>
      </c>
      <c r="I1624" s="220" t="str">
        <f>VLOOKUP(A1624,EMPRESAS!$A$1:$I$342,9,0)</f>
        <v>MAGDALENA</v>
      </c>
      <c r="J1624" s="175">
        <v>2</v>
      </c>
      <c r="K1624" s="176" t="str">
        <f>VLOOKUP(J1624,AUXILIAR_TIPO_ASEGURADORA!$C$2:$D$19,2,0)</f>
        <v>QBE SEGUROS</v>
      </c>
      <c r="L1624" s="115">
        <v>706544758</v>
      </c>
      <c r="M1624" s="148">
        <v>43862</v>
      </c>
      <c r="N1624" s="115">
        <v>706544758</v>
      </c>
      <c r="O1624" s="148">
        <v>43862</v>
      </c>
      <c r="P1624" s="28"/>
      <c r="Q1624" s="60"/>
      <c r="R1624" s="157" t="str">
        <f t="shared" ca="1" si="87"/>
        <v>Vencida</v>
      </c>
      <c r="S1624" s="157">
        <f t="shared" ca="1" si="88"/>
        <v>788</v>
      </c>
      <c r="T1624" s="157" t="str">
        <f t="shared" ca="1" si="86"/>
        <v xml:space="preserve"> </v>
      </c>
    </row>
    <row r="1625" spans="1:20" ht="15.6" thickTop="1" thickBot="1">
      <c r="A1625" s="88">
        <v>9007846309</v>
      </c>
      <c r="B1625" s="88" t="str">
        <f>VLOOKUP(A1625,EMPRESAS!$A$1:$B$342,2,0)</f>
        <v>TRANSPORTAMOS AH S.A.S.</v>
      </c>
      <c r="C1625" s="88" t="str">
        <f>VLOOKUP(A1625,EMPRESAS!$A$1:$C$342,3,0)</f>
        <v>Especial</v>
      </c>
      <c r="D1625" s="91" t="s">
        <v>2679</v>
      </c>
      <c r="E1625" s="122" t="s">
        <v>2680</v>
      </c>
      <c r="F1625" s="130" t="s">
        <v>1102</v>
      </c>
      <c r="G1625" s="131">
        <v>18</v>
      </c>
      <c r="H1625" s="122" t="s">
        <v>1105</v>
      </c>
      <c r="I1625" s="220" t="str">
        <f>VLOOKUP(A1625,EMPRESAS!$A$1:$I$342,9,0)</f>
        <v>MAGDALENA</v>
      </c>
      <c r="J1625" s="175">
        <v>2</v>
      </c>
      <c r="K1625" s="176" t="str">
        <f>VLOOKUP(J1625,AUXILIAR_TIPO_ASEGURADORA!$C$2:$D$19,2,0)</f>
        <v>QBE SEGUROS</v>
      </c>
      <c r="L1625" s="115">
        <v>706544758</v>
      </c>
      <c r="M1625" s="148">
        <v>43862</v>
      </c>
      <c r="N1625" s="115">
        <v>706544758</v>
      </c>
      <c r="O1625" s="148">
        <v>43862</v>
      </c>
      <c r="P1625" s="28"/>
      <c r="Q1625" s="60"/>
      <c r="R1625" s="157" t="str">
        <f t="shared" ca="1" si="87"/>
        <v>Vencida</v>
      </c>
      <c r="S1625" s="157">
        <f t="shared" ca="1" si="88"/>
        <v>788</v>
      </c>
      <c r="T1625" s="157" t="str">
        <f t="shared" ca="1" si="86"/>
        <v xml:space="preserve"> </v>
      </c>
    </row>
    <row r="1626" spans="1:20" ht="15.6" thickTop="1" thickBot="1">
      <c r="A1626" s="67">
        <v>9007735722</v>
      </c>
      <c r="B1626" s="88" t="str">
        <f>VLOOKUP(A1626,EMPRESAS!$A$1:$B$342,2,0)</f>
        <v>ASOCIACION DE PRESTACION DE SERVICIOS Y DE TRANSPORTE ESCOLAR Y COMUNITARIO</v>
      </c>
      <c r="C1626" s="88" t="str">
        <f>VLOOKUP(A1626,EMPRESAS!$A$1:$C$342,3,0)</f>
        <v>Especial</v>
      </c>
      <c r="D1626" s="95" t="s">
        <v>2681</v>
      </c>
      <c r="E1626" s="122">
        <v>10620673</v>
      </c>
      <c r="F1626" s="130" t="s">
        <v>1158</v>
      </c>
      <c r="G1626" s="131">
        <v>23</v>
      </c>
      <c r="H1626" s="122" t="s">
        <v>1105</v>
      </c>
      <c r="I1626" s="220" t="str">
        <f>VLOOKUP(A1626,EMPRESAS!$A$1:$I$342,9,0)</f>
        <v>MAGDALENA</v>
      </c>
      <c r="J1626" s="175">
        <v>12</v>
      </c>
      <c r="K1626" s="176" t="str">
        <f>VLOOKUP(J1626,AUXILIAR_TIPO_ASEGURADORA!$C$2:$D$19,2,0)</f>
        <v>LIBERTY SEGUROS</v>
      </c>
      <c r="L1626" s="115">
        <v>91245071</v>
      </c>
      <c r="M1626" s="148">
        <v>42328</v>
      </c>
      <c r="N1626" s="115">
        <v>516156</v>
      </c>
      <c r="O1626" s="148">
        <v>42328</v>
      </c>
      <c r="P1626" s="28"/>
      <c r="Q1626" s="60"/>
      <c r="R1626" s="157" t="str">
        <f t="shared" ca="1" si="87"/>
        <v>Vencida</v>
      </c>
      <c r="S1626" s="157">
        <f t="shared" ca="1" si="88"/>
        <v>2322</v>
      </c>
      <c r="T1626" s="157" t="str">
        <f t="shared" ca="1" si="86"/>
        <v xml:space="preserve"> </v>
      </c>
    </row>
    <row r="1627" spans="1:20" ht="15.6" thickTop="1" thickBot="1">
      <c r="A1627" s="88">
        <v>9007735722</v>
      </c>
      <c r="B1627" s="88" t="str">
        <f>VLOOKUP(A1627,EMPRESAS!$A$1:$B$342,2,0)</f>
        <v>ASOCIACION DE PRESTACION DE SERVICIOS Y DE TRANSPORTE ESCOLAR Y COMUNITARIO</v>
      </c>
      <c r="C1627" s="88" t="str">
        <f>VLOOKUP(A1627,EMPRESAS!$A$1:$C$342,3,0)</f>
        <v>Especial</v>
      </c>
      <c r="D1627" s="95" t="s">
        <v>2682</v>
      </c>
      <c r="E1627" s="122">
        <v>10620674</v>
      </c>
      <c r="F1627" s="130" t="s">
        <v>1158</v>
      </c>
      <c r="G1627" s="131">
        <v>12</v>
      </c>
      <c r="H1627" s="122" t="s">
        <v>1105</v>
      </c>
      <c r="I1627" s="220" t="str">
        <f>VLOOKUP(A1627,EMPRESAS!$A$1:$I$342,9,0)</f>
        <v>MAGDALENA</v>
      </c>
      <c r="J1627" s="175">
        <v>12</v>
      </c>
      <c r="K1627" s="176" t="str">
        <f>VLOOKUP(J1627,AUXILIAR_TIPO_ASEGURADORA!$C$2:$D$19,2,0)</f>
        <v>LIBERTY SEGUROS</v>
      </c>
      <c r="L1627" s="115">
        <v>91245071</v>
      </c>
      <c r="M1627" s="148">
        <v>42328</v>
      </c>
      <c r="N1627" s="115">
        <v>516156</v>
      </c>
      <c r="O1627" s="148">
        <v>42328</v>
      </c>
      <c r="P1627" s="28"/>
      <c r="Q1627" s="60"/>
      <c r="R1627" s="157" t="str">
        <f t="shared" ca="1" si="87"/>
        <v>Vencida</v>
      </c>
      <c r="S1627" s="157">
        <f t="shared" ca="1" si="88"/>
        <v>2322</v>
      </c>
      <c r="T1627" s="157" t="str">
        <f t="shared" ca="1" si="86"/>
        <v xml:space="preserve"> </v>
      </c>
    </row>
    <row r="1628" spans="1:20" ht="15.6" thickTop="1" thickBot="1">
      <c r="A1628" s="88">
        <v>9007735722</v>
      </c>
      <c r="B1628" s="88" t="str">
        <f>VLOOKUP(A1628,EMPRESAS!$A$1:$B$342,2,0)</f>
        <v>ASOCIACION DE PRESTACION DE SERVICIOS Y DE TRANSPORTE ESCOLAR Y COMUNITARIO</v>
      </c>
      <c r="C1628" s="88" t="str">
        <f>VLOOKUP(A1628,EMPRESAS!$A$1:$C$342,3,0)</f>
        <v>Especial</v>
      </c>
      <c r="D1628" s="95" t="s">
        <v>2683</v>
      </c>
      <c r="E1628" s="122">
        <v>10620707</v>
      </c>
      <c r="F1628" s="130" t="s">
        <v>1158</v>
      </c>
      <c r="G1628" s="131">
        <v>14</v>
      </c>
      <c r="H1628" s="122" t="s">
        <v>1105</v>
      </c>
      <c r="I1628" s="220" t="str">
        <f>VLOOKUP(A1628,EMPRESAS!$A$1:$I$342,9,0)</f>
        <v>MAGDALENA</v>
      </c>
      <c r="J1628" s="175">
        <v>12</v>
      </c>
      <c r="K1628" s="176" t="str">
        <f>VLOOKUP(J1628,AUXILIAR_TIPO_ASEGURADORA!$C$2:$D$19,2,0)</f>
        <v>LIBERTY SEGUROS</v>
      </c>
      <c r="L1628" s="115">
        <v>91245071</v>
      </c>
      <c r="M1628" s="148">
        <v>42328</v>
      </c>
      <c r="N1628" s="115">
        <v>516156</v>
      </c>
      <c r="O1628" s="148">
        <v>42328</v>
      </c>
      <c r="P1628" s="28"/>
      <c r="Q1628" s="60"/>
      <c r="R1628" s="157" t="str">
        <f t="shared" ca="1" si="87"/>
        <v>Vencida</v>
      </c>
      <c r="S1628" s="157">
        <f t="shared" ca="1" si="88"/>
        <v>2322</v>
      </c>
      <c r="T1628" s="157" t="str">
        <f t="shared" ca="1" si="86"/>
        <v xml:space="preserve"> </v>
      </c>
    </row>
    <row r="1629" spans="1:20" ht="15.6" thickTop="1" thickBot="1">
      <c r="A1629" s="88">
        <v>9007735722</v>
      </c>
      <c r="B1629" s="88" t="str">
        <f>VLOOKUP(A1629,EMPRESAS!$A$1:$B$342,2,0)</f>
        <v>ASOCIACION DE PRESTACION DE SERVICIOS Y DE TRANSPORTE ESCOLAR Y COMUNITARIO</v>
      </c>
      <c r="C1629" s="88" t="str">
        <f>VLOOKUP(A1629,EMPRESAS!$A$1:$C$342,3,0)</f>
        <v>Especial</v>
      </c>
      <c r="D1629" s="95" t="s">
        <v>2684</v>
      </c>
      <c r="E1629" s="122">
        <v>10620620</v>
      </c>
      <c r="F1629" s="130" t="s">
        <v>1158</v>
      </c>
      <c r="G1629" s="131">
        <v>30</v>
      </c>
      <c r="H1629" s="122" t="s">
        <v>1105</v>
      </c>
      <c r="I1629" s="220" t="str">
        <f>VLOOKUP(A1629,EMPRESAS!$A$1:$I$342,9,0)</f>
        <v>MAGDALENA</v>
      </c>
      <c r="J1629" s="175">
        <v>12</v>
      </c>
      <c r="K1629" s="176" t="str">
        <f>VLOOKUP(J1629,AUXILIAR_TIPO_ASEGURADORA!$C$2:$D$19,2,0)</f>
        <v>LIBERTY SEGUROS</v>
      </c>
      <c r="L1629" s="115">
        <v>91245071</v>
      </c>
      <c r="M1629" s="148">
        <v>42328</v>
      </c>
      <c r="N1629" s="115">
        <v>516156</v>
      </c>
      <c r="O1629" s="148">
        <v>42328</v>
      </c>
      <c r="P1629" s="28"/>
      <c r="Q1629" s="60"/>
      <c r="R1629" s="157" t="str">
        <f t="shared" ca="1" si="87"/>
        <v>Vencida</v>
      </c>
      <c r="S1629" s="157">
        <f t="shared" ca="1" si="88"/>
        <v>2322</v>
      </c>
      <c r="T1629" s="157" t="str">
        <f t="shared" ca="1" si="86"/>
        <v xml:space="preserve"> </v>
      </c>
    </row>
    <row r="1630" spans="1:20" ht="15.6" thickTop="1" thickBot="1">
      <c r="A1630" s="88">
        <v>9007735722</v>
      </c>
      <c r="B1630" s="88" t="str">
        <f>VLOOKUP(A1630,EMPRESAS!$A$1:$B$342,2,0)</f>
        <v>ASOCIACION DE PRESTACION DE SERVICIOS Y DE TRANSPORTE ESCOLAR Y COMUNITARIO</v>
      </c>
      <c r="C1630" s="88" t="str">
        <f>VLOOKUP(A1630,EMPRESAS!$A$1:$C$342,3,0)</f>
        <v>Especial</v>
      </c>
      <c r="D1630" s="95" t="s">
        <v>1496</v>
      </c>
      <c r="E1630" s="122">
        <v>10620695</v>
      </c>
      <c r="F1630" s="130" t="s">
        <v>1158</v>
      </c>
      <c r="G1630" s="131">
        <v>10</v>
      </c>
      <c r="H1630" s="122" t="s">
        <v>1105</v>
      </c>
      <c r="I1630" s="220" t="str">
        <f>VLOOKUP(A1630,EMPRESAS!$A$1:$I$342,9,0)</f>
        <v>MAGDALENA</v>
      </c>
      <c r="J1630" s="175">
        <v>12</v>
      </c>
      <c r="K1630" s="176" t="str">
        <f>VLOOKUP(J1630,AUXILIAR_TIPO_ASEGURADORA!$C$2:$D$19,2,0)</f>
        <v>LIBERTY SEGUROS</v>
      </c>
      <c r="L1630" s="115">
        <v>91245071</v>
      </c>
      <c r="M1630" s="148">
        <v>42328</v>
      </c>
      <c r="N1630" s="115">
        <v>516156</v>
      </c>
      <c r="O1630" s="148">
        <v>42328</v>
      </c>
      <c r="P1630" s="28"/>
      <c r="Q1630" s="60"/>
      <c r="R1630" s="157" t="str">
        <f t="shared" ca="1" si="87"/>
        <v>Vencida</v>
      </c>
      <c r="S1630" s="157">
        <f t="shared" ca="1" si="88"/>
        <v>2322</v>
      </c>
      <c r="T1630" s="157" t="str">
        <f t="shared" ca="1" si="86"/>
        <v xml:space="preserve"> </v>
      </c>
    </row>
    <row r="1631" spans="1:20" ht="15.6" thickTop="1" thickBot="1">
      <c r="A1631" s="88">
        <v>9007735722</v>
      </c>
      <c r="B1631" s="88" t="str">
        <f>VLOOKUP(A1631,EMPRESAS!$A$1:$B$342,2,0)</f>
        <v>ASOCIACION DE PRESTACION DE SERVICIOS Y DE TRANSPORTE ESCOLAR Y COMUNITARIO</v>
      </c>
      <c r="C1631" s="88" t="str">
        <f>VLOOKUP(A1631,EMPRESAS!$A$1:$C$342,3,0)</f>
        <v>Especial</v>
      </c>
      <c r="D1631" s="95" t="s">
        <v>2685</v>
      </c>
      <c r="E1631" s="122">
        <v>10620671</v>
      </c>
      <c r="F1631" s="130" t="s">
        <v>1158</v>
      </c>
      <c r="G1631" s="131">
        <v>30</v>
      </c>
      <c r="H1631" s="122" t="s">
        <v>1105</v>
      </c>
      <c r="I1631" s="220" t="str">
        <f>VLOOKUP(A1631,EMPRESAS!$A$1:$I$342,9,0)</f>
        <v>MAGDALENA</v>
      </c>
      <c r="J1631" s="175">
        <v>12</v>
      </c>
      <c r="K1631" s="176" t="str">
        <f>VLOOKUP(J1631,AUXILIAR_TIPO_ASEGURADORA!$C$2:$D$19,2,0)</f>
        <v>LIBERTY SEGUROS</v>
      </c>
      <c r="L1631" s="115">
        <v>91245071</v>
      </c>
      <c r="M1631" s="148">
        <v>42328</v>
      </c>
      <c r="N1631" s="115">
        <v>516156</v>
      </c>
      <c r="O1631" s="148">
        <v>42328</v>
      </c>
      <c r="P1631" s="28"/>
      <c r="Q1631" s="60"/>
      <c r="R1631" s="157" t="str">
        <f t="shared" ca="1" si="87"/>
        <v>Vencida</v>
      </c>
      <c r="S1631" s="157">
        <f t="shared" ca="1" si="88"/>
        <v>2322</v>
      </c>
      <c r="T1631" s="157" t="str">
        <f t="shared" ca="1" si="86"/>
        <v xml:space="preserve"> </v>
      </c>
    </row>
    <row r="1632" spans="1:20" ht="15.6" thickTop="1" thickBot="1">
      <c r="A1632" s="88">
        <v>9007735722</v>
      </c>
      <c r="B1632" s="88" t="str">
        <f>VLOOKUP(A1632,EMPRESAS!$A$1:$B$342,2,0)</f>
        <v>ASOCIACION DE PRESTACION DE SERVICIOS Y DE TRANSPORTE ESCOLAR Y COMUNITARIO</v>
      </c>
      <c r="C1632" s="88" t="str">
        <f>VLOOKUP(A1632,EMPRESAS!$A$1:$C$342,3,0)</f>
        <v>Especial</v>
      </c>
      <c r="D1632" s="95" t="s">
        <v>2686</v>
      </c>
      <c r="E1632" s="122">
        <v>10620608</v>
      </c>
      <c r="F1632" s="130" t="s">
        <v>1158</v>
      </c>
      <c r="G1632" s="131">
        <v>14</v>
      </c>
      <c r="H1632" s="122" t="s">
        <v>1105</v>
      </c>
      <c r="I1632" s="220" t="str">
        <f>VLOOKUP(A1632,EMPRESAS!$A$1:$I$342,9,0)</f>
        <v>MAGDALENA</v>
      </c>
      <c r="J1632" s="175">
        <v>12</v>
      </c>
      <c r="K1632" s="176" t="str">
        <f>VLOOKUP(J1632,AUXILIAR_TIPO_ASEGURADORA!$C$2:$D$19,2,0)</f>
        <v>LIBERTY SEGUROS</v>
      </c>
      <c r="L1632" s="115">
        <v>91245071</v>
      </c>
      <c r="M1632" s="148">
        <v>42328</v>
      </c>
      <c r="N1632" s="115">
        <v>516156</v>
      </c>
      <c r="O1632" s="148">
        <v>42328</v>
      </c>
      <c r="P1632" s="28"/>
      <c r="Q1632" s="60"/>
      <c r="R1632" s="157" t="str">
        <f t="shared" ca="1" si="87"/>
        <v>Vencida</v>
      </c>
      <c r="S1632" s="157">
        <f t="shared" ca="1" si="88"/>
        <v>2322</v>
      </c>
      <c r="T1632" s="157" t="str">
        <f t="shared" ca="1" si="86"/>
        <v xml:space="preserve"> </v>
      </c>
    </row>
    <row r="1633" spans="1:20" ht="15.6" thickTop="1" thickBot="1">
      <c r="A1633" s="88">
        <v>9007735722</v>
      </c>
      <c r="B1633" s="88" t="str">
        <f>VLOOKUP(A1633,EMPRESAS!$A$1:$B$342,2,0)</f>
        <v>ASOCIACION DE PRESTACION DE SERVICIOS Y DE TRANSPORTE ESCOLAR Y COMUNITARIO</v>
      </c>
      <c r="C1633" s="88" t="str">
        <f>VLOOKUP(A1633,EMPRESAS!$A$1:$C$342,3,0)</f>
        <v>Especial</v>
      </c>
      <c r="D1633" s="95" t="s">
        <v>2687</v>
      </c>
      <c r="E1633" s="122">
        <v>10620584</v>
      </c>
      <c r="F1633" s="130" t="s">
        <v>1158</v>
      </c>
      <c r="G1633" s="131">
        <v>12</v>
      </c>
      <c r="H1633" s="122" t="s">
        <v>1105</v>
      </c>
      <c r="I1633" s="220" t="str">
        <f>VLOOKUP(A1633,EMPRESAS!$A$1:$I$342,9,0)</f>
        <v>MAGDALENA</v>
      </c>
      <c r="J1633" s="175">
        <v>12</v>
      </c>
      <c r="K1633" s="176" t="str">
        <f>VLOOKUP(J1633,AUXILIAR_TIPO_ASEGURADORA!$C$2:$D$19,2,0)</f>
        <v>LIBERTY SEGUROS</v>
      </c>
      <c r="L1633" s="115">
        <v>91245071</v>
      </c>
      <c r="M1633" s="148">
        <v>42328</v>
      </c>
      <c r="N1633" s="115">
        <v>516156</v>
      </c>
      <c r="O1633" s="148">
        <v>42328</v>
      </c>
      <c r="P1633" s="28"/>
      <c r="Q1633" s="60"/>
      <c r="R1633" s="157" t="str">
        <f t="shared" ca="1" si="87"/>
        <v>Vencida</v>
      </c>
      <c r="S1633" s="157">
        <f t="shared" ca="1" si="88"/>
        <v>2322</v>
      </c>
      <c r="T1633" s="157" t="str">
        <f t="shared" ca="1" si="86"/>
        <v xml:space="preserve"> </v>
      </c>
    </row>
    <row r="1634" spans="1:20" ht="15.6" thickTop="1" thickBot="1">
      <c r="A1634" s="67">
        <v>9008602111</v>
      </c>
      <c r="B1634" s="88" t="str">
        <f>VLOOKUP(A1634,EMPRESAS!$A$1:$B$342,2,0)</f>
        <v>TRANSPORTES FLUVIALES DEL ARCO IRIS FAITUR S.A.S. "FAITUR S.A.S."</v>
      </c>
      <c r="C1634" s="88" t="str">
        <f>VLOOKUP(A1634,EMPRESAS!$A$1:$C$342,3,0)</f>
        <v>Turismo</v>
      </c>
      <c r="D1634" s="91" t="s">
        <v>2688</v>
      </c>
      <c r="E1634" s="122">
        <v>30720140</v>
      </c>
      <c r="F1634" s="130" t="s">
        <v>1102</v>
      </c>
      <c r="G1634" s="131">
        <v>7</v>
      </c>
      <c r="H1634" s="122" t="s">
        <v>1105</v>
      </c>
      <c r="I1634" s="220" t="str">
        <f>VLOOKUP(A1634,EMPRESAS!$A$1:$I$342,9,0)</f>
        <v>LAGUNA DE TOTA</v>
      </c>
      <c r="J1634" s="175">
        <v>1</v>
      </c>
      <c r="K1634" s="176" t="str">
        <f>VLOOKUP(J1634,AUXILIAR_TIPO_ASEGURADORA!$C$2:$D$19,2,0)</f>
        <v>PREVISORA</v>
      </c>
      <c r="L1634" s="115">
        <v>1023609</v>
      </c>
      <c r="M1634" s="148">
        <v>43825</v>
      </c>
      <c r="N1634" s="115">
        <v>1023607</v>
      </c>
      <c r="O1634" s="148">
        <v>43825</v>
      </c>
      <c r="P1634" s="28"/>
      <c r="Q1634" s="60"/>
      <c r="R1634" s="157" t="str">
        <f t="shared" ca="1" si="87"/>
        <v>Vencida</v>
      </c>
      <c r="S1634" s="157">
        <f t="shared" ca="1" si="88"/>
        <v>825</v>
      </c>
      <c r="T1634" s="157" t="str">
        <f t="shared" ca="1" si="86"/>
        <v xml:space="preserve"> </v>
      </c>
    </row>
    <row r="1635" spans="1:20" ht="15.6" thickTop="1" thickBot="1">
      <c r="A1635" s="88">
        <v>9008602111</v>
      </c>
      <c r="B1635" s="88" t="str">
        <f>VLOOKUP(A1635,EMPRESAS!$A$1:$B$342,2,0)</f>
        <v>TRANSPORTES FLUVIALES DEL ARCO IRIS FAITUR S.A.S. "FAITUR S.A.S."</v>
      </c>
      <c r="C1635" s="88" t="str">
        <f>VLOOKUP(A1635,EMPRESAS!$A$1:$C$342,3,0)</f>
        <v>Turismo</v>
      </c>
      <c r="D1635" s="91" t="s">
        <v>2689</v>
      </c>
      <c r="E1635" s="122">
        <v>30710001</v>
      </c>
      <c r="F1635" s="130" t="s">
        <v>2690</v>
      </c>
      <c r="G1635" s="131">
        <v>180</v>
      </c>
      <c r="H1635" s="122" t="s">
        <v>1105</v>
      </c>
      <c r="I1635" s="220" t="str">
        <f>VLOOKUP(A1635,EMPRESAS!$A$1:$I$342,9,0)</f>
        <v>LAGUNA DE TOTA</v>
      </c>
      <c r="J1635" s="175">
        <v>1</v>
      </c>
      <c r="K1635" s="176" t="str">
        <f>VLOOKUP(J1635,AUXILIAR_TIPO_ASEGURADORA!$C$2:$D$19,2,0)</f>
        <v>PREVISORA</v>
      </c>
      <c r="L1635" s="115">
        <v>1023640</v>
      </c>
      <c r="M1635" s="148">
        <v>43670</v>
      </c>
      <c r="N1635" s="115">
        <v>1021039</v>
      </c>
      <c r="O1635" s="148">
        <v>43670</v>
      </c>
      <c r="P1635" s="28"/>
      <c r="Q1635" s="60"/>
      <c r="R1635" s="157" t="str">
        <f t="shared" ca="1" si="87"/>
        <v>Vencida</v>
      </c>
      <c r="S1635" s="157">
        <f t="shared" ca="1" si="88"/>
        <v>980</v>
      </c>
      <c r="T1635" s="157" t="str">
        <f t="shared" ca="1" si="86"/>
        <v xml:space="preserve"> </v>
      </c>
    </row>
    <row r="1636" spans="1:20" ht="15.6" thickTop="1" thickBot="1">
      <c r="A1636" s="67">
        <v>9002268936</v>
      </c>
      <c r="B1636" s="88" t="str">
        <f>VLOOKUP(A1636,EMPRESAS!$A$1:$B$342,2,0)</f>
        <v>FVT E.U.</v>
      </c>
      <c r="C1636" s="88" t="str">
        <f>VLOOKUP(A1636,EMPRESAS!$A$1:$C$342,3,0)</f>
        <v>Mixto</v>
      </c>
      <c r="D1636" s="95" t="s">
        <v>2213</v>
      </c>
      <c r="E1636" s="122">
        <v>30220937</v>
      </c>
      <c r="F1636" s="130" t="s">
        <v>1673</v>
      </c>
      <c r="G1636" s="131"/>
      <c r="H1636" s="122"/>
      <c r="I1636" s="220" t="str">
        <f>VLOOKUP(A1636,EMPRESAS!$A$1:$I$342,9,0)</f>
        <v>META</v>
      </c>
      <c r="J1636" s="175"/>
      <c r="K1636" s="176" t="e">
        <f>VLOOKUP(J1636,AUXILIAR_TIPO_ASEGURADORA!$C$2:$D$19,2,0)</f>
        <v>#N/A</v>
      </c>
      <c r="L1636" s="115"/>
      <c r="M1636" s="148"/>
      <c r="N1636" s="115"/>
      <c r="O1636" s="148"/>
      <c r="P1636" s="28"/>
      <c r="Q1636" s="60"/>
      <c r="R1636" s="157" t="str">
        <f t="shared" ca="1" si="87"/>
        <v>Vencida</v>
      </c>
      <c r="S1636" s="157">
        <f t="shared" ca="1" si="88"/>
        <v>44650</v>
      </c>
      <c r="T1636" s="157" t="str">
        <f t="shared" ca="1" si="86"/>
        <v xml:space="preserve"> </v>
      </c>
    </row>
    <row r="1637" spans="1:20" ht="15.6" thickTop="1" thickBot="1">
      <c r="A1637" s="88">
        <v>9002268936</v>
      </c>
      <c r="B1637" s="88" t="str">
        <f>VLOOKUP(A1637,EMPRESAS!$A$1:$B$342,2,0)</f>
        <v>FVT E.U.</v>
      </c>
      <c r="C1637" s="88" t="str">
        <f>VLOOKUP(A1637,EMPRESAS!$A$1:$C$342,3,0)</f>
        <v>Mixto</v>
      </c>
      <c r="D1637" s="95" t="s">
        <v>2691</v>
      </c>
      <c r="E1637" s="122">
        <v>30220938</v>
      </c>
      <c r="F1637" s="130" t="s">
        <v>1673</v>
      </c>
      <c r="G1637" s="131"/>
      <c r="H1637" s="122"/>
      <c r="I1637" s="220" t="str">
        <f>VLOOKUP(A1637,EMPRESAS!$A$1:$I$342,9,0)</f>
        <v>META</v>
      </c>
      <c r="J1637" s="175"/>
      <c r="K1637" s="176" t="e">
        <f>VLOOKUP(J1637,AUXILIAR_TIPO_ASEGURADORA!$C$2:$D$19,2,0)</f>
        <v>#N/A</v>
      </c>
      <c r="L1637" s="115"/>
      <c r="M1637" s="175"/>
      <c r="N1637" s="115"/>
      <c r="O1637" s="175"/>
      <c r="P1637" s="28"/>
      <c r="Q1637" s="60"/>
      <c r="R1637" s="157" t="str">
        <f t="shared" ca="1" si="87"/>
        <v>Vencida</v>
      </c>
      <c r="S1637" s="157">
        <f t="shared" ca="1" si="88"/>
        <v>44650</v>
      </c>
      <c r="T1637" s="157" t="str">
        <f t="shared" ca="1" si="86"/>
        <v xml:space="preserve"> </v>
      </c>
    </row>
    <row r="1638" spans="1:20" ht="15.6" thickTop="1" thickBot="1">
      <c r="A1638" s="67">
        <v>9004016005</v>
      </c>
      <c r="B1638" s="88" t="str">
        <f>VLOOKUP(A1638,EMPRESAS!$A$1:$B$342,2,0)</f>
        <v>EXPRESO FLUVIAL DIANA S.A.S.</v>
      </c>
      <c r="C1638" s="88" t="str">
        <f>VLOOKUP(A1638,EMPRESAS!$A$1:$C$342,3,0)</f>
        <v>Pasajeros</v>
      </c>
      <c r="D1638" s="91" t="s">
        <v>2692</v>
      </c>
      <c r="E1638" s="122">
        <v>20420502</v>
      </c>
      <c r="F1638" s="130" t="s">
        <v>1102</v>
      </c>
      <c r="G1638" s="131">
        <v>20</v>
      </c>
      <c r="H1638" s="122" t="s">
        <v>1105</v>
      </c>
      <c r="I1638" s="220" t="str">
        <f>VLOOKUP(A1638,EMPRESAS!$A$1:$I$342,9,0)</f>
        <v>BAUDO</v>
      </c>
      <c r="J1638" s="175">
        <v>2</v>
      </c>
      <c r="K1638" s="176" t="str">
        <f>VLOOKUP(J1638,AUXILIAR_TIPO_ASEGURADORA!$C$2:$D$19,2,0)</f>
        <v>QBE SEGUROS</v>
      </c>
      <c r="L1638" s="115">
        <v>706545003</v>
      </c>
      <c r="M1638" s="148">
        <v>43898</v>
      </c>
      <c r="N1638" s="115">
        <v>706545003</v>
      </c>
      <c r="O1638" s="148">
        <v>43898</v>
      </c>
      <c r="P1638" s="8"/>
      <c r="Q1638" s="60"/>
      <c r="R1638" s="157" t="str">
        <f t="shared" ca="1" si="87"/>
        <v>Vencida</v>
      </c>
      <c r="S1638" s="157">
        <f t="shared" ca="1" si="88"/>
        <v>752</v>
      </c>
      <c r="T1638" s="157" t="str">
        <f t="shared" ca="1" si="86"/>
        <v xml:space="preserve"> </v>
      </c>
    </row>
    <row r="1639" spans="1:20" ht="15.6" thickTop="1" thickBot="1">
      <c r="A1639" s="66">
        <v>9004016005</v>
      </c>
      <c r="B1639" s="88" t="str">
        <f>VLOOKUP(A1639,EMPRESAS!$A$1:$B$342,2,0)</f>
        <v>EXPRESO FLUVIAL DIANA S.A.S.</v>
      </c>
      <c r="C1639" s="88" t="str">
        <f>VLOOKUP(A1639,EMPRESAS!$A$1:$C$342,3,0)</f>
        <v>Pasajeros</v>
      </c>
      <c r="D1639" s="91" t="s">
        <v>2693</v>
      </c>
      <c r="E1639" s="122">
        <v>20420692</v>
      </c>
      <c r="F1639" s="130" t="s">
        <v>1102</v>
      </c>
      <c r="G1639" s="131">
        <v>22</v>
      </c>
      <c r="H1639" s="122" t="s">
        <v>1105</v>
      </c>
      <c r="I1639" s="220" t="str">
        <f>VLOOKUP(A1639,EMPRESAS!$A$1:$I$342,9,0)</f>
        <v>BAUDO</v>
      </c>
      <c r="J1639" s="175">
        <v>2</v>
      </c>
      <c r="K1639" s="176" t="str">
        <f>VLOOKUP(J1639,AUXILIAR_TIPO_ASEGURADORA!$C$2:$D$19,2,0)</f>
        <v>QBE SEGUROS</v>
      </c>
      <c r="L1639" s="115">
        <v>706545003</v>
      </c>
      <c r="M1639" s="148">
        <v>43898</v>
      </c>
      <c r="N1639" s="115">
        <v>706545003</v>
      </c>
      <c r="O1639" s="148">
        <v>43898</v>
      </c>
      <c r="P1639" s="8"/>
      <c r="Q1639" s="60"/>
      <c r="R1639" s="157" t="str">
        <f t="shared" ca="1" si="87"/>
        <v>Vencida</v>
      </c>
      <c r="S1639" s="157">
        <f t="shared" ca="1" si="88"/>
        <v>752</v>
      </c>
      <c r="T1639" s="157" t="str">
        <f t="shared" ca="1" si="86"/>
        <v xml:space="preserve"> </v>
      </c>
    </row>
    <row r="1640" spans="1:20" ht="15.6" thickTop="1" thickBot="1">
      <c r="A1640" s="66">
        <v>9004016005</v>
      </c>
      <c r="B1640" s="88" t="str">
        <f>VLOOKUP(A1640,EMPRESAS!$A$1:$B$342,2,0)</f>
        <v>EXPRESO FLUVIAL DIANA S.A.S.</v>
      </c>
      <c r="C1640" s="88" t="str">
        <f>VLOOKUP(A1640,EMPRESAS!$A$1:$C$342,3,0)</f>
        <v>Pasajeros</v>
      </c>
      <c r="D1640" s="91" t="s">
        <v>1110</v>
      </c>
      <c r="E1640" s="122">
        <v>20420691</v>
      </c>
      <c r="F1640" s="130" t="s">
        <v>1102</v>
      </c>
      <c r="G1640" s="131">
        <v>12</v>
      </c>
      <c r="H1640" s="122" t="s">
        <v>1105</v>
      </c>
      <c r="I1640" s="220" t="str">
        <f>VLOOKUP(A1640,EMPRESAS!$A$1:$I$342,9,0)</f>
        <v>BAUDO</v>
      </c>
      <c r="J1640" s="175">
        <v>2</v>
      </c>
      <c r="K1640" s="176" t="str">
        <f>VLOOKUP(J1640,AUXILIAR_TIPO_ASEGURADORA!$C$2:$D$19,2,0)</f>
        <v>QBE SEGUROS</v>
      </c>
      <c r="L1640" s="115">
        <v>706545003</v>
      </c>
      <c r="M1640" s="148">
        <v>43898</v>
      </c>
      <c r="N1640" s="115">
        <v>706545003</v>
      </c>
      <c r="O1640" s="148">
        <v>43898</v>
      </c>
      <c r="P1640" s="8"/>
      <c r="Q1640" s="60"/>
      <c r="R1640" s="157" t="str">
        <f t="shared" ca="1" si="87"/>
        <v>Vencida</v>
      </c>
      <c r="S1640" s="157">
        <f t="shared" ca="1" si="88"/>
        <v>752</v>
      </c>
      <c r="T1640" s="157" t="str">
        <f t="shared" ca="1" si="86"/>
        <v xml:space="preserve"> </v>
      </c>
    </row>
    <row r="1641" spans="1:20" ht="15.6" thickTop="1" thickBot="1">
      <c r="A1641" s="66">
        <v>9004016005</v>
      </c>
      <c r="B1641" s="88" t="str">
        <f>VLOOKUP(A1641,EMPRESAS!$A$1:$B$342,2,0)</f>
        <v>EXPRESO FLUVIAL DIANA S.A.S.</v>
      </c>
      <c r="C1641" s="88" t="str">
        <f>VLOOKUP(A1641,EMPRESAS!$A$1:$C$342,3,0)</f>
        <v>Pasajeros</v>
      </c>
      <c r="D1641" s="91" t="s">
        <v>2256</v>
      </c>
      <c r="E1641" s="122">
        <v>20420893</v>
      </c>
      <c r="F1641" s="130" t="s">
        <v>1102</v>
      </c>
      <c r="G1641" s="131">
        <v>20</v>
      </c>
      <c r="H1641" s="122" t="s">
        <v>1105</v>
      </c>
      <c r="I1641" s="220" t="str">
        <f>VLOOKUP(A1641,EMPRESAS!$A$1:$I$342,9,0)</f>
        <v>BAUDO</v>
      </c>
      <c r="J1641" s="175">
        <v>2</v>
      </c>
      <c r="K1641" s="176" t="str">
        <f>VLOOKUP(J1641,AUXILIAR_TIPO_ASEGURADORA!$C$2:$D$19,2,0)</f>
        <v>QBE SEGUROS</v>
      </c>
      <c r="L1641" s="115">
        <v>706545003</v>
      </c>
      <c r="M1641" s="148">
        <v>43898</v>
      </c>
      <c r="N1641" s="115">
        <v>706545003</v>
      </c>
      <c r="O1641" s="148">
        <v>43898</v>
      </c>
      <c r="P1641" s="8"/>
      <c r="Q1641" s="60"/>
      <c r="R1641" s="157" t="str">
        <f t="shared" ca="1" si="87"/>
        <v>Vencida</v>
      </c>
      <c r="S1641" s="157">
        <f t="shared" ca="1" si="88"/>
        <v>752</v>
      </c>
      <c r="T1641" s="157" t="str">
        <f t="shared" ca="1" si="86"/>
        <v xml:space="preserve"> </v>
      </c>
    </row>
    <row r="1642" spans="1:20" ht="15.6" thickTop="1" thickBot="1">
      <c r="A1642" s="66">
        <v>9004016005</v>
      </c>
      <c r="B1642" s="88" t="str">
        <f>VLOOKUP(A1642,EMPRESAS!$A$1:$B$342,2,0)</f>
        <v>EXPRESO FLUVIAL DIANA S.A.S.</v>
      </c>
      <c r="C1642" s="88" t="str">
        <f>VLOOKUP(A1642,EMPRESAS!$A$1:$C$342,3,0)</f>
        <v>Pasajeros</v>
      </c>
      <c r="D1642" s="91" t="s">
        <v>2694</v>
      </c>
      <c r="E1642" s="122">
        <v>20420755</v>
      </c>
      <c r="F1642" s="130" t="s">
        <v>1673</v>
      </c>
      <c r="G1642" s="131">
        <v>20</v>
      </c>
      <c r="H1642" s="122" t="s">
        <v>1105</v>
      </c>
      <c r="I1642" s="220" t="str">
        <f>VLOOKUP(A1642,EMPRESAS!$A$1:$I$342,9,0)</f>
        <v>BAUDO</v>
      </c>
      <c r="J1642" s="175">
        <v>2</v>
      </c>
      <c r="K1642" s="176" t="str">
        <f>VLOOKUP(J1642,AUXILIAR_TIPO_ASEGURADORA!$C$2:$D$19,2,0)</f>
        <v>QBE SEGUROS</v>
      </c>
      <c r="L1642" s="115">
        <v>706545003</v>
      </c>
      <c r="M1642" s="148">
        <v>43898</v>
      </c>
      <c r="N1642" s="115">
        <v>706545003</v>
      </c>
      <c r="O1642" s="148">
        <v>43898</v>
      </c>
      <c r="P1642" s="8"/>
      <c r="Q1642" s="60"/>
      <c r="R1642" s="157" t="str">
        <f t="shared" ca="1" si="87"/>
        <v>Vencida</v>
      </c>
      <c r="S1642" s="157">
        <f t="shared" ca="1" si="88"/>
        <v>752</v>
      </c>
      <c r="T1642" s="157" t="str">
        <f t="shared" ca="1" si="86"/>
        <v xml:space="preserve"> </v>
      </c>
    </row>
    <row r="1643" spans="1:20" ht="15.6" thickTop="1" thickBot="1">
      <c r="A1643" s="66">
        <v>9004016005</v>
      </c>
      <c r="B1643" s="88" t="str">
        <f>VLOOKUP(A1643,EMPRESAS!$A$1:$B$342,2,0)</f>
        <v>EXPRESO FLUVIAL DIANA S.A.S.</v>
      </c>
      <c r="C1643" s="88" t="str">
        <f>VLOOKUP(A1643,EMPRESAS!$A$1:$C$342,3,0)</f>
        <v>Pasajeros</v>
      </c>
      <c r="D1643" s="91" t="s">
        <v>2267</v>
      </c>
      <c r="E1643" s="122">
        <v>20420778</v>
      </c>
      <c r="F1643" s="130" t="s">
        <v>1102</v>
      </c>
      <c r="G1643" s="131">
        <v>20</v>
      </c>
      <c r="H1643" s="122" t="s">
        <v>1105</v>
      </c>
      <c r="I1643" s="220" t="str">
        <f>VLOOKUP(A1643,EMPRESAS!$A$1:$I$342,9,0)</f>
        <v>BAUDO</v>
      </c>
      <c r="J1643" s="175">
        <v>1</v>
      </c>
      <c r="K1643" s="176" t="str">
        <f>VLOOKUP(J1643,AUXILIAR_TIPO_ASEGURADORA!$C$2:$D$19,2,0)</f>
        <v>PREVISORA</v>
      </c>
      <c r="L1643" s="115">
        <v>1005296</v>
      </c>
      <c r="M1643" s="148">
        <v>43886</v>
      </c>
      <c r="N1643" s="115">
        <v>1005298</v>
      </c>
      <c r="O1643" s="148">
        <v>43886</v>
      </c>
      <c r="P1643" s="8"/>
      <c r="Q1643" s="60"/>
      <c r="R1643" s="157" t="str">
        <f t="shared" ca="1" si="87"/>
        <v>Vencida</v>
      </c>
      <c r="S1643" s="157">
        <f t="shared" ca="1" si="88"/>
        <v>764</v>
      </c>
      <c r="T1643" s="157" t="str">
        <f t="shared" ca="1" si="86"/>
        <v xml:space="preserve"> </v>
      </c>
    </row>
    <row r="1644" spans="1:20" ht="15.6" thickTop="1" thickBot="1">
      <c r="A1644" s="66">
        <v>9004016005</v>
      </c>
      <c r="B1644" s="88" t="str">
        <f>VLOOKUP(A1644,EMPRESAS!$A$1:$B$342,2,0)</f>
        <v>EXPRESO FLUVIAL DIANA S.A.S.</v>
      </c>
      <c r="C1644" s="88" t="str">
        <f>VLOOKUP(A1644,EMPRESAS!$A$1:$C$342,3,0)</f>
        <v>Pasajeros</v>
      </c>
      <c r="D1644" s="91" t="s">
        <v>2695</v>
      </c>
      <c r="E1644" s="122">
        <v>20420885</v>
      </c>
      <c r="F1644" s="130" t="s">
        <v>1673</v>
      </c>
      <c r="G1644" s="131">
        <v>20</v>
      </c>
      <c r="H1644" s="122" t="s">
        <v>1105</v>
      </c>
      <c r="I1644" s="220" t="str">
        <f>VLOOKUP(A1644,EMPRESAS!$A$1:$I$342,9,0)</f>
        <v>BAUDO</v>
      </c>
      <c r="J1644" s="175">
        <v>1</v>
      </c>
      <c r="K1644" s="176" t="str">
        <f>VLOOKUP(J1644,AUXILIAR_TIPO_ASEGURADORA!$C$2:$D$19,2,0)</f>
        <v>PREVISORA</v>
      </c>
      <c r="L1644" s="115">
        <v>1005300</v>
      </c>
      <c r="M1644" s="148">
        <v>43886</v>
      </c>
      <c r="N1644" s="115">
        <v>1005301</v>
      </c>
      <c r="O1644" s="148">
        <v>43886</v>
      </c>
      <c r="P1644" s="8"/>
      <c r="Q1644" s="60"/>
      <c r="R1644" s="157" t="str">
        <f t="shared" ca="1" si="87"/>
        <v>Vencida</v>
      </c>
      <c r="S1644" s="157">
        <f t="shared" ca="1" si="88"/>
        <v>764</v>
      </c>
      <c r="T1644" s="157" t="str">
        <f t="shared" ca="1" si="86"/>
        <v xml:space="preserve"> </v>
      </c>
    </row>
    <row r="1645" spans="1:20" ht="15.6" thickTop="1" thickBot="1">
      <c r="A1645" s="67">
        <v>8200048553</v>
      </c>
      <c r="B1645" s="88" t="str">
        <f>VLOOKUP(A1645,EMPRESAS!$A$1:$B$342,2,0)</f>
        <v>COOPERATIVA MULTIACTIVA DE TRANSPORTE FLUVIAL DE SERVIEZ "COOTRANSFLUVIAL SERVIEZ"</v>
      </c>
      <c r="C1645" s="88" t="str">
        <f>VLOOKUP(A1645,EMPRESAS!$A$1:$C$342,3,0)</f>
        <v>Pasajeros</v>
      </c>
      <c r="D1645" s="95" t="s">
        <v>2696</v>
      </c>
      <c r="E1645" s="122">
        <v>10920051</v>
      </c>
      <c r="F1645" s="130" t="s">
        <v>1158</v>
      </c>
      <c r="G1645" s="131">
        <v>20</v>
      </c>
      <c r="H1645" s="122" t="s">
        <v>1105</v>
      </c>
      <c r="I1645" s="220" t="str">
        <f>VLOOKUP(A1645,EMPRESAS!$A$1:$I$342,9,0)</f>
        <v>MAGDALENA</v>
      </c>
      <c r="J1645" s="175">
        <v>11</v>
      </c>
      <c r="K1645" s="176" t="str">
        <f>VLOOKUP(J1645,AUXILIAR_TIPO_ASEGURADORA!$C$2:$D$19,2,0)</f>
        <v>SOLIDARIA</v>
      </c>
      <c r="L1645" s="147">
        <v>994000000033</v>
      </c>
      <c r="M1645" s="116">
        <v>42504</v>
      </c>
      <c r="N1645" s="147">
        <v>994000000001</v>
      </c>
      <c r="O1645" s="148">
        <v>42504</v>
      </c>
      <c r="P1645" s="8"/>
      <c r="Q1645" s="60"/>
      <c r="R1645" s="157" t="str">
        <f t="shared" ca="1" si="87"/>
        <v>Vencida</v>
      </c>
      <c r="S1645" s="157">
        <f t="shared" ca="1" si="88"/>
        <v>2146</v>
      </c>
      <c r="T1645" s="157" t="str">
        <f t="shared" ca="1" si="86"/>
        <v xml:space="preserve"> </v>
      </c>
    </row>
    <row r="1646" spans="1:20" ht="15.6" thickTop="1" thickBot="1">
      <c r="A1646" s="66">
        <v>8200048553</v>
      </c>
      <c r="B1646" s="88" t="str">
        <f>VLOOKUP(A1646,EMPRESAS!$A$1:$B$342,2,0)</f>
        <v>COOPERATIVA MULTIACTIVA DE TRANSPORTE FLUVIAL DE SERVIEZ "COOTRANSFLUVIAL SERVIEZ"</v>
      </c>
      <c r="C1646" s="88" t="str">
        <f>VLOOKUP(A1646,EMPRESAS!$A$1:$C$342,3,0)</f>
        <v>Pasajeros</v>
      </c>
      <c r="D1646" s="95" t="s">
        <v>2697</v>
      </c>
      <c r="E1646" s="122">
        <v>10920387</v>
      </c>
      <c r="F1646" s="130" t="s">
        <v>1158</v>
      </c>
      <c r="G1646" s="131">
        <v>20</v>
      </c>
      <c r="H1646" s="122" t="s">
        <v>1105</v>
      </c>
      <c r="I1646" s="220" t="str">
        <f>VLOOKUP(A1646,EMPRESAS!$A$1:$I$342,9,0)</f>
        <v>MAGDALENA</v>
      </c>
      <c r="J1646" s="175">
        <v>11</v>
      </c>
      <c r="K1646" s="176" t="str">
        <f>VLOOKUP(J1646,AUXILIAR_TIPO_ASEGURADORA!$C$2:$D$19,2,0)</f>
        <v>SOLIDARIA</v>
      </c>
      <c r="L1646" s="147">
        <v>994000000033</v>
      </c>
      <c r="M1646" s="116">
        <v>42504</v>
      </c>
      <c r="N1646" s="147">
        <v>994000000001</v>
      </c>
      <c r="O1646" s="148">
        <v>42504</v>
      </c>
      <c r="P1646" s="8"/>
      <c r="Q1646" s="60"/>
      <c r="R1646" s="157" t="str">
        <f t="shared" ca="1" si="87"/>
        <v>Vencida</v>
      </c>
      <c r="S1646" s="157">
        <f t="shared" ca="1" si="88"/>
        <v>2146</v>
      </c>
      <c r="T1646" s="157" t="str">
        <f t="shared" ca="1" si="86"/>
        <v xml:space="preserve"> </v>
      </c>
    </row>
    <row r="1647" spans="1:20" ht="15.6" thickTop="1" thickBot="1">
      <c r="A1647" s="66">
        <v>8200048553</v>
      </c>
      <c r="B1647" s="88" t="str">
        <f>VLOOKUP(A1647,EMPRESAS!$A$1:$B$342,2,0)</f>
        <v>COOPERATIVA MULTIACTIVA DE TRANSPORTE FLUVIAL DE SERVIEZ "COOTRANSFLUVIAL SERVIEZ"</v>
      </c>
      <c r="C1647" s="88" t="str">
        <f>VLOOKUP(A1647,EMPRESAS!$A$1:$C$342,3,0)</f>
        <v>Pasajeros</v>
      </c>
      <c r="D1647" s="95" t="s">
        <v>2698</v>
      </c>
      <c r="E1647" s="122">
        <v>10920354</v>
      </c>
      <c r="F1647" s="130" t="s">
        <v>1158</v>
      </c>
      <c r="G1647" s="131">
        <v>18</v>
      </c>
      <c r="H1647" s="122" t="s">
        <v>1105</v>
      </c>
      <c r="I1647" s="220" t="str">
        <f>VLOOKUP(A1647,EMPRESAS!$A$1:$I$342,9,0)</f>
        <v>MAGDALENA</v>
      </c>
      <c r="J1647" s="175">
        <v>11</v>
      </c>
      <c r="K1647" s="176" t="str">
        <f>VLOOKUP(J1647,AUXILIAR_TIPO_ASEGURADORA!$C$2:$D$19,2,0)</f>
        <v>SOLIDARIA</v>
      </c>
      <c r="L1647" s="147">
        <v>994000000033</v>
      </c>
      <c r="M1647" s="116">
        <v>42504</v>
      </c>
      <c r="N1647" s="147">
        <v>994000000001</v>
      </c>
      <c r="O1647" s="148">
        <v>42504</v>
      </c>
      <c r="P1647" s="8"/>
      <c r="Q1647" s="60"/>
      <c r="R1647" s="157" t="str">
        <f t="shared" ca="1" si="87"/>
        <v>Vencida</v>
      </c>
      <c r="S1647" s="157">
        <f t="shared" ca="1" si="88"/>
        <v>2146</v>
      </c>
      <c r="T1647" s="157" t="str">
        <f t="shared" ca="1" si="86"/>
        <v xml:space="preserve"> </v>
      </c>
    </row>
    <row r="1648" spans="1:20" ht="15.6" thickTop="1" thickBot="1">
      <c r="A1648" s="66">
        <v>8200048553</v>
      </c>
      <c r="B1648" s="88" t="str">
        <f>VLOOKUP(A1648,EMPRESAS!$A$1:$B$342,2,0)</f>
        <v>COOPERATIVA MULTIACTIVA DE TRANSPORTE FLUVIAL DE SERVIEZ "COOTRANSFLUVIAL SERVIEZ"</v>
      </c>
      <c r="C1648" s="88" t="str">
        <f>VLOOKUP(A1648,EMPRESAS!$A$1:$C$342,3,0)</f>
        <v>Pasajeros</v>
      </c>
      <c r="D1648" s="95" t="s">
        <v>2699</v>
      </c>
      <c r="E1648" s="122">
        <v>10920355</v>
      </c>
      <c r="F1648" s="130" t="s">
        <v>1158</v>
      </c>
      <c r="G1648" s="131">
        <v>18</v>
      </c>
      <c r="H1648" s="122" t="s">
        <v>1105</v>
      </c>
      <c r="I1648" s="220" t="str">
        <f>VLOOKUP(A1648,EMPRESAS!$A$1:$I$342,9,0)</f>
        <v>MAGDALENA</v>
      </c>
      <c r="J1648" s="175">
        <v>11</v>
      </c>
      <c r="K1648" s="176" t="str">
        <f>VLOOKUP(J1648,AUXILIAR_TIPO_ASEGURADORA!$C$2:$D$19,2,0)</f>
        <v>SOLIDARIA</v>
      </c>
      <c r="L1648" s="147">
        <v>994000000033</v>
      </c>
      <c r="M1648" s="116">
        <v>42504</v>
      </c>
      <c r="N1648" s="147">
        <v>994000000001</v>
      </c>
      <c r="O1648" s="148">
        <v>42504</v>
      </c>
      <c r="P1648" s="8"/>
      <c r="Q1648" s="60"/>
      <c r="R1648" s="157" t="str">
        <f t="shared" ca="1" si="87"/>
        <v>Vencida</v>
      </c>
      <c r="S1648" s="157">
        <f t="shared" ca="1" si="88"/>
        <v>2146</v>
      </c>
      <c r="T1648" s="157" t="str">
        <f t="shared" ca="1" si="86"/>
        <v xml:space="preserve"> </v>
      </c>
    </row>
    <row r="1649" spans="1:20" ht="15.6" thickTop="1" thickBot="1">
      <c r="A1649" s="66">
        <v>8200048553</v>
      </c>
      <c r="B1649" s="88" t="str">
        <f>VLOOKUP(A1649,EMPRESAS!$A$1:$B$342,2,0)</f>
        <v>COOPERATIVA MULTIACTIVA DE TRANSPORTE FLUVIAL DE SERVIEZ "COOTRANSFLUVIAL SERVIEZ"</v>
      </c>
      <c r="C1649" s="88" t="str">
        <f>VLOOKUP(A1649,EMPRESAS!$A$1:$C$342,3,0)</f>
        <v>Pasajeros</v>
      </c>
      <c r="D1649" s="95" t="s">
        <v>2700</v>
      </c>
      <c r="E1649" s="122">
        <v>10920194</v>
      </c>
      <c r="F1649" s="130" t="s">
        <v>1158</v>
      </c>
      <c r="G1649" s="131">
        <v>15</v>
      </c>
      <c r="H1649" s="122" t="s">
        <v>1105</v>
      </c>
      <c r="I1649" s="220" t="str">
        <f>VLOOKUP(A1649,EMPRESAS!$A$1:$I$342,9,0)</f>
        <v>MAGDALENA</v>
      </c>
      <c r="J1649" s="175">
        <v>11</v>
      </c>
      <c r="K1649" s="176" t="str">
        <f>VLOOKUP(J1649,AUXILIAR_TIPO_ASEGURADORA!$C$2:$D$19,2,0)</f>
        <v>SOLIDARIA</v>
      </c>
      <c r="L1649" s="147">
        <v>994000000033</v>
      </c>
      <c r="M1649" s="116">
        <v>42504</v>
      </c>
      <c r="N1649" s="147">
        <v>994000000001</v>
      </c>
      <c r="O1649" s="148">
        <v>42504</v>
      </c>
      <c r="P1649" s="8"/>
      <c r="Q1649" s="60"/>
      <c r="R1649" s="157" t="str">
        <f t="shared" ca="1" si="87"/>
        <v>Vencida</v>
      </c>
      <c r="S1649" s="157">
        <f t="shared" ca="1" si="88"/>
        <v>2146</v>
      </c>
      <c r="T1649" s="157" t="str">
        <f t="shared" ca="1" si="86"/>
        <v xml:space="preserve"> </v>
      </c>
    </row>
    <row r="1650" spans="1:20" ht="15.6" thickTop="1" thickBot="1">
      <c r="A1650" s="66">
        <v>8200048553</v>
      </c>
      <c r="B1650" s="88" t="str">
        <f>VLOOKUP(A1650,EMPRESAS!$A$1:$B$342,2,0)</f>
        <v>COOPERATIVA MULTIACTIVA DE TRANSPORTE FLUVIAL DE SERVIEZ "COOTRANSFLUVIAL SERVIEZ"</v>
      </c>
      <c r="C1650" s="88" t="str">
        <f>VLOOKUP(A1650,EMPRESAS!$A$1:$C$342,3,0)</f>
        <v>Pasajeros</v>
      </c>
      <c r="D1650" s="95" t="s">
        <v>2701</v>
      </c>
      <c r="E1650" s="122">
        <v>10920228</v>
      </c>
      <c r="F1650" s="130" t="s">
        <v>1158</v>
      </c>
      <c r="G1650" s="131">
        <v>20</v>
      </c>
      <c r="H1650" s="122" t="s">
        <v>1105</v>
      </c>
      <c r="I1650" s="220" t="str">
        <f>VLOOKUP(A1650,EMPRESAS!$A$1:$I$342,9,0)</f>
        <v>MAGDALENA</v>
      </c>
      <c r="J1650" s="175">
        <v>11</v>
      </c>
      <c r="K1650" s="176" t="str">
        <f>VLOOKUP(J1650,AUXILIAR_TIPO_ASEGURADORA!$C$2:$D$19,2,0)</f>
        <v>SOLIDARIA</v>
      </c>
      <c r="L1650" s="147">
        <v>994000000033</v>
      </c>
      <c r="M1650" s="116">
        <v>42504</v>
      </c>
      <c r="N1650" s="147">
        <v>994000000001</v>
      </c>
      <c r="O1650" s="148">
        <v>42504</v>
      </c>
      <c r="P1650" s="8"/>
      <c r="Q1650" s="60"/>
      <c r="R1650" s="157" t="str">
        <f t="shared" ca="1" si="87"/>
        <v>Vencida</v>
      </c>
      <c r="S1650" s="157">
        <f t="shared" ca="1" si="88"/>
        <v>2146</v>
      </c>
      <c r="T1650" s="157" t="str">
        <f t="shared" ca="1" si="86"/>
        <v xml:space="preserve"> </v>
      </c>
    </row>
    <row r="1651" spans="1:20" ht="15.6" thickTop="1" thickBot="1">
      <c r="A1651" s="66">
        <v>8200048553</v>
      </c>
      <c r="B1651" s="88" t="str">
        <f>VLOOKUP(A1651,EMPRESAS!$A$1:$B$342,2,0)</f>
        <v>COOPERATIVA MULTIACTIVA DE TRANSPORTE FLUVIAL DE SERVIEZ "COOTRANSFLUVIAL SERVIEZ"</v>
      </c>
      <c r="C1651" s="88" t="str">
        <f>VLOOKUP(A1651,EMPRESAS!$A$1:$C$342,3,0)</f>
        <v>Pasajeros</v>
      </c>
      <c r="D1651" s="95" t="s">
        <v>2702</v>
      </c>
      <c r="E1651" s="122">
        <v>10920224</v>
      </c>
      <c r="F1651" s="130" t="s">
        <v>1158</v>
      </c>
      <c r="G1651" s="131">
        <v>15</v>
      </c>
      <c r="H1651" s="122" t="s">
        <v>1105</v>
      </c>
      <c r="I1651" s="220" t="str">
        <f>VLOOKUP(A1651,EMPRESAS!$A$1:$I$342,9,0)</f>
        <v>MAGDALENA</v>
      </c>
      <c r="J1651" s="175">
        <v>11</v>
      </c>
      <c r="K1651" s="176" t="str">
        <f>VLOOKUP(J1651,AUXILIAR_TIPO_ASEGURADORA!$C$2:$D$19,2,0)</f>
        <v>SOLIDARIA</v>
      </c>
      <c r="L1651" s="147">
        <v>994000000033</v>
      </c>
      <c r="M1651" s="116">
        <v>42504</v>
      </c>
      <c r="N1651" s="147">
        <v>994000000001</v>
      </c>
      <c r="O1651" s="148">
        <v>42504</v>
      </c>
      <c r="P1651" s="8"/>
      <c r="Q1651" s="60"/>
      <c r="R1651" s="157" t="str">
        <f t="shared" ca="1" si="87"/>
        <v>Vencida</v>
      </c>
      <c r="S1651" s="157">
        <f t="shared" ca="1" si="88"/>
        <v>2146</v>
      </c>
      <c r="T1651" s="157" t="str">
        <f t="shared" ca="1" si="86"/>
        <v xml:space="preserve"> </v>
      </c>
    </row>
    <row r="1652" spans="1:20" ht="15.6" thickTop="1" thickBot="1">
      <c r="A1652" s="66">
        <v>8200048553</v>
      </c>
      <c r="B1652" s="88" t="str">
        <f>VLOOKUP(A1652,EMPRESAS!$A$1:$B$342,2,0)</f>
        <v>COOPERATIVA MULTIACTIVA DE TRANSPORTE FLUVIAL DE SERVIEZ "COOTRANSFLUVIAL SERVIEZ"</v>
      </c>
      <c r="C1652" s="88" t="str">
        <f>VLOOKUP(A1652,EMPRESAS!$A$1:$C$342,3,0)</f>
        <v>Pasajeros</v>
      </c>
      <c r="D1652" s="95" t="s">
        <v>2703</v>
      </c>
      <c r="E1652" s="122">
        <v>10920218</v>
      </c>
      <c r="F1652" s="130" t="s">
        <v>1158</v>
      </c>
      <c r="G1652" s="131">
        <v>25</v>
      </c>
      <c r="H1652" s="122" t="s">
        <v>1105</v>
      </c>
      <c r="I1652" s="220" t="str">
        <f>VLOOKUP(A1652,EMPRESAS!$A$1:$I$342,9,0)</f>
        <v>MAGDALENA</v>
      </c>
      <c r="J1652" s="175">
        <v>11</v>
      </c>
      <c r="K1652" s="176" t="str">
        <f>VLOOKUP(J1652,AUXILIAR_TIPO_ASEGURADORA!$C$2:$D$19,2,0)</f>
        <v>SOLIDARIA</v>
      </c>
      <c r="L1652" s="147">
        <v>994000000033</v>
      </c>
      <c r="M1652" s="116">
        <v>42504</v>
      </c>
      <c r="N1652" s="147">
        <v>994000000001</v>
      </c>
      <c r="O1652" s="148">
        <v>42504</v>
      </c>
      <c r="P1652" s="8"/>
      <c r="Q1652" s="60"/>
      <c r="R1652" s="157" t="str">
        <f t="shared" ca="1" si="87"/>
        <v>Vencida</v>
      </c>
      <c r="S1652" s="157">
        <f t="shared" ca="1" si="88"/>
        <v>2146</v>
      </c>
      <c r="T1652" s="157" t="str">
        <f t="shared" ca="1" si="86"/>
        <v xml:space="preserve"> </v>
      </c>
    </row>
    <row r="1653" spans="1:20" ht="15.6" thickTop="1" thickBot="1">
      <c r="A1653" s="66">
        <v>8200048553</v>
      </c>
      <c r="B1653" s="88" t="str">
        <f>VLOOKUP(A1653,EMPRESAS!$A$1:$B$342,2,0)</f>
        <v>COOPERATIVA MULTIACTIVA DE TRANSPORTE FLUVIAL DE SERVIEZ "COOTRANSFLUVIAL SERVIEZ"</v>
      </c>
      <c r="C1653" s="88" t="str">
        <f>VLOOKUP(A1653,EMPRESAS!$A$1:$C$342,3,0)</f>
        <v>Pasajeros</v>
      </c>
      <c r="D1653" s="95" t="s">
        <v>2704</v>
      </c>
      <c r="E1653" s="122">
        <v>10920350</v>
      </c>
      <c r="F1653" s="130" t="s">
        <v>1158</v>
      </c>
      <c r="G1653" s="131">
        <v>15</v>
      </c>
      <c r="H1653" s="122" t="s">
        <v>1105</v>
      </c>
      <c r="I1653" s="220" t="str">
        <f>VLOOKUP(A1653,EMPRESAS!$A$1:$I$342,9,0)</f>
        <v>MAGDALENA</v>
      </c>
      <c r="J1653" s="175">
        <v>11</v>
      </c>
      <c r="K1653" s="176" t="str">
        <f>VLOOKUP(J1653,AUXILIAR_TIPO_ASEGURADORA!$C$2:$D$19,2,0)</f>
        <v>SOLIDARIA</v>
      </c>
      <c r="L1653" s="147">
        <v>994000000033</v>
      </c>
      <c r="M1653" s="116">
        <v>42504</v>
      </c>
      <c r="N1653" s="147">
        <v>994000000001</v>
      </c>
      <c r="O1653" s="148">
        <v>42504</v>
      </c>
      <c r="P1653" s="8"/>
      <c r="Q1653" s="60"/>
      <c r="R1653" s="157" t="str">
        <f t="shared" ca="1" si="87"/>
        <v>Vencida</v>
      </c>
      <c r="S1653" s="157">
        <f t="shared" ca="1" si="88"/>
        <v>2146</v>
      </c>
      <c r="T1653" s="157" t="str">
        <f t="shared" ca="1" si="86"/>
        <v xml:space="preserve"> </v>
      </c>
    </row>
    <row r="1654" spans="1:20" ht="15.6" thickTop="1" thickBot="1">
      <c r="A1654" s="66">
        <v>8200048553</v>
      </c>
      <c r="B1654" s="88" t="str">
        <f>VLOOKUP(A1654,EMPRESAS!$A$1:$B$342,2,0)</f>
        <v>COOPERATIVA MULTIACTIVA DE TRANSPORTE FLUVIAL DE SERVIEZ "COOTRANSFLUVIAL SERVIEZ"</v>
      </c>
      <c r="C1654" s="88" t="str">
        <f>VLOOKUP(A1654,EMPRESAS!$A$1:$C$342,3,0)</f>
        <v>Pasajeros</v>
      </c>
      <c r="D1654" s="95" t="s">
        <v>2705</v>
      </c>
      <c r="E1654" s="122">
        <v>10920375</v>
      </c>
      <c r="F1654" s="130" t="s">
        <v>1158</v>
      </c>
      <c r="G1654" s="131">
        <v>15</v>
      </c>
      <c r="H1654" s="122" t="s">
        <v>1105</v>
      </c>
      <c r="I1654" s="220" t="str">
        <f>VLOOKUP(A1654,EMPRESAS!$A$1:$I$342,9,0)</f>
        <v>MAGDALENA</v>
      </c>
      <c r="J1654" s="175">
        <v>11</v>
      </c>
      <c r="K1654" s="176" t="str">
        <f>VLOOKUP(J1654,AUXILIAR_TIPO_ASEGURADORA!$C$2:$D$19,2,0)</f>
        <v>SOLIDARIA</v>
      </c>
      <c r="L1654" s="147">
        <v>994000000033</v>
      </c>
      <c r="M1654" s="116">
        <v>42504</v>
      </c>
      <c r="N1654" s="147">
        <v>994000000001</v>
      </c>
      <c r="O1654" s="148">
        <v>42504</v>
      </c>
      <c r="P1654" s="8"/>
      <c r="Q1654" s="60"/>
      <c r="R1654" s="157" t="str">
        <f t="shared" ca="1" si="87"/>
        <v>Vencida</v>
      </c>
      <c r="S1654" s="157">
        <f t="shared" ca="1" si="88"/>
        <v>2146</v>
      </c>
      <c r="T1654" s="157" t="str">
        <f t="shared" ca="1" si="86"/>
        <v xml:space="preserve"> </v>
      </c>
    </row>
    <row r="1655" spans="1:20" ht="15.6" thickTop="1" thickBot="1">
      <c r="A1655" s="66">
        <v>8200048553</v>
      </c>
      <c r="B1655" s="88" t="str">
        <f>VLOOKUP(A1655,EMPRESAS!$A$1:$B$342,2,0)</f>
        <v>COOPERATIVA MULTIACTIVA DE TRANSPORTE FLUVIAL DE SERVIEZ "COOTRANSFLUVIAL SERVIEZ"</v>
      </c>
      <c r="C1655" s="88" t="str">
        <f>VLOOKUP(A1655,EMPRESAS!$A$1:$C$342,3,0)</f>
        <v>Pasajeros</v>
      </c>
      <c r="D1655" s="95" t="s">
        <v>2706</v>
      </c>
      <c r="E1655" s="122">
        <v>10920360</v>
      </c>
      <c r="F1655" s="130" t="s">
        <v>1158</v>
      </c>
      <c r="G1655" s="131">
        <v>15</v>
      </c>
      <c r="H1655" s="122" t="s">
        <v>1105</v>
      </c>
      <c r="I1655" s="220" t="str">
        <f>VLOOKUP(A1655,EMPRESAS!$A$1:$I$342,9,0)</f>
        <v>MAGDALENA</v>
      </c>
      <c r="J1655" s="175">
        <v>11</v>
      </c>
      <c r="K1655" s="176" t="str">
        <f>VLOOKUP(J1655,AUXILIAR_TIPO_ASEGURADORA!$C$2:$D$19,2,0)</f>
        <v>SOLIDARIA</v>
      </c>
      <c r="L1655" s="147">
        <v>994000000033</v>
      </c>
      <c r="M1655" s="116">
        <v>42504</v>
      </c>
      <c r="N1655" s="147">
        <v>994000000001</v>
      </c>
      <c r="O1655" s="148">
        <v>42504</v>
      </c>
      <c r="P1655" s="8"/>
      <c r="Q1655" s="60"/>
      <c r="R1655" s="157" t="str">
        <f t="shared" ca="1" si="87"/>
        <v>Vencida</v>
      </c>
      <c r="S1655" s="157">
        <f t="shared" ca="1" si="88"/>
        <v>2146</v>
      </c>
      <c r="T1655" s="157" t="str">
        <f t="shared" ca="1" si="86"/>
        <v xml:space="preserve"> </v>
      </c>
    </row>
    <row r="1656" spans="1:20" ht="15.6" thickTop="1" thickBot="1">
      <c r="A1656" s="66">
        <v>8200048553</v>
      </c>
      <c r="B1656" s="88" t="str">
        <f>VLOOKUP(A1656,EMPRESAS!$A$1:$B$342,2,0)</f>
        <v>COOPERATIVA MULTIACTIVA DE TRANSPORTE FLUVIAL DE SERVIEZ "COOTRANSFLUVIAL SERVIEZ"</v>
      </c>
      <c r="C1656" s="88" t="str">
        <f>VLOOKUP(A1656,EMPRESAS!$A$1:$C$342,3,0)</f>
        <v>Pasajeros</v>
      </c>
      <c r="D1656" s="229" t="s">
        <v>2707</v>
      </c>
      <c r="E1656" s="230">
        <v>10920042</v>
      </c>
      <c r="F1656" s="130" t="s">
        <v>1158</v>
      </c>
      <c r="G1656" s="231">
        <v>15</v>
      </c>
      <c r="H1656" s="122" t="s">
        <v>1105</v>
      </c>
      <c r="I1656" s="220" t="str">
        <f>VLOOKUP(A1656,EMPRESAS!$A$1:$I$342,9,0)</f>
        <v>MAGDALENA</v>
      </c>
      <c r="J1656" s="175">
        <v>11</v>
      </c>
      <c r="K1656" s="176" t="str">
        <f>VLOOKUP(J1656,AUXILIAR_TIPO_ASEGURADORA!$C$2:$D$19,2,0)</f>
        <v>SOLIDARIA</v>
      </c>
      <c r="L1656" s="147">
        <v>994000000033</v>
      </c>
      <c r="M1656" s="116">
        <v>42504</v>
      </c>
      <c r="N1656" s="147">
        <v>994000000001</v>
      </c>
      <c r="O1656" s="148">
        <v>42504</v>
      </c>
      <c r="P1656" s="8"/>
      <c r="Q1656" s="60"/>
      <c r="R1656" s="157" t="str">
        <f t="shared" ca="1" si="87"/>
        <v>Vencida</v>
      </c>
      <c r="S1656" s="157">
        <f t="shared" ca="1" si="88"/>
        <v>2146</v>
      </c>
      <c r="T1656" s="157" t="str">
        <f t="shared" ca="1" si="86"/>
        <v xml:space="preserve"> </v>
      </c>
    </row>
    <row r="1657" spans="1:20" ht="15.6" thickTop="1" thickBot="1">
      <c r="A1657" s="66">
        <v>8200048553</v>
      </c>
      <c r="B1657" s="88" t="str">
        <f>VLOOKUP(A1657,EMPRESAS!$A$1:$B$342,2,0)</f>
        <v>COOPERATIVA MULTIACTIVA DE TRANSPORTE FLUVIAL DE SERVIEZ "COOTRANSFLUVIAL SERVIEZ"</v>
      </c>
      <c r="C1657" s="88" t="str">
        <f>VLOOKUP(A1657,EMPRESAS!$A$1:$C$342,3,0)</f>
        <v>Pasajeros</v>
      </c>
      <c r="D1657" s="95" t="s">
        <v>2708</v>
      </c>
      <c r="E1657" s="122">
        <v>10920396</v>
      </c>
      <c r="F1657" s="130" t="s">
        <v>1158</v>
      </c>
      <c r="G1657" s="131">
        <v>15</v>
      </c>
      <c r="H1657" s="122" t="s">
        <v>1105</v>
      </c>
      <c r="I1657" s="220" t="str">
        <f>VLOOKUP(A1657,EMPRESAS!$A$1:$I$342,9,0)</f>
        <v>MAGDALENA</v>
      </c>
      <c r="J1657" s="175">
        <v>11</v>
      </c>
      <c r="K1657" s="176" t="str">
        <f>VLOOKUP(J1657,AUXILIAR_TIPO_ASEGURADORA!$C$2:$D$19,2,0)</f>
        <v>SOLIDARIA</v>
      </c>
      <c r="L1657" s="147">
        <v>994000000033</v>
      </c>
      <c r="M1657" s="116">
        <v>42504</v>
      </c>
      <c r="N1657" s="147">
        <v>994000000001</v>
      </c>
      <c r="O1657" s="148">
        <v>42504</v>
      </c>
      <c r="P1657" s="8"/>
      <c r="Q1657" s="60"/>
      <c r="R1657" s="157" t="str">
        <f t="shared" ca="1" si="87"/>
        <v>Vencida</v>
      </c>
      <c r="S1657" s="157">
        <f t="shared" ca="1" si="88"/>
        <v>2146</v>
      </c>
      <c r="T1657" s="157" t="str">
        <f t="shared" ca="1" si="86"/>
        <v xml:space="preserve"> </v>
      </c>
    </row>
    <row r="1658" spans="1:20" ht="15.6" thickTop="1" thickBot="1">
      <c r="A1658" s="66">
        <v>8200048553</v>
      </c>
      <c r="B1658" s="88" t="str">
        <f>VLOOKUP(A1658,EMPRESAS!$A$1:$B$342,2,0)</f>
        <v>COOPERATIVA MULTIACTIVA DE TRANSPORTE FLUVIAL DE SERVIEZ "COOTRANSFLUVIAL SERVIEZ"</v>
      </c>
      <c r="C1658" s="88" t="str">
        <f>VLOOKUP(A1658,EMPRESAS!$A$1:$C$342,3,0)</f>
        <v>Pasajeros</v>
      </c>
      <c r="D1658" s="95" t="s">
        <v>2709</v>
      </c>
      <c r="E1658" s="122">
        <v>10920212</v>
      </c>
      <c r="F1658" s="130" t="s">
        <v>1158</v>
      </c>
      <c r="G1658" s="131">
        <v>10</v>
      </c>
      <c r="H1658" s="122" t="s">
        <v>1105</v>
      </c>
      <c r="I1658" s="220" t="str">
        <f>VLOOKUP(A1658,EMPRESAS!$A$1:$I$342,9,0)</f>
        <v>MAGDALENA</v>
      </c>
      <c r="J1658" s="175">
        <v>11</v>
      </c>
      <c r="K1658" s="176" t="str">
        <f>VLOOKUP(J1658,AUXILIAR_TIPO_ASEGURADORA!$C$2:$D$19,2,0)</f>
        <v>SOLIDARIA</v>
      </c>
      <c r="L1658" s="147">
        <v>994000000033</v>
      </c>
      <c r="M1658" s="116">
        <v>42504</v>
      </c>
      <c r="N1658" s="147">
        <v>994000000001</v>
      </c>
      <c r="O1658" s="148">
        <v>42504</v>
      </c>
      <c r="P1658" s="8"/>
      <c r="Q1658" s="60"/>
      <c r="R1658" s="157" t="str">
        <f t="shared" ca="1" si="87"/>
        <v>Vencida</v>
      </c>
      <c r="S1658" s="157">
        <f t="shared" ca="1" si="88"/>
        <v>2146</v>
      </c>
      <c r="T1658" s="157" t="str">
        <f t="shared" ca="1" si="86"/>
        <v xml:space="preserve"> </v>
      </c>
    </row>
    <row r="1659" spans="1:20" ht="15.6" thickTop="1" thickBot="1">
      <c r="A1659" s="66">
        <v>8200048553</v>
      </c>
      <c r="B1659" s="88" t="str">
        <f>VLOOKUP(A1659,EMPRESAS!$A$1:$B$342,2,0)</f>
        <v>COOPERATIVA MULTIACTIVA DE TRANSPORTE FLUVIAL DE SERVIEZ "COOTRANSFLUVIAL SERVIEZ"</v>
      </c>
      <c r="C1659" s="88" t="str">
        <f>VLOOKUP(A1659,EMPRESAS!$A$1:$C$342,3,0)</f>
        <v>Pasajeros</v>
      </c>
      <c r="D1659" s="95" t="s">
        <v>2710</v>
      </c>
      <c r="E1659" s="122">
        <v>10920162</v>
      </c>
      <c r="F1659" s="130" t="s">
        <v>1158</v>
      </c>
      <c r="G1659" s="131">
        <v>25</v>
      </c>
      <c r="H1659" s="122" t="s">
        <v>1105</v>
      </c>
      <c r="I1659" s="220" t="str">
        <f>VLOOKUP(A1659,EMPRESAS!$A$1:$I$342,9,0)</f>
        <v>MAGDALENA</v>
      </c>
      <c r="J1659" s="175">
        <v>11</v>
      </c>
      <c r="K1659" s="176" t="str">
        <f>VLOOKUP(J1659,AUXILIAR_TIPO_ASEGURADORA!$C$2:$D$19,2,0)</f>
        <v>SOLIDARIA</v>
      </c>
      <c r="L1659" s="147">
        <v>994000000033</v>
      </c>
      <c r="M1659" s="116">
        <v>42504</v>
      </c>
      <c r="N1659" s="147">
        <v>994000000001</v>
      </c>
      <c r="O1659" s="148">
        <v>42504</v>
      </c>
      <c r="P1659" s="8"/>
      <c r="Q1659" s="60"/>
      <c r="R1659" s="157" t="str">
        <f t="shared" ca="1" si="87"/>
        <v>Vencida</v>
      </c>
      <c r="S1659" s="157">
        <f t="shared" ca="1" si="88"/>
        <v>2146</v>
      </c>
      <c r="T1659" s="157" t="str">
        <f t="shared" ca="1" si="86"/>
        <v xml:space="preserve"> </v>
      </c>
    </row>
    <row r="1660" spans="1:20" ht="15.6" thickTop="1" thickBot="1">
      <c r="A1660" s="66">
        <v>8200048553</v>
      </c>
      <c r="B1660" s="88" t="str">
        <f>VLOOKUP(A1660,EMPRESAS!$A$1:$B$342,2,0)</f>
        <v>COOPERATIVA MULTIACTIVA DE TRANSPORTE FLUVIAL DE SERVIEZ "COOTRANSFLUVIAL SERVIEZ"</v>
      </c>
      <c r="C1660" s="88" t="str">
        <f>VLOOKUP(A1660,EMPRESAS!$A$1:$C$342,3,0)</f>
        <v>Pasajeros</v>
      </c>
      <c r="D1660" s="95" t="s">
        <v>2711</v>
      </c>
      <c r="E1660" s="122">
        <v>10920170</v>
      </c>
      <c r="F1660" s="130" t="s">
        <v>1158</v>
      </c>
      <c r="G1660" s="131">
        <v>20</v>
      </c>
      <c r="H1660" s="122" t="s">
        <v>1105</v>
      </c>
      <c r="I1660" s="220" t="str">
        <f>VLOOKUP(A1660,EMPRESAS!$A$1:$I$342,9,0)</f>
        <v>MAGDALENA</v>
      </c>
      <c r="J1660" s="175">
        <v>11</v>
      </c>
      <c r="K1660" s="176" t="str">
        <f>VLOOKUP(J1660,AUXILIAR_TIPO_ASEGURADORA!$C$2:$D$19,2,0)</f>
        <v>SOLIDARIA</v>
      </c>
      <c r="L1660" s="147">
        <v>994000000033</v>
      </c>
      <c r="M1660" s="116">
        <v>42504</v>
      </c>
      <c r="N1660" s="147">
        <v>994000000001</v>
      </c>
      <c r="O1660" s="148">
        <v>42504</v>
      </c>
      <c r="P1660" s="8"/>
      <c r="Q1660" s="60"/>
      <c r="R1660" s="157" t="str">
        <f t="shared" ca="1" si="87"/>
        <v>Vencida</v>
      </c>
      <c r="S1660" s="157">
        <f t="shared" ca="1" si="88"/>
        <v>2146</v>
      </c>
      <c r="T1660" s="157" t="str">
        <f t="shared" ca="1" si="86"/>
        <v xml:space="preserve"> </v>
      </c>
    </row>
    <row r="1661" spans="1:20" ht="15.6" thickTop="1" thickBot="1">
      <c r="A1661" s="66">
        <v>8200048553</v>
      </c>
      <c r="B1661" s="88" t="str">
        <f>VLOOKUP(A1661,EMPRESAS!$A$1:$B$342,2,0)</f>
        <v>COOPERATIVA MULTIACTIVA DE TRANSPORTE FLUVIAL DE SERVIEZ "COOTRANSFLUVIAL SERVIEZ"</v>
      </c>
      <c r="C1661" s="88" t="str">
        <f>VLOOKUP(A1661,EMPRESAS!$A$1:$C$342,3,0)</f>
        <v>Pasajeros</v>
      </c>
      <c r="D1661" s="95" t="s">
        <v>2712</v>
      </c>
      <c r="E1661" s="122">
        <v>10920184</v>
      </c>
      <c r="F1661" s="130" t="s">
        <v>1158</v>
      </c>
      <c r="G1661" s="131">
        <v>18</v>
      </c>
      <c r="H1661" s="122" t="s">
        <v>1105</v>
      </c>
      <c r="I1661" s="220" t="str">
        <f>VLOOKUP(A1661,EMPRESAS!$A$1:$I$342,9,0)</f>
        <v>MAGDALENA</v>
      </c>
      <c r="J1661" s="175">
        <v>11</v>
      </c>
      <c r="K1661" s="176" t="str">
        <f>VLOOKUP(J1661,AUXILIAR_TIPO_ASEGURADORA!$C$2:$D$19,2,0)</f>
        <v>SOLIDARIA</v>
      </c>
      <c r="L1661" s="147">
        <v>994000000033</v>
      </c>
      <c r="M1661" s="116">
        <v>42504</v>
      </c>
      <c r="N1661" s="147">
        <v>994000000001</v>
      </c>
      <c r="O1661" s="148">
        <v>42504</v>
      </c>
      <c r="P1661" s="8"/>
      <c r="Q1661" s="60"/>
      <c r="R1661" s="157" t="str">
        <f t="shared" ca="1" si="87"/>
        <v>Vencida</v>
      </c>
      <c r="S1661" s="157">
        <f t="shared" ca="1" si="88"/>
        <v>2146</v>
      </c>
      <c r="T1661" s="157" t="str">
        <f t="shared" ca="1" si="86"/>
        <v xml:space="preserve"> </v>
      </c>
    </row>
    <row r="1662" spans="1:20" ht="15.6" thickTop="1" thickBot="1">
      <c r="A1662" s="66">
        <v>8200048553</v>
      </c>
      <c r="B1662" s="88" t="str">
        <f>VLOOKUP(A1662,EMPRESAS!$A$1:$B$342,2,0)</f>
        <v>COOPERATIVA MULTIACTIVA DE TRANSPORTE FLUVIAL DE SERVIEZ "COOTRANSFLUVIAL SERVIEZ"</v>
      </c>
      <c r="C1662" s="88" t="str">
        <f>VLOOKUP(A1662,EMPRESAS!$A$1:$C$342,3,0)</f>
        <v>Pasajeros</v>
      </c>
      <c r="D1662" s="95" t="s">
        <v>2713</v>
      </c>
      <c r="E1662" s="122">
        <v>10920181</v>
      </c>
      <c r="F1662" s="130" t="s">
        <v>1158</v>
      </c>
      <c r="G1662" s="131">
        <v>25</v>
      </c>
      <c r="H1662" s="122" t="s">
        <v>1105</v>
      </c>
      <c r="I1662" s="220" t="str">
        <f>VLOOKUP(A1662,EMPRESAS!$A$1:$I$342,9,0)</f>
        <v>MAGDALENA</v>
      </c>
      <c r="J1662" s="175">
        <v>11</v>
      </c>
      <c r="K1662" s="176" t="str">
        <f>VLOOKUP(J1662,AUXILIAR_TIPO_ASEGURADORA!$C$2:$D$19,2,0)</f>
        <v>SOLIDARIA</v>
      </c>
      <c r="L1662" s="147">
        <v>994000000033</v>
      </c>
      <c r="M1662" s="116">
        <v>42504</v>
      </c>
      <c r="N1662" s="147">
        <v>994000000001</v>
      </c>
      <c r="O1662" s="148">
        <v>42504</v>
      </c>
      <c r="P1662" s="25"/>
      <c r="Q1662" s="24"/>
      <c r="R1662" s="157" t="str">
        <f t="shared" ca="1" si="87"/>
        <v>Vencida</v>
      </c>
      <c r="S1662" s="157">
        <f t="shared" ca="1" si="88"/>
        <v>2146</v>
      </c>
      <c r="T1662" s="157" t="str">
        <f t="shared" ca="1" si="86"/>
        <v xml:space="preserve"> </v>
      </c>
    </row>
    <row r="1663" spans="1:20" ht="15.6" thickTop="1" thickBot="1">
      <c r="A1663" s="66">
        <v>8200048553</v>
      </c>
      <c r="B1663" s="88" t="str">
        <f>VLOOKUP(A1663,EMPRESAS!$A$1:$B$342,2,0)</f>
        <v>COOPERATIVA MULTIACTIVA DE TRANSPORTE FLUVIAL DE SERVIEZ "COOTRANSFLUVIAL SERVIEZ"</v>
      </c>
      <c r="C1663" s="88" t="str">
        <f>VLOOKUP(A1663,EMPRESAS!$A$1:$C$342,3,0)</f>
        <v>Pasajeros</v>
      </c>
      <c r="D1663" s="95" t="s">
        <v>2714</v>
      </c>
      <c r="E1663" s="122">
        <v>10920361</v>
      </c>
      <c r="F1663" s="130" t="s">
        <v>1158</v>
      </c>
      <c r="G1663" s="131">
        <v>24</v>
      </c>
      <c r="H1663" s="122" t="s">
        <v>1105</v>
      </c>
      <c r="I1663" s="220" t="str">
        <f>VLOOKUP(A1663,EMPRESAS!$A$1:$I$342,9,0)</f>
        <v>MAGDALENA</v>
      </c>
      <c r="J1663" s="175">
        <v>11</v>
      </c>
      <c r="K1663" s="176" t="str">
        <f>VLOOKUP(J1663,AUXILIAR_TIPO_ASEGURADORA!$C$2:$D$19,2,0)</f>
        <v>SOLIDARIA</v>
      </c>
      <c r="L1663" s="147">
        <v>994000000033</v>
      </c>
      <c r="M1663" s="116">
        <v>42504</v>
      </c>
      <c r="N1663" s="147">
        <v>994000000001</v>
      </c>
      <c r="O1663" s="148">
        <v>42504</v>
      </c>
      <c r="P1663" s="8"/>
      <c r="Q1663" s="60"/>
      <c r="R1663" s="157" t="str">
        <f t="shared" ca="1" si="87"/>
        <v>Vencida</v>
      </c>
      <c r="S1663" s="157">
        <f t="shared" ca="1" si="88"/>
        <v>2146</v>
      </c>
      <c r="T1663" s="157" t="str">
        <f t="shared" ca="1" si="86"/>
        <v xml:space="preserve"> </v>
      </c>
    </row>
    <row r="1664" spans="1:20" ht="15.6" thickTop="1" thickBot="1">
      <c r="A1664" s="66">
        <v>8200048553</v>
      </c>
      <c r="B1664" s="88" t="str">
        <f>VLOOKUP(A1664,EMPRESAS!$A$1:$B$342,2,0)</f>
        <v>COOPERATIVA MULTIACTIVA DE TRANSPORTE FLUVIAL DE SERVIEZ "COOTRANSFLUVIAL SERVIEZ"</v>
      </c>
      <c r="C1664" s="88" t="str">
        <f>VLOOKUP(A1664,EMPRESAS!$A$1:$C$342,3,0)</f>
        <v>Pasajeros</v>
      </c>
      <c r="D1664" s="95" t="s">
        <v>2715</v>
      </c>
      <c r="E1664" s="122">
        <v>10920372</v>
      </c>
      <c r="F1664" s="130" t="s">
        <v>1158</v>
      </c>
      <c r="G1664" s="131">
        <v>15</v>
      </c>
      <c r="H1664" s="122" t="s">
        <v>1105</v>
      </c>
      <c r="I1664" s="220" t="str">
        <f>VLOOKUP(A1664,EMPRESAS!$A$1:$I$342,9,0)</f>
        <v>MAGDALENA</v>
      </c>
      <c r="J1664" s="175">
        <v>11</v>
      </c>
      <c r="K1664" s="176" t="str">
        <f>VLOOKUP(J1664,AUXILIAR_TIPO_ASEGURADORA!$C$2:$D$19,2,0)</f>
        <v>SOLIDARIA</v>
      </c>
      <c r="L1664" s="147">
        <v>994000000033</v>
      </c>
      <c r="M1664" s="116">
        <v>42504</v>
      </c>
      <c r="N1664" s="147">
        <v>994000000001</v>
      </c>
      <c r="O1664" s="148">
        <v>42504</v>
      </c>
      <c r="P1664" s="8"/>
      <c r="Q1664" s="60"/>
      <c r="R1664" s="157" t="str">
        <f t="shared" ca="1" si="87"/>
        <v>Vencida</v>
      </c>
      <c r="S1664" s="157">
        <f t="shared" ca="1" si="88"/>
        <v>2146</v>
      </c>
      <c r="T1664" s="157" t="str">
        <f t="shared" ca="1" si="86"/>
        <v xml:space="preserve"> </v>
      </c>
    </row>
    <row r="1665" spans="1:20" ht="15.6" thickTop="1" thickBot="1">
      <c r="A1665" s="66">
        <v>8200048553</v>
      </c>
      <c r="B1665" s="88" t="str">
        <f>VLOOKUP(A1665,EMPRESAS!$A$1:$B$342,2,0)</f>
        <v>COOPERATIVA MULTIACTIVA DE TRANSPORTE FLUVIAL DE SERVIEZ "COOTRANSFLUVIAL SERVIEZ"</v>
      </c>
      <c r="C1665" s="88" t="str">
        <f>VLOOKUP(A1665,EMPRESAS!$A$1:$C$342,3,0)</f>
        <v>Pasajeros</v>
      </c>
      <c r="D1665" s="95" t="s">
        <v>2716</v>
      </c>
      <c r="E1665" s="122">
        <v>10920365</v>
      </c>
      <c r="F1665" s="130" t="s">
        <v>1158</v>
      </c>
      <c r="G1665" s="131">
        <v>15</v>
      </c>
      <c r="H1665" s="122" t="s">
        <v>1105</v>
      </c>
      <c r="I1665" s="220" t="str">
        <f>VLOOKUP(A1665,EMPRESAS!$A$1:$I$342,9,0)</f>
        <v>MAGDALENA</v>
      </c>
      <c r="J1665" s="175">
        <v>11</v>
      </c>
      <c r="K1665" s="176" t="str">
        <f>VLOOKUP(J1665,AUXILIAR_TIPO_ASEGURADORA!$C$2:$D$19,2,0)</f>
        <v>SOLIDARIA</v>
      </c>
      <c r="L1665" s="147">
        <v>994000000033</v>
      </c>
      <c r="M1665" s="116">
        <v>42504</v>
      </c>
      <c r="N1665" s="147">
        <v>994000000001</v>
      </c>
      <c r="O1665" s="148">
        <v>42504</v>
      </c>
      <c r="P1665" s="8"/>
      <c r="Q1665" s="60"/>
      <c r="R1665" s="157" t="str">
        <f t="shared" ca="1" si="87"/>
        <v>Vencida</v>
      </c>
      <c r="S1665" s="157">
        <f t="shared" ca="1" si="88"/>
        <v>2146</v>
      </c>
      <c r="T1665" s="157" t="str">
        <f t="shared" ca="1" si="86"/>
        <v xml:space="preserve"> </v>
      </c>
    </row>
    <row r="1666" spans="1:20" ht="15.6" thickTop="1" thickBot="1">
      <c r="A1666" s="66">
        <v>8200048553</v>
      </c>
      <c r="B1666" s="88" t="str">
        <f>VLOOKUP(A1666,EMPRESAS!$A$1:$B$342,2,0)</f>
        <v>COOPERATIVA MULTIACTIVA DE TRANSPORTE FLUVIAL DE SERVIEZ "COOTRANSFLUVIAL SERVIEZ"</v>
      </c>
      <c r="C1666" s="88" t="str">
        <f>VLOOKUP(A1666,EMPRESAS!$A$1:$C$342,3,0)</f>
        <v>Pasajeros</v>
      </c>
      <c r="D1666" s="95" t="s">
        <v>2478</v>
      </c>
      <c r="E1666" s="122">
        <v>10920217</v>
      </c>
      <c r="F1666" s="130" t="s">
        <v>1158</v>
      </c>
      <c r="G1666" s="131">
        <v>15</v>
      </c>
      <c r="H1666" s="122" t="s">
        <v>1105</v>
      </c>
      <c r="I1666" s="220" t="str">
        <f>VLOOKUP(A1666,EMPRESAS!$A$1:$I$342,9,0)</f>
        <v>MAGDALENA</v>
      </c>
      <c r="J1666" s="175">
        <v>11</v>
      </c>
      <c r="K1666" s="176" t="str">
        <f>VLOOKUP(J1666,AUXILIAR_TIPO_ASEGURADORA!$C$2:$D$19,2,0)</f>
        <v>SOLIDARIA</v>
      </c>
      <c r="L1666" s="147">
        <v>994000000033</v>
      </c>
      <c r="M1666" s="116">
        <v>42504</v>
      </c>
      <c r="N1666" s="147">
        <v>994000000001</v>
      </c>
      <c r="O1666" s="148">
        <v>42504</v>
      </c>
      <c r="P1666" s="8"/>
      <c r="Q1666" s="60"/>
      <c r="R1666" s="157" t="str">
        <f t="shared" ca="1" si="87"/>
        <v>Vencida</v>
      </c>
      <c r="S1666" s="157">
        <f t="shared" ca="1" si="88"/>
        <v>2146</v>
      </c>
      <c r="T1666" s="157" t="str">
        <f t="shared" ca="1" si="86"/>
        <v xml:space="preserve"> </v>
      </c>
    </row>
    <row r="1667" spans="1:20" ht="15.6" thickTop="1" thickBot="1">
      <c r="A1667" s="66">
        <v>8200048553</v>
      </c>
      <c r="B1667" s="88" t="str">
        <f>VLOOKUP(A1667,EMPRESAS!$A$1:$B$342,2,0)</f>
        <v>COOPERATIVA MULTIACTIVA DE TRANSPORTE FLUVIAL DE SERVIEZ "COOTRANSFLUVIAL SERVIEZ"</v>
      </c>
      <c r="C1667" s="88" t="str">
        <f>VLOOKUP(A1667,EMPRESAS!$A$1:$C$342,3,0)</f>
        <v>Pasajeros</v>
      </c>
      <c r="D1667" s="95" t="s">
        <v>2717</v>
      </c>
      <c r="E1667" s="122">
        <v>10920379</v>
      </c>
      <c r="F1667" s="130" t="s">
        <v>1158</v>
      </c>
      <c r="G1667" s="131">
        <v>20</v>
      </c>
      <c r="H1667" s="122" t="s">
        <v>1035</v>
      </c>
      <c r="I1667" s="220" t="str">
        <f>VLOOKUP(A1667,EMPRESAS!$A$1:$I$342,9,0)</f>
        <v>MAGDALENA</v>
      </c>
      <c r="J1667" s="175">
        <v>11</v>
      </c>
      <c r="K1667" s="176" t="str">
        <f>VLOOKUP(J1667,AUXILIAR_TIPO_ASEGURADORA!$C$2:$D$19,2,0)</f>
        <v>SOLIDARIA</v>
      </c>
      <c r="L1667" s="147">
        <v>994000000033</v>
      </c>
      <c r="M1667" s="116">
        <v>42504</v>
      </c>
      <c r="N1667" s="147">
        <v>994000000001</v>
      </c>
      <c r="O1667" s="148">
        <v>42504</v>
      </c>
      <c r="P1667" s="8"/>
      <c r="Q1667" s="60"/>
      <c r="R1667" s="157" t="str">
        <f t="shared" ca="1" si="87"/>
        <v>Vencida</v>
      </c>
      <c r="S1667" s="157">
        <f t="shared" ca="1" si="88"/>
        <v>2146</v>
      </c>
      <c r="T1667" s="157" t="str">
        <f t="shared" ca="1" si="86"/>
        <v xml:space="preserve"> </v>
      </c>
    </row>
    <row r="1668" spans="1:20" ht="15.6" thickTop="1" thickBot="1">
      <c r="A1668" s="67">
        <v>8920994211</v>
      </c>
      <c r="B1668" s="88" t="str">
        <f>VLOOKUP(A1668,EMPRESAS!$A$1:$B$342,2,0)</f>
        <v>COOPERATIVA DE TRANSPORTADORES DE TAME COOTRANSTAME LTDA "COOTRANSTAME LTDA"</v>
      </c>
      <c r="C1668" s="88" t="str">
        <f>VLOOKUP(A1668,EMPRESAS!$A$1:$C$342,3,0)</f>
        <v>Especial</v>
      </c>
      <c r="D1668" s="96" t="s">
        <v>2718</v>
      </c>
      <c r="E1668" s="122">
        <v>30622194</v>
      </c>
      <c r="F1668" s="130" t="s">
        <v>993</v>
      </c>
      <c r="G1668" s="131">
        <v>25</v>
      </c>
      <c r="H1668" s="122" t="s">
        <v>1035</v>
      </c>
      <c r="I1668" s="220" t="str">
        <f>VLOOKUP(A1668,EMPRESAS!$A$1:$I$342,9,0)</f>
        <v>ARAUCA</v>
      </c>
      <c r="J1668" s="175">
        <v>1</v>
      </c>
      <c r="K1668" s="176" t="str">
        <f>VLOOKUP(J1668,AUXILIAR_TIPO_ASEGURADORA!$C$2:$D$19,2,0)</f>
        <v>PREVISORA</v>
      </c>
      <c r="L1668" s="147">
        <v>1003291</v>
      </c>
      <c r="M1668" s="116">
        <v>44120</v>
      </c>
      <c r="N1668" s="147">
        <v>3000103</v>
      </c>
      <c r="O1668" s="116">
        <v>44120</v>
      </c>
      <c r="P1668" s="8"/>
      <c r="Q1668" s="60"/>
      <c r="R1668" s="157" t="str">
        <f t="shared" ca="1" si="87"/>
        <v>Vencida</v>
      </c>
      <c r="S1668" s="157">
        <f t="shared" ca="1" si="88"/>
        <v>530</v>
      </c>
      <c r="T1668" s="157" t="str">
        <f t="shared" ca="1" si="86"/>
        <v xml:space="preserve"> </v>
      </c>
    </row>
    <row r="1669" spans="1:20" ht="15.6" thickTop="1" thickBot="1">
      <c r="A1669" s="88">
        <v>8920994211</v>
      </c>
      <c r="B1669" s="88" t="str">
        <f>VLOOKUP(A1669,EMPRESAS!$A$1:$B$342,2,0)</f>
        <v>COOPERATIVA DE TRANSPORTADORES DE TAME COOTRANSTAME LTDA "COOTRANSTAME LTDA"</v>
      </c>
      <c r="C1669" s="88" t="str">
        <f>VLOOKUP(A1669,EMPRESAS!$A$1:$C$342,3,0)</f>
        <v>Especial</v>
      </c>
      <c r="D1669" s="96" t="s">
        <v>2719</v>
      </c>
      <c r="E1669" s="122">
        <v>30622193</v>
      </c>
      <c r="F1669" s="130" t="s">
        <v>993</v>
      </c>
      <c r="G1669" s="131">
        <v>25</v>
      </c>
      <c r="H1669" s="122" t="s">
        <v>1035</v>
      </c>
      <c r="I1669" s="220" t="str">
        <f>VLOOKUP(A1669,EMPRESAS!$A$1:$I$342,9,0)</f>
        <v>ARAUCA</v>
      </c>
      <c r="J1669" s="175">
        <v>1</v>
      </c>
      <c r="K1669" s="176" t="str">
        <f>VLOOKUP(J1669,AUXILIAR_TIPO_ASEGURADORA!$C$2:$D$19,2,0)</f>
        <v>PREVISORA</v>
      </c>
      <c r="L1669" s="147">
        <v>1003292</v>
      </c>
      <c r="M1669" s="116">
        <v>44120</v>
      </c>
      <c r="N1669" s="147">
        <v>3000104</v>
      </c>
      <c r="O1669" s="116">
        <v>44120</v>
      </c>
      <c r="P1669" s="8"/>
      <c r="Q1669" s="60"/>
      <c r="R1669" s="157" t="str">
        <f t="shared" ca="1" si="87"/>
        <v>Vencida</v>
      </c>
      <c r="S1669" s="157">
        <f t="shared" ca="1" si="88"/>
        <v>530</v>
      </c>
      <c r="T1669" s="157" t="str">
        <f t="shared" ca="1" si="86"/>
        <v xml:space="preserve"> </v>
      </c>
    </row>
    <row r="1670" spans="1:20" ht="15.6" thickTop="1" thickBot="1">
      <c r="A1670" s="88">
        <v>8920994211</v>
      </c>
      <c r="B1670" s="88" t="str">
        <f>VLOOKUP(A1670,EMPRESAS!$A$1:$B$342,2,0)</f>
        <v>COOPERATIVA DE TRANSPORTADORES DE TAME COOTRANSTAME LTDA "COOTRANSTAME LTDA"</v>
      </c>
      <c r="C1670" s="88" t="str">
        <f>VLOOKUP(A1670,EMPRESAS!$A$1:$C$342,3,0)</f>
        <v>Especial</v>
      </c>
      <c r="D1670" s="96" t="s">
        <v>2720</v>
      </c>
      <c r="E1670" s="122">
        <v>30622192</v>
      </c>
      <c r="F1670" s="130" t="s">
        <v>993</v>
      </c>
      <c r="G1670" s="131">
        <v>25</v>
      </c>
      <c r="H1670" s="122" t="s">
        <v>1035</v>
      </c>
      <c r="I1670" s="220" t="str">
        <f>VLOOKUP(A1670,EMPRESAS!$A$1:$I$342,9,0)</f>
        <v>ARAUCA</v>
      </c>
      <c r="J1670" s="175">
        <v>1</v>
      </c>
      <c r="K1670" s="176" t="str">
        <f>VLOOKUP(J1670,AUXILIAR_TIPO_ASEGURADORA!$C$2:$D$19,2,0)</f>
        <v>PREVISORA</v>
      </c>
      <c r="L1670" s="147">
        <v>1003294</v>
      </c>
      <c r="M1670" s="116">
        <v>44120</v>
      </c>
      <c r="N1670" s="147">
        <v>3000105</v>
      </c>
      <c r="O1670" s="116">
        <v>44120</v>
      </c>
      <c r="P1670" s="8"/>
      <c r="Q1670" s="60"/>
      <c r="R1670" s="157" t="str">
        <f t="shared" ca="1" si="87"/>
        <v>Vencida</v>
      </c>
      <c r="S1670" s="157">
        <f t="shared" ca="1" si="88"/>
        <v>530</v>
      </c>
      <c r="T1670" s="157" t="str">
        <f t="shared" ref="T1670:T1711" ca="1" si="89">IF(S1670=-$Y$1,"Proximo a Vencer"," ")</f>
        <v xml:space="preserve"> </v>
      </c>
    </row>
    <row r="1671" spans="1:20" ht="15.6" thickTop="1" thickBot="1">
      <c r="A1671" s="88">
        <v>8920994211</v>
      </c>
      <c r="B1671" s="88" t="str">
        <f>VLOOKUP(A1671,EMPRESAS!$A$1:$B$342,2,0)</f>
        <v>COOPERATIVA DE TRANSPORTADORES DE TAME COOTRANSTAME LTDA "COOTRANSTAME LTDA"</v>
      </c>
      <c r="C1671" s="88" t="str">
        <f>VLOOKUP(A1671,EMPRESAS!$A$1:$C$342,3,0)</f>
        <v>Especial</v>
      </c>
      <c r="D1671" s="96" t="s">
        <v>2721</v>
      </c>
      <c r="E1671" s="122">
        <v>30622262</v>
      </c>
      <c r="F1671" s="130" t="s">
        <v>993</v>
      </c>
      <c r="G1671" s="131">
        <v>30</v>
      </c>
      <c r="H1671" s="122" t="s">
        <v>1105</v>
      </c>
      <c r="I1671" s="220" t="str">
        <f>VLOOKUP(A1671,EMPRESAS!$A$1:$I$342,9,0)</f>
        <v>ARAUCA</v>
      </c>
      <c r="J1671" s="175">
        <v>1</v>
      </c>
      <c r="K1671" s="176" t="str">
        <f>VLOOKUP(J1671,AUXILIAR_TIPO_ASEGURADORA!$C$2:$D$19,2,0)</f>
        <v>PREVISORA</v>
      </c>
      <c r="L1671" s="147">
        <v>103293</v>
      </c>
      <c r="M1671" s="116">
        <v>44120</v>
      </c>
      <c r="N1671" s="147">
        <v>3000106</v>
      </c>
      <c r="O1671" s="116">
        <v>44120</v>
      </c>
      <c r="P1671" s="8"/>
      <c r="Q1671" s="60"/>
      <c r="R1671" s="157" t="str">
        <f t="shared" ca="1" si="87"/>
        <v>Vencida</v>
      </c>
      <c r="S1671" s="157">
        <f t="shared" ca="1" si="88"/>
        <v>530</v>
      </c>
      <c r="T1671" s="157" t="str">
        <f t="shared" ca="1" si="89"/>
        <v xml:space="preserve"> </v>
      </c>
    </row>
    <row r="1672" spans="1:20" ht="15.6" thickTop="1" thickBot="1">
      <c r="A1672" s="88">
        <v>8920994211</v>
      </c>
      <c r="B1672" s="88" t="str">
        <f>VLOOKUP(A1672,EMPRESAS!$A$1:$B$342,2,0)</f>
        <v>COOPERATIVA DE TRANSPORTADORES DE TAME COOTRANSTAME LTDA "COOTRANSTAME LTDA"</v>
      </c>
      <c r="C1672" s="88" t="str">
        <f>VLOOKUP(A1672,EMPRESAS!$A$1:$C$342,3,0)</f>
        <v>Especial</v>
      </c>
      <c r="D1672" s="96" t="s">
        <v>2722</v>
      </c>
      <c r="E1672" s="122">
        <v>30622538</v>
      </c>
      <c r="F1672" s="130" t="s">
        <v>993</v>
      </c>
      <c r="G1672" s="131">
        <v>25</v>
      </c>
      <c r="H1672" s="122" t="s">
        <v>1105</v>
      </c>
      <c r="I1672" s="220" t="str">
        <f>VLOOKUP(A1672,EMPRESAS!$A$1:$I$342,9,0)</f>
        <v>ARAUCA</v>
      </c>
      <c r="J1672" s="175">
        <v>1</v>
      </c>
      <c r="K1672" s="176" t="str">
        <f>VLOOKUP(J1672,AUXILIAR_TIPO_ASEGURADORA!$C$2:$D$19,2,0)</f>
        <v>PREVISORA</v>
      </c>
      <c r="L1672" s="147">
        <v>1003213</v>
      </c>
      <c r="M1672" s="116">
        <v>44027</v>
      </c>
      <c r="N1672" s="147">
        <v>3000094</v>
      </c>
      <c r="O1672" s="116">
        <v>44027</v>
      </c>
      <c r="P1672" s="8"/>
      <c r="Q1672" s="60"/>
      <c r="R1672" s="157" t="str">
        <f t="shared" ref="R1672:R1720" ca="1" si="90">IF(O1672&lt;$W$1,"Vencida","Vigente")</f>
        <v>Vencida</v>
      </c>
      <c r="S1672" s="157">
        <f t="shared" ref="S1672:S1720" ca="1" si="91">$W$1-O1672</f>
        <v>623</v>
      </c>
      <c r="T1672" s="157" t="str">
        <f t="shared" ca="1" si="89"/>
        <v xml:space="preserve"> </v>
      </c>
    </row>
    <row r="1673" spans="1:20" ht="15.6" thickTop="1" thickBot="1">
      <c r="A1673" s="88">
        <v>8920994211</v>
      </c>
      <c r="B1673" s="88" t="str">
        <f>VLOOKUP(A1673,EMPRESAS!$A$1:$B$342,2,0)</f>
        <v>COOPERATIVA DE TRANSPORTADORES DE TAME COOTRANSTAME LTDA "COOTRANSTAME LTDA"</v>
      </c>
      <c r="C1673" s="88" t="str">
        <f>VLOOKUP(A1673,EMPRESAS!$A$1:$C$342,3,0)</f>
        <v>Especial</v>
      </c>
      <c r="D1673" s="96" t="s">
        <v>2723</v>
      </c>
      <c r="E1673" s="122">
        <v>30622138</v>
      </c>
      <c r="F1673" s="130" t="s">
        <v>993</v>
      </c>
      <c r="G1673" s="131">
        <v>30</v>
      </c>
      <c r="H1673" s="122" t="s">
        <v>1105</v>
      </c>
      <c r="I1673" s="220" t="str">
        <f>VLOOKUP(A1673,EMPRESAS!$A$1:$I$342,9,0)</f>
        <v>ARAUCA</v>
      </c>
      <c r="J1673" s="175">
        <v>1</v>
      </c>
      <c r="K1673" s="176" t="str">
        <f>VLOOKUP(J1673,AUXILIAR_TIPO_ASEGURADORA!$C$2:$D$19,2,0)</f>
        <v>PREVISORA</v>
      </c>
      <c r="L1673" s="147">
        <v>1003215</v>
      </c>
      <c r="M1673" s="116">
        <v>44027</v>
      </c>
      <c r="N1673" s="147">
        <v>3000096</v>
      </c>
      <c r="O1673" s="116">
        <v>44027</v>
      </c>
      <c r="P1673" s="8"/>
      <c r="Q1673" s="60"/>
      <c r="R1673" s="157" t="str">
        <f t="shared" ca="1" si="90"/>
        <v>Vencida</v>
      </c>
      <c r="S1673" s="157">
        <f t="shared" ca="1" si="91"/>
        <v>623</v>
      </c>
      <c r="T1673" s="157" t="str">
        <f t="shared" ca="1" si="89"/>
        <v xml:space="preserve"> </v>
      </c>
    </row>
    <row r="1674" spans="1:20" ht="15.6" thickTop="1" thickBot="1">
      <c r="A1674" s="88">
        <v>8920994211</v>
      </c>
      <c r="B1674" s="88" t="str">
        <f>VLOOKUP(A1674,EMPRESAS!$A$1:$B$342,2,0)</f>
        <v>COOPERATIVA DE TRANSPORTADORES DE TAME COOTRANSTAME LTDA "COOTRANSTAME LTDA"</v>
      </c>
      <c r="C1674" s="88" t="str">
        <f>VLOOKUP(A1674,EMPRESAS!$A$1:$C$342,3,0)</f>
        <v>Especial</v>
      </c>
      <c r="D1674" s="96" t="s">
        <v>2724</v>
      </c>
      <c r="E1674" s="122">
        <v>30622299</v>
      </c>
      <c r="F1674" s="130" t="s">
        <v>993</v>
      </c>
      <c r="G1674" s="131">
        <v>25</v>
      </c>
      <c r="H1674" s="122" t="s">
        <v>1105</v>
      </c>
      <c r="I1674" s="220" t="str">
        <f>VLOOKUP(A1674,EMPRESAS!$A$1:$I$342,9,0)</f>
        <v>ARAUCA</v>
      </c>
      <c r="J1674" s="175">
        <v>1</v>
      </c>
      <c r="K1674" s="176" t="str">
        <f>VLOOKUP(J1674,AUXILIAR_TIPO_ASEGURADORA!$C$2:$D$19,2,0)</f>
        <v>PREVISORA</v>
      </c>
      <c r="L1674" s="147">
        <v>1003381</v>
      </c>
      <c r="M1674" s="116">
        <v>44182</v>
      </c>
      <c r="N1674" s="147">
        <v>3000109</v>
      </c>
      <c r="O1674" s="116">
        <v>44182</v>
      </c>
      <c r="P1674" s="8"/>
      <c r="Q1674" s="60"/>
      <c r="R1674" s="157" t="str">
        <f t="shared" ca="1" si="90"/>
        <v>Vencida</v>
      </c>
      <c r="S1674" s="157">
        <f t="shared" ca="1" si="91"/>
        <v>468</v>
      </c>
      <c r="T1674" s="157" t="str">
        <f t="shared" ca="1" si="89"/>
        <v xml:space="preserve"> </v>
      </c>
    </row>
    <row r="1675" spans="1:20" ht="15.6" thickTop="1" thickBot="1">
      <c r="A1675" s="88">
        <v>8920994211</v>
      </c>
      <c r="B1675" s="88" t="str">
        <f>VLOOKUP(A1675,EMPRESAS!$A$1:$B$342,2,0)</f>
        <v>COOPERATIVA DE TRANSPORTADORES DE TAME COOTRANSTAME LTDA "COOTRANSTAME LTDA"</v>
      </c>
      <c r="C1675" s="88" t="str">
        <f>VLOOKUP(A1675,EMPRESAS!$A$1:$C$342,3,0)</f>
        <v>Especial</v>
      </c>
      <c r="D1675" s="96" t="s">
        <v>1736</v>
      </c>
      <c r="E1675" s="122">
        <v>30622484</v>
      </c>
      <c r="F1675" s="130" t="s">
        <v>993</v>
      </c>
      <c r="G1675" s="131">
        <v>20</v>
      </c>
      <c r="H1675" s="122" t="s">
        <v>1105</v>
      </c>
      <c r="I1675" s="220" t="str">
        <f>VLOOKUP(A1675,EMPRESAS!$A$1:$I$342,9,0)</f>
        <v>ARAUCA</v>
      </c>
      <c r="J1675" s="175">
        <v>1</v>
      </c>
      <c r="K1675" s="176" t="str">
        <f>VLOOKUP(J1675,AUXILIAR_TIPO_ASEGURADORA!$C$2:$D$19,2,0)</f>
        <v>PREVISORA</v>
      </c>
      <c r="L1675" s="147">
        <v>1003208</v>
      </c>
      <c r="M1675" s="116">
        <v>44027</v>
      </c>
      <c r="N1675" s="147">
        <v>3000090</v>
      </c>
      <c r="O1675" s="116">
        <v>44027</v>
      </c>
      <c r="P1675" s="8"/>
      <c r="Q1675" s="60"/>
      <c r="R1675" s="157" t="str">
        <f t="shared" ca="1" si="90"/>
        <v>Vencida</v>
      </c>
      <c r="S1675" s="157">
        <f t="shared" ca="1" si="91"/>
        <v>623</v>
      </c>
      <c r="T1675" s="157" t="str">
        <f t="shared" ca="1" si="89"/>
        <v xml:space="preserve"> </v>
      </c>
    </row>
    <row r="1676" spans="1:20" ht="15.6" thickTop="1" thickBot="1">
      <c r="A1676" s="88">
        <v>8920994211</v>
      </c>
      <c r="B1676" s="88" t="str">
        <f>VLOOKUP(A1676,EMPRESAS!$A$1:$B$342,2,0)</f>
        <v>COOPERATIVA DE TRANSPORTADORES DE TAME COOTRANSTAME LTDA "COOTRANSTAME LTDA"</v>
      </c>
      <c r="C1676" s="88" t="str">
        <f>VLOOKUP(A1676,EMPRESAS!$A$1:$C$342,3,0)</f>
        <v>Especial</v>
      </c>
      <c r="D1676" s="96" t="s">
        <v>2725</v>
      </c>
      <c r="E1676" s="122">
        <v>30622507</v>
      </c>
      <c r="F1676" s="130" t="s">
        <v>993</v>
      </c>
      <c r="G1676" s="131">
        <v>25</v>
      </c>
      <c r="H1676" s="122" t="s">
        <v>1105</v>
      </c>
      <c r="I1676" s="220" t="str">
        <f>VLOOKUP(A1676,EMPRESAS!$A$1:$I$342,9,0)</f>
        <v>ARAUCA</v>
      </c>
      <c r="J1676" s="175">
        <v>1</v>
      </c>
      <c r="K1676" s="176" t="str">
        <f>VLOOKUP(J1676,AUXILIAR_TIPO_ASEGURADORA!$C$2:$D$19,2,0)</f>
        <v>PREVISORA</v>
      </c>
      <c r="L1676" s="115">
        <v>1003382</v>
      </c>
      <c r="M1676" s="116">
        <v>44182</v>
      </c>
      <c r="N1676" s="115">
        <v>3000110</v>
      </c>
      <c r="O1676" s="116">
        <v>44182</v>
      </c>
      <c r="P1676" s="8"/>
      <c r="Q1676" s="60"/>
      <c r="R1676" s="157" t="str">
        <f t="shared" ca="1" si="90"/>
        <v>Vencida</v>
      </c>
      <c r="S1676" s="157">
        <f t="shared" ca="1" si="91"/>
        <v>468</v>
      </c>
      <c r="T1676" s="157" t="str">
        <f t="shared" ca="1" si="89"/>
        <v xml:space="preserve"> </v>
      </c>
    </row>
    <row r="1677" spans="1:20" ht="15.6" thickTop="1" thickBot="1">
      <c r="A1677" s="67" t="s">
        <v>2726</v>
      </c>
      <c r="B1677" s="88" t="e">
        <f>VLOOKUP(A1677,EMPRESAS!$A$1:$B$342,2,0)</f>
        <v>#N/A</v>
      </c>
      <c r="C1677" s="88" t="e">
        <f>VLOOKUP(A1677,EMPRESAS!$A$1:$C$342,3,0)</f>
        <v>#N/A</v>
      </c>
      <c r="D1677" s="95" t="s">
        <v>2727</v>
      </c>
      <c r="E1677" s="122">
        <v>10321512</v>
      </c>
      <c r="F1677" s="130" t="s">
        <v>1158</v>
      </c>
      <c r="G1677" s="131">
        <v>45</v>
      </c>
      <c r="H1677" s="122" t="s">
        <v>1105</v>
      </c>
      <c r="I1677" s="220" t="e">
        <f>VLOOKUP(A1677,EMPRESAS!$A$1:$I$342,9,0)</f>
        <v>#N/A</v>
      </c>
      <c r="J1677" s="175">
        <v>1</v>
      </c>
      <c r="K1677" s="176" t="str">
        <f>VLOOKUP(J1677,AUXILIAR_TIPO_ASEGURADORA!$C$2:$D$19,2,0)</f>
        <v>PREVISORA</v>
      </c>
      <c r="L1677" s="115">
        <v>3000173</v>
      </c>
      <c r="M1677" s="148">
        <v>43743</v>
      </c>
      <c r="N1677" s="115">
        <v>3000174</v>
      </c>
      <c r="O1677" s="148">
        <v>43743</v>
      </c>
      <c r="P1677" s="28"/>
      <c r="Q1677" s="60"/>
      <c r="R1677" s="157" t="str">
        <f t="shared" ca="1" si="90"/>
        <v>Vencida</v>
      </c>
      <c r="S1677" s="157">
        <f t="shared" ca="1" si="91"/>
        <v>907</v>
      </c>
      <c r="T1677" s="157" t="str">
        <f t="shared" ca="1" si="89"/>
        <v xml:space="preserve"> </v>
      </c>
    </row>
    <row r="1678" spans="1:20" ht="15.6" thickTop="1" thickBot="1">
      <c r="A1678" s="66">
        <v>9008976241</v>
      </c>
      <c r="B1678" s="88" t="str">
        <f>VLOOKUP(A1678,EMPRESAS!$A$1:$B$342,2,0)</f>
        <v>TRANSPORTE FLUVIAL RIO CHICAGUA S.A.S.</v>
      </c>
      <c r="C1678" s="88" t="str">
        <f>VLOOKUP(A1678,EMPRESAS!$A$1:$C$342,3,0)</f>
        <v>Pasajeros</v>
      </c>
      <c r="D1678" s="95" t="s">
        <v>2728</v>
      </c>
      <c r="E1678" s="122">
        <v>10321419</v>
      </c>
      <c r="F1678" s="130" t="s">
        <v>1158</v>
      </c>
      <c r="G1678" s="131">
        <v>45</v>
      </c>
      <c r="H1678" s="122" t="s">
        <v>1105</v>
      </c>
      <c r="I1678" s="220" t="str">
        <f>VLOOKUP(A1678,EMPRESAS!$A$1:$I$342,9,0)</f>
        <v>MAGDALENA</v>
      </c>
      <c r="J1678" s="175">
        <v>1</v>
      </c>
      <c r="K1678" s="176" t="str">
        <f>VLOOKUP(J1678,AUXILIAR_TIPO_ASEGURADORA!$C$2:$D$19,2,0)</f>
        <v>PREVISORA</v>
      </c>
      <c r="L1678" s="115">
        <v>3000173</v>
      </c>
      <c r="M1678" s="148">
        <v>43743</v>
      </c>
      <c r="N1678" s="115">
        <v>3000174</v>
      </c>
      <c r="O1678" s="148">
        <v>43743</v>
      </c>
      <c r="P1678" s="28"/>
      <c r="Q1678" s="60"/>
      <c r="R1678" s="157" t="str">
        <f t="shared" ca="1" si="90"/>
        <v>Vencida</v>
      </c>
      <c r="S1678" s="157">
        <f t="shared" ca="1" si="91"/>
        <v>907</v>
      </c>
      <c r="T1678" s="157" t="str">
        <f t="shared" ca="1" si="89"/>
        <v xml:space="preserve"> </v>
      </c>
    </row>
    <row r="1679" spans="1:20" ht="15.6" thickTop="1" thickBot="1">
      <c r="A1679" s="74">
        <v>9008976241</v>
      </c>
      <c r="B1679" s="88" t="str">
        <f>VLOOKUP(A1679,EMPRESAS!$A$1:$B$342,2,0)</f>
        <v>TRANSPORTE FLUVIAL RIO CHICAGUA S.A.S.</v>
      </c>
      <c r="C1679" s="88" t="str">
        <f>VLOOKUP(A1679,EMPRESAS!$A$1:$C$342,3,0)</f>
        <v>Pasajeros</v>
      </c>
      <c r="D1679" s="144" t="s">
        <v>2729</v>
      </c>
      <c r="E1679" s="238">
        <v>10321501</v>
      </c>
      <c r="F1679" s="239" t="s">
        <v>1158</v>
      </c>
      <c r="G1679" s="240">
        <v>50</v>
      </c>
      <c r="H1679" s="238" t="s">
        <v>1105</v>
      </c>
      <c r="I1679" s="220" t="str">
        <f>VLOOKUP(A1679,EMPRESAS!$A$1:$I$342,9,0)</f>
        <v>MAGDALENA</v>
      </c>
      <c r="J1679" s="175">
        <v>1</v>
      </c>
      <c r="K1679" s="176" t="str">
        <f>VLOOKUP(J1679,AUXILIAR_TIPO_ASEGURADORA!$C$2:$D$19,2,0)</f>
        <v>PREVISORA</v>
      </c>
      <c r="L1679" s="115">
        <v>3000173</v>
      </c>
      <c r="M1679" s="148">
        <v>43743</v>
      </c>
      <c r="N1679" s="115">
        <v>3000174</v>
      </c>
      <c r="O1679" s="148">
        <v>43743</v>
      </c>
      <c r="P1679" s="28"/>
      <c r="Q1679" s="60"/>
      <c r="R1679" s="157" t="str">
        <f t="shared" ca="1" si="90"/>
        <v>Vencida</v>
      </c>
      <c r="S1679" s="157">
        <f t="shared" ca="1" si="91"/>
        <v>907</v>
      </c>
      <c r="T1679" s="157" t="str">
        <f t="shared" ca="1" si="89"/>
        <v xml:space="preserve"> </v>
      </c>
    </row>
    <row r="1680" spans="1:20" ht="15.6" thickTop="1" thickBot="1">
      <c r="A1680" s="74">
        <v>9008976241</v>
      </c>
      <c r="B1680" s="88" t="str">
        <f>VLOOKUP(A1680,EMPRESAS!$A$1:$B$342,2,0)</f>
        <v>TRANSPORTE FLUVIAL RIO CHICAGUA S.A.S.</v>
      </c>
      <c r="C1680" s="88" t="str">
        <f>VLOOKUP(A1680,EMPRESAS!$A$1:$C$342,3,0)</f>
        <v>Pasajeros</v>
      </c>
      <c r="D1680" s="144" t="s">
        <v>2730</v>
      </c>
      <c r="E1680" s="238">
        <v>10320921</v>
      </c>
      <c r="F1680" s="239" t="s">
        <v>1158</v>
      </c>
      <c r="G1680" s="240">
        <v>30</v>
      </c>
      <c r="H1680" s="238" t="s">
        <v>1105</v>
      </c>
      <c r="I1680" s="220" t="str">
        <f>VLOOKUP(A1680,EMPRESAS!$A$1:$I$342,9,0)</f>
        <v>MAGDALENA</v>
      </c>
      <c r="J1680" s="175">
        <v>1</v>
      </c>
      <c r="K1680" s="176" t="str">
        <f>VLOOKUP(J1680,AUXILIAR_TIPO_ASEGURADORA!$C$2:$D$19,2,0)</f>
        <v>PREVISORA</v>
      </c>
      <c r="L1680" s="115">
        <v>3000173</v>
      </c>
      <c r="M1680" s="148">
        <v>43743</v>
      </c>
      <c r="N1680" s="115">
        <v>3000174</v>
      </c>
      <c r="O1680" s="148">
        <v>43743</v>
      </c>
      <c r="P1680" s="28"/>
      <c r="Q1680" s="60"/>
      <c r="R1680" s="157" t="str">
        <f t="shared" ca="1" si="90"/>
        <v>Vencida</v>
      </c>
      <c r="S1680" s="157">
        <f t="shared" ca="1" si="91"/>
        <v>907</v>
      </c>
      <c r="T1680" s="157" t="str">
        <f t="shared" ca="1" si="89"/>
        <v xml:space="preserve"> </v>
      </c>
    </row>
    <row r="1681" spans="1:20" ht="15.6" thickTop="1" thickBot="1">
      <c r="A1681" s="74">
        <v>9008976241</v>
      </c>
      <c r="B1681" s="88" t="str">
        <f>VLOOKUP(A1681,EMPRESAS!$A$1:$B$342,2,0)</f>
        <v>TRANSPORTE FLUVIAL RIO CHICAGUA S.A.S.</v>
      </c>
      <c r="C1681" s="88" t="str">
        <f>VLOOKUP(A1681,EMPRESAS!$A$1:$C$342,3,0)</f>
        <v>Pasajeros</v>
      </c>
      <c r="D1681" s="144" t="s">
        <v>2731</v>
      </c>
      <c r="E1681" s="238">
        <v>10321307</v>
      </c>
      <c r="F1681" s="239" t="s">
        <v>1158</v>
      </c>
      <c r="G1681" s="240">
        <v>30</v>
      </c>
      <c r="H1681" s="238" t="s">
        <v>1105</v>
      </c>
      <c r="I1681" s="220" t="str">
        <f>VLOOKUP(A1681,EMPRESAS!$A$1:$I$342,9,0)</f>
        <v>MAGDALENA</v>
      </c>
      <c r="J1681" s="175">
        <v>1</v>
      </c>
      <c r="K1681" s="176" t="str">
        <f>VLOOKUP(J1681,AUXILIAR_TIPO_ASEGURADORA!$C$2:$D$19,2,0)</f>
        <v>PREVISORA</v>
      </c>
      <c r="L1681" s="115">
        <v>3000173</v>
      </c>
      <c r="M1681" s="148">
        <v>43743</v>
      </c>
      <c r="N1681" s="115">
        <v>3000174</v>
      </c>
      <c r="O1681" s="148">
        <v>43743</v>
      </c>
      <c r="P1681" s="28"/>
      <c r="Q1681" s="60"/>
      <c r="R1681" s="157" t="str">
        <f t="shared" ca="1" si="90"/>
        <v>Vencida</v>
      </c>
      <c r="S1681" s="157">
        <f t="shared" ca="1" si="91"/>
        <v>907</v>
      </c>
      <c r="T1681" s="157" t="str">
        <f t="shared" ca="1" si="89"/>
        <v xml:space="preserve"> </v>
      </c>
    </row>
    <row r="1682" spans="1:20" ht="15.6" thickTop="1" thickBot="1">
      <c r="A1682" s="74">
        <v>9008976241</v>
      </c>
      <c r="B1682" s="88" t="str">
        <f>VLOOKUP(A1682,EMPRESAS!$A$1:$B$342,2,0)</f>
        <v>TRANSPORTE FLUVIAL RIO CHICAGUA S.A.S.</v>
      </c>
      <c r="C1682" s="88" t="str">
        <f>VLOOKUP(A1682,EMPRESAS!$A$1:$C$342,3,0)</f>
        <v>Pasajeros</v>
      </c>
      <c r="D1682" s="144" t="s">
        <v>2732</v>
      </c>
      <c r="E1682" s="238">
        <v>10321268</v>
      </c>
      <c r="F1682" s="239" t="s">
        <v>1158</v>
      </c>
      <c r="G1682" s="240">
        <v>30</v>
      </c>
      <c r="H1682" s="238" t="s">
        <v>1105</v>
      </c>
      <c r="I1682" s="220" t="str">
        <f>VLOOKUP(A1682,EMPRESAS!$A$1:$I$342,9,0)</f>
        <v>MAGDALENA</v>
      </c>
      <c r="J1682" s="175">
        <v>1</v>
      </c>
      <c r="K1682" s="176" t="str">
        <f>VLOOKUP(J1682,AUXILIAR_TIPO_ASEGURADORA!$C$2:$D$19,2,0)</f>
        <v>PREVISORA</v>
      </c>
      <c r="L1682" s="115">
        <v>3000173</v>
      </c>
      <c r="M1682" s="148">
        <v>43743</v>
      </c>
      <c r="N1682" s="115">
        <v>3000174</v>
      </c>
      <c r="O1682" s="148">
        <v>43743</v>
      </c>
      <c r="P1682" s="28"/>
      <c r="Q1682" s="60"/>
      <c r="R1682" s="157" t="str">
        <f t="shared" ca="1" si="90"/>
        <v>Vencida</v>
      </c>
      <c r="S1682" s="157">
        <f t="shared" ca="1" si="91"/>
        <v>907</v>
      </c>
      <c r="T1682" s="157" t="str">
        <f t="shared" ca="1" si="89"/>
        <v xml:space="preserve"> </v>
      </c>
    </row>
    <row r="1683" spans="1:20" ht="15.6" thickTop="1" thickBot="1">
      <c r="A1683" s="74">
        <v>9008976241</v>
      </c>
      <c r="B1683" s="88" t="str">
        <f>VLOOKUP(A1683,EMPRESAS!$A$1:$B$342,2,0)</f>
        <v>TRANSPORTE FLUVIAL RIO CHICAGUA S.A.S.</v>
      </c>
      <c r="C1683" s="88" t="str">
        <f>VLOOKUP(A1683,EMPRESAS!$A$1:$C$342,3,0)</f>
        <v>Pasajeros</v>
      </c>
      <c r="D1683" s="144" t="s">
        <v>2733</v>
      </c>
      <c r="E1683" s="238">
        <v>10321817</v>
      </c>
      <c r="F1683" s="239" t="s">
        <v>1158</v>
      </c>
      <c r="G1683" s="240">
        <v>30</v>
      </c>
      <c r="H1683" s="238" t="s">
        <v>1105</v>
      </c>
      <c r="I1683" s="220" t="str">
        <f>VLOOKUP(A1683,EMPRESAS!$A$1:$I$342,9,0)</f>
        <v>MAGDALENA</v>
      </c>
      <c r="J1683" s="175">
        <v>1</v>
      </c>
      <c r="K1683" s="176" t="str">
        <f>VLOOKUP(J1683,AUXILIAR_TIPO_ASEGURADORA!$C$2:$D$19,2,0)</f>
        <v>PREVISORA</v>
      </c>
      <c r="L1683" s="115">
        <v>3000173</v>
      </c>
      <c r="M1683" s="148">
        <v>43743</v>
      </c>
      <c r="N1683" s="115">
        <v>3000174</v>
      </c>
      <c r="O1683" s="148">
        <v>43743</v>
      </c>
      <c r="P1683" s="28"/>
      <c r="Q1683" s="60"/>
      <c r="R1683" s="157" t="str">
        <f t="shared" ca="1" si="90"/>
        <v>Vencida</v>
      </c>
      <c r="S1683" s="157">
        <f t="shared" ca="1" si="91"/>
        <v>907</v>
      </c>
      <c r="T1683" s="157" t="str">
        <f t="shared" ca="1" si="89"/>
        <v xml:space="preserve"> </v>
      </c>
    </row>
    <row r="1684" spans="1:20" ht="15.6" thickTop="1" thickBot="1">
      <c r="A1684" s="74">
        <v>9008976241</v>
      </c>
      <c r="B1684" s="88" t="str">
        <f>VLOOKUP(A1684,EMPRESAS!$A$1:$B$342,2,0)</f>
        <v>TRANSPORTE FLUVIAL RIO CHICAGUA S.A.S.</v>
      </c>
      <c r="C1684" s="88" t="str">
        <f>VLOOKUP(A1684,EMPRESAS!$A$1:$C$342,3,0)</f>
        <v>Pasajeros</v>
      </c>
      <c r="D1684" s="144" t="s">
        <v>2734</v>
      </c>
      <c r="E1684" s="238">
        <v>10321816</v>
      </c>
      <c r="F1684" s="239" t="s">
        <v>1158</v>
      </c>
      <c r="G1684" s="240">
        <v>30</v>
      </c>
      <c r="H1684" s="238" t="s">
        <v>1105</v>
      </c>
      <c r="I1684" s="220" t="str">
        <f>VLOOKUP(A1684,EMPRESAS!$A$1:$I$342,9,0)</f>
        <v>MAGDALENA</v>
      </c>
      <c r="J1684" s="175">
        <v>1</v>
      </c>
      <c r="K1684" s="176" t="str">
        <f>VLOOKUP(J1684,AUXILIAR_TIPO_ASEGURADORA!$C$2:$D$19,2,0)</f>
        <v>PREVISORA</v>
      </c>
      <c r="L1684" s="115">
        <v>3000173</v>
      </c>
      <c r="M1684" s="148">
        <v>43743</v>
      </c>
      <c r="N1684" s="115">
        <v>3000174</v>
      </c>
      <c r="O1684" s="148">
        <v>43743</v>
      </c>
      <c r="P1684" s="28"/>
      <c r="Q1684" s="60"/>
      <c r="R1684" s="157" t="str">
        <f t="shared" ca="1" si="90"/>
        <v>Vencida</v>
      </c>
      <c r="S1684" s="157">
        <f t="shared" ca="1" si="91"/>
        <v>907</v>
      </c>
      <c r="T1684" s="157" t="str">
        <f t="shared" ca="1" si="89"/>
        <v xml:space="preserve"> </v>
      </c>
    </row>
    <row r="1685" spans="1:20" ht="15.6" thickTop="1" thickBot="1">
      <c r="A1685" s="74">
        <v>9008976241</v>
      </c>
      <c r="B1685" s="88" t="str">
        <f>VLOOKUP(A1685,EMPRESAS!$A$1:$B$342,2,0)</f>
        <v>TRANSPORTE FLUVIAL RIO CHICAGUA S.A.S.</v>
      </c>
      <c r="C1685" s="88" t="str">
        <f>VLOOKUP(A1685,EMPRESAS!$A$1:$C$342,3,0)</f>
        <v>Pasajeros</v>
      </c>
      <c r="D1685" s="144" t="s">
        <v>2735</v>
      </c>
      <c r="E1685" s="238">
        <v>10321815</v>
      </c>
      <c r="F1685" s="239" t="s">
        <v>1158</v>
      </c>
      <c r="G1685" s="240">
        <v>30</v>
      </c>
      <c r="H1685" s="238" t="s">
        <v>1105</v>
      </c>
      <c r="I1685" s="220" t="str">
        <f>VLOOKUP(A1685,EMPRESAS!$A$1:$I$342,9,0)</f>
        <v>MAGDALENA</v>
      </c>
      <c r="J1685" s="175">
        <v>1</v>
      </c>
      <c r="K1685" s="176" t="str">
        <f>VLOOKUP(J1685,AUXILIAR_TIPO_ASEGURADORA!$C$2:$D$19,2,0)</f>
        <v>PREVISORA</v>
      </c>
      <c r="L1685" s="115">
        <v>3000173</v>
      </c>
      <c r="M1685" s="148">
        <v>43743</v>
      </c>
      <c r="N1685" s="115">
        <v>3000174</v>
      </c>
      <c r="O1685" s="148">
        <v>43743</v>
      </c>
      <c r="P1685" s="28"/>
      <c r="Q1685" s="60"/>
      <c r="R1685" s="157" t="str">
        <f t="shared" ca="1" si="90"/>
        <v>Vencida</v>
      </c>
      <c r="S1685" s="157">
        <f t="shared" ca="1" si="91"/>
        <v>907</v>
      </c>
      <c r="T1685" s="157" t="str">
        <f t="shared" ca="1" si="89"/>
        <v xml:space="preserve"> </v>
      </c>
    </row>
    <row r="1686" spans="1:20" ht="15.6" thickTop="1" thickBot="1">
      <c r="A1686" s="74">
        <v>9008976241</v>
      </c>
      <c r="B1686" s="88" t="str">
        <f>VLOOKUP(A1686,EMPRESAS!$A$1:$B$342,2,0)</f>
        <v>TRANSPORTE FLUVIAL RIO CHICAGUA S.A.S.</v>
      </c>
      <c r="C1686" s="88" t="str">
        <f>VLOOKUP(A1686,EMPRESAS!$A$1:$C$342,3,0)</f>
        <v>Pasajeros</v>
      </c>
      <c r="D1686" s="144" t="s">
        <v>2736</v>
      </c>
      <c r="E1686" s="238">
        <v>10320621</v>
      </c>
      <c r="F1686" s="239" t="s">
        <v>1158</v>
      </c>
      <c r="G1686" s="240">
        <v>30</v>
      </c>
      <c r="H1686" s="238" t="s">
        <v>1105</v>
      </c>
      <c r="I1686" s="220" t="str">
        <f>VLOOKUP(A1686,EMPRESAS!$A$1:$I$342,9,0)</f>
        <v>MAGDALENA</v>
      </c>
      <c r="J1686" s="175">
        <v>1</v>
      </c>
      <c r="K1686" s="176" t="str">
        <f>VLOOKUP(J1686,AUXILIAR_TIPO_ASEGURADORA!$C$2:$D$19,2,0)</f>
        <v>PREVISORA</v>
      </c>
      <c r="L1686" s="115">
        <v>3000173</v>
      </c>
      <c r="M1686" s="148">
        <v>43743</v>
      </c>
      <c r="N1686" s="115">
        <v>3000174</v>
      </c>
      <c r="O1686" s="148">
        <v>43743</v>
      </c>
      <c r="P1686" s="28"/>
      <c r="Q1686" s="60"/>
      <c r="R1686" s="157" t="str">
        <f t="shared" ca="1" si="90"/>
        <v>Vencida</v>
      </c>
      <c r="S1686" s="157">
        <f t="shared" ca="1" si="91"/>
        <v>907</v>
      </c>
      <c r="T1686" s="157" t="str">
        <f t="shared" ca="1" si="89"/>
        <v xml:space="preserve"> </v>
      </c>
    </row>
    <row r="1687" spans="1:20" ht="15.6" thickTop="1" thickBot="1">
      <c r="A1687" s="74">
        <v>9008976241</v>
      </c>
      <c r="B1687" s="88" t="str">
        <f>VLOOKUP(A1687,EMPRESAS!$A$1:$B$342,2,0)</f>
        <v>TRANSPORTE FLUVIAL RIO CHICAGUA S.A.S.</v>
      </c>
      <c r="C1687" s="88" t="str">
        <f>VLOOKUP(A1687,EMPRESAS!$A$1:$C$342,3,0)</f>
        <v>Pasajeros</v>
      </c>
      <c r="D1687" s="183" t="s">
        <v>2539</v>
      </c>
      <c r="E1687" s="238">
        <v>10321511</v>
      </c>
      <c r="F1687" s="239" t="s">
        <v>1158</v>
      </c>
      <c r="G1687" s="240">
        <v>30</v>
      </c>
      <c r="H1687" s="238" t="s">
        <v>1105</v>
      </c>
      <c r="I1687" s="220" t="str">
        <f>VLOOKUP(A1687,EMPRESAS!$A$1:$I$342,9,0)</f>
        <v>MAGDALENA</v>
      </c>
      <c r="J1687" s="175">
        <v>1</v>
      </c>
      <c r="K1687" s="176" t="str">
        <f>VLOOKUP(J1687,AUXILIAR_TIPO_ASEGURADORA!$C$2:$D$19,2,0)</f>
        <v>PREVISORA</v>
      </c>
      <c r="L1687" s="115">
        <v>3000173</v>
      </c>
      <c r="M1687" s="148">
        <v>43743</v>
      </c>
      <c r="N1687" s="115">
        <v>3000174</v>
      </c>
      <c r="O1687" s="148">
        <v>43743</v>
      </c>
      <c r="P1687" s="28"/>
      <c r="Q1687" s="60"/>
      <c r="R1687" s="157" t="str">
        <f t="shared" ca="1" si="90"/>
        <v>Vencida</v>
      </c>
      <c r="S1687" s="157">
        <f t="shared" ca="1" si="91"/>
        <v>907</v>
      </c>
      <c r="T1687" s="157" t="str">
        <f t="shared" ca="1" si="89"/>
        <v xml:space="preserve"> </v>
      </c>
    </row>
    <row r="1688" spans="1:20" ht="15.6" thickTop="1" thickBot="1">
      <c r="A1688" s="74">
        <v>9008976241</v>
      </c>
      <c r="B1688" s="88" t="str">
        <f>VLOOKUP(A1688,EMPRESAS!$A$1:$B$342,2,0)</f>
        <v>TRANSPORTE FLUVIAL RIO CHICAGUA S.A.S.</v>
      </c>
      <c r="C1688" s="88" t="str">
        <f>VLOOKUP(A1688,EMPRESAS!$A$1:$C$342,3,0)</f>
        <v>Pasajeros</v>
      </c>
      <c r="D1688" s="144" t="s">
        <v>1766</v>
      </c>
      <c r="E1688" s="238">
        <v>10321819</v>
      </c>
      <c r="F1688" s="239" t="s">
        <v>1158</v>
      </c>
      <c r="G1688" s="240">
        <v>30</v>
      </c>
      <c r="H1688" s="238" t="s">
        <v>1105</v>
      </c>
      <c r="I1688" s="220" t="str">
        <f>VLOOKUP(A1688,EMPRESAS!$A$1:$I$342,9,0)</f>
        <v>MAGDALENA</v>
      </c>
      <c r="J1688" s="175">
        <v>1</v>
      </c>
      <c r="K1688" s="176" t="str">
        <f>VLOOKUP(J1688,AUXILIAR_TIPO_ASEGURADORA!$C$2:$D$19,2,0)</f>
        <v>PREVISORA</v>
      </c>
      <c r="L1688" s="115">
        <v>3000173</v>
      </c>
      <c r="M1688" s="148">
        <v>43743</v>
      </c>
      <c r="N1688" s="115">
        <v>3000174</v>
      </c>
      <c r="O1688" s="148">
        <v>43743</v>
      </c>
      <c r="P1688" s="28"/>
      <c r="Q1688" s="60"/>
      <c r="R1688" s="157" t="str">
        <f t="shared" ca="1" si="90"/>
        <v>Vencida</v>
      </c>
      <c r="S1688" s="157">
        <f t="shared" ca="1" si="91"/>
        <v>907</v>
      </c>
      <c r="T1688" s="157" t="str">
        <f t="shared" ca="1" si="89"/>
        <v xml:space="preserve"> </v>
      </c>
    </row>
    <row r="1689" spans="1:20" ht="15.6" thickTop="1" thickBot="1">
      <c r="A1689" s="74">
        <v>9008976241</v>
      </c>
      <c r="B1689" s="88" t="str">
        <f>VLOOKUP(A1689,EMPRESAS!$A$1:$B$342,2,0)</f>
        <v>TRANSPORTE FLUVIAL RIO CHICAGUA S.A.S.</v>
      </c>
      <c r="C1689" s="88" t="str">
        <f>VLOOKUP(A1689,EMPRESAS!$A$1:$C$342,3,0)</f>
        <v>Pasajeros</v>
      </c>
      <c r="D1689" s="144" t="s">
        <v>2737</v>
      </c>
      <c r="E1689" s="238">
        <v>10321524</v>
      </c>
      <c r="F1689" s="239" t="s">
        <v>1158</v>
      </c>
      <c r="G1689" s="240">
        <v>50</v>
      </c>
      <c r="H1689" s="238" t="s">
        <v>1105</v>
      </c>
      <c r="I1689" s="220" t="str">
        <f>VLOOKUP(A1689,EMPRESAS!$A$1:$I$342,9,0)</f>
        <v>MAGDALENA</v>
      </c>
      <c r="J1689" s="175">
        <v>1</v>
      </c>
      <c r="K1689" s="176" t="str">
        <f>VLOOKUP(J1689,AUXILIAR_TIPO_ASEGURADORA!$C$2:$D$19,2,0)</f>
        <v>PREVISORA</v>
      </c>
      <c r="L1689" s="115">
        <v>3000173</v>
      </c>
      <c r="M1689" s="148">
        <v>43743</v>
      </c>
      <c r="N1689" s="115">
        <v>3000174</v>
      </c>
      <c r="O1689" s="148">
        <v>43743</v>
      </c>
      <c r="P1689" s="28"/>
      <c r="Q1689" s="60"/>
      <c r="R1689" s="157" t="str">
        <f t="shared" ca="1" si="90"/>
        <v>Vencida</v>
      </c>
      <c r="S1689" s="157">
        <f t="shared" ca="1" si="91"/>
        <v>907</v>
      </c>
      <c r="T1689" s="157" t="str">
        <f t="shared" ca="1" si="89"/>
        <v xml:space="preserve"> </v>
      </c>
    </row>
    <row r="1690" spans="1:20" ht="15.6" thickTop="1" thickBot="1">
      <c r="A1690" s="74">
        <v>9008976241</v>
      </c>
      <c r="B1690" s="88" t="str">
        <f>VLOOKUP(A1690,EMPRESAS!$A$1:$B$342,2,0)</f>
        <v>TRANSPORTE FLUVIAL RIO CHICAGUA S.A.S.</v>
      </c>
      <c r="C1690" s="88" t="str">
        <f>VLOOKUP(A1690,EMPRESAS!$A$1:$C$342,3,0)</f>
        <v>Pasajeros</v>
      </c>
      <c r="D1690" s="144" t="s">
        <v>2738</v>
      </c>
      <c r="E1690" s="238">
        <v>10321493</v>
      </c>
      <c r="F1690" s="239"/>
      <c r="G1690" s="240">
        <v>40</v>
      </c>
      <c r="H1690" s="238" t="s">
        <v>1105</v>
      </c>
      <c r="I1690" s="220" t="str">
        <f>VLOOKUP(A1690,EMPRESAS!$A$1:$I$342,9,0)</f>
        <v>MAGDALENA</v>
      </c>
      <c r="J1690" s="175">
        <v>1</v>
      </c>
      <c r="K1690" s="176" t="str">
        <f>VLOOKUP(J1690,AUXILIAR_TIPO_ASEGURADORA!$C$2:$D$19,2,0)</f>
        <v>PREVISORA</v>
      </c>
      <c r="L1690" s="115">
        <v>3000173</v>
      </c>
      <c r="M1690" s="148">
        <v>43743</v>
      </c>
      <c r="N1690" s="115">
        <v>3000174</v>
      </c>
      <c r="O1690" s="148">
        <v>43743</v>
      </c>
      <c r="P1690" s="28"/>
      <c r="Q1690" s="60"/>
      <c r="R1690" s="157" t="str">
        <f t="shared" ca="1" si="90"/>
        <v>Vencida</v>
      </c>
      <c r="S1690" s="157">
        <f t="shared" ca="1" si="91"/>
        <v>907</v>
      </c>
      <c r="T1690" s="157" t="str">
        <f t="shared" ca="1" si="89"/>
        <v xml:space="preserve"> </v>
      </c>
    </row>
    <row r="1691" spans="1:20" ht="15.6" thickTop="1" thickBot="1">
      <c r="A1691" s="67">
        <v>9008428192</v>
      </c>
      <c r="B1691" s="88" t="str">
        <f>VLOOKUP(A1691,EMPRESAS!$A$1:$B$342,2,0)</f>
        <v>TRANSPORTES EL PANSEGUITA S.A.S.</v>
      </c>
      <c r="C1691" s="88" t="str">
        <f>VLOOKUP(A1691,EMPRESAS!$A$1:$C$342,3,0)</f>
        <v>Pasajeros</v>
      </c>
      <c r="D1691" s="91" t="s">
        <v>2739</v>
      </c>
      <c r="E1691" s="122">
        <v>1052000403</v>
      </c>
      <c r="F1691" s="239" t="s">
        <v>1158</v>
      </c>
      <c r="G1691" s="131">
        <v>26</v>
      </c>
      <c r="H1691" s="238" t="s">
        <v>1105</v>
      </c>
      <c r="I1691" s="220" t="str">
        <f>VLOOKUP(A1691,EMPRESAS!$A$1:$I$342,9,0)</f>
        <v>MAGDALENA</v>
      </c>
      <c r="J1691" s="175">
        <v>2</v>
      </c>
      <c r="K1691" s="176" t="str">
        <f>VLOOKUP(J1691,AUXILIAR_TIPO_ASEGURADORA!$C$2:$D$19,2,0)</f>
        <v>QBE SEGUROS</v>
      </c>
      <c r="L1691" s="115">
        <v>706015140</v>
      </c>
      <c r="M1691" s="148">
        <v>42600</v>
      </c>
      <c r="N1691" s="115">
        <v>706015140</v>
      </c>
      <c r="O1691" s="148">
        <v>42600</v>
      </c>
      <c r="P1691" s="28"/>
      <c r="Q1691" s="60"/>
      <c r="R1691" s="157" t="str">
        <f t="shared" ca="1" si="90"/>
        <v>Vencida</v>
      </c>
      <c r="S1691" s="157">
        <f t="shared" ca="1" si="91"/>
        <v>2050</v>
      </c>
      <c r="T1691" s="157" t="str">
        <f t="shared" ca="1" si="89"/>
        <v xml:space="preserve"> </v>
      </c>
    </row>
    <row r="1692" spans="1:20" ht="15.6" thickTop="1" thickBot="1">
      <c r="A1692" s="66">
        <v>9008428192</v>
      </c>
      <c r="B1692" s="88" t="str">
        <f>VLOOKUP(A1692,EMPRESAS!$A$1:$B$342,2,0)</f>
        <v>TRANSPORTES EL PANSEGUITA S.A.S.</v>
      </c>
      <c r="C1692" s="88" t="str">
        <f>VLOOKUP(A1692,EMPRESAS!$A$1:$C$342,3,0)</f>
        <v>Pasajeros</v>
      </c>
      <c r="D1692" s="91" t="s">
        <v>2740</v>
      </c>
      <c r="E1692" s="122">
        <v>1052000402</v>
      </c>
      <c r="F1692" s="239" t="s">
        <v>1158</v>
      </c>
      <c r="G1692" s="131">
        <v>24</v>
      </c>
      <c r="H1692" s="238" t="s">
        <v>1105</v>
      </c>
      <c r="I1692" s="220" t="str">
        <f>VLOOKUP(A1692,EMPRESAS!$A$1:$I$342,9,0)</f>
        <v>MAGDALENA</v>
      </c>
      <c r="J1692" s="175">
        <v>2</v>
      </c>
      <c r="K1692" s="176" t="str">
        <f>VLOOKUP(J1692,AUXILIAR_TIPO_ASEGURADORA!$C$2:$D$19,2,0)</f>
        <v>QBE SEGUROS</v>
      </c>
      <c r="L1692" s="115">
        <v>706015140</v>
      </c>
      <c r="M1692" s="148">
        <v>42600</v>
      </c>
      <c r="N1692" s="115">
        <v>706015140</v>
      </c>
      <c r="O1692" s="148">
        <v>42600</v>
      </c>
      <c r="P1692" s="28"/>
      <c r="Q1692" s="60"/>
      <c r="R1692" s="157" t="str">
        <f t="shared" ca="1" si="90"/>
        <v>Vencida</v>
      </c>
      <c r="S1692" s="157">
        <f t="shared" ca="1" si="91"/>
        <v>2050</v>
      </c>
      <c r="T1692" s="157" t="str">
        <f t="shared" ca="1" si="89"/>
        <v xml:space="preserve"> </v>
      </c>
    </row>
    <row r="1693" spans="1:20" ht="15.6" thickTop="1" thickBot="1">
      <c r="A1693" s="66">
        <v>9008428192</v>
      </c>
      <c r="B1693" s="88" t="str">
        <f>VLOOKUP(A1693,EMPRESAS!$A$1:$B$342,2,0)</f>
        <v>TRANSPORTES EL PANSEGUITA S.A.S.</v>
      </c>
      <c r="C1693" s="88" t="str">
        <f>VLOOKUP(A1693,EMPRESAS!$A$1:$C$342,3,0)</f>
        <v>Pasajeros</v>
      </c>
      <c r="D1693" s="91" t="s">
        <v>2741</v>
      </c>
      <c r="E1693" s="122">
        <v>1052000399</v>
      </c>
      <c r="F1693" s="239" t="s">
        <v>1158</v>
      </c>
      <c r="G1693" s="131">
        <v>30</v>
      </c>
      <c r="H1693" s="238" t="s">
        <v>1105</v>
      </c>
      <c r="I1693" s="220" t="str">
        <f>VLOOKUP(A1693,EMPRESAS!$A$1:$I$342,9,0)</f>
        <v>MAGDALENA</v>
      </c>
      <c r="J1693" s="175">
        <v>2</v>
      </c>
      <c r="K1693" s="176" t="str">
        <f>VLOOKUP(J1693,AUXILIAR_TIPO_ASEGURADORA!$C$2:$D$19,2,0)</f>
        <v>QBE SEGUROS</v>
      </c>
      <c r="L1693" s="115">
        <v>706015140</v>
      </c>
      <c r="M1693" s="148">
        <v>42600</v>
      </c>
      <c r="N1693" s="115">
        <v>706015140</v>
      </c>
      <c r="O1693" s="148">
        <v>42600</v>
      </c>
      <c r="P1693" s="28"/>
      <c r="Q1693" s="24"/>
      <c r="R1693" s="157" t="str">
        <f t="shared" ca="1" si="90"/>
        <v>Vencida</v>
      </c>
      <c r="S1693" s="157">
        <f t="shared" ca="1" si="91"/>
        <v>2050</v>
      </c>
      <c r="T1693" s="157" t="str">
        <f t="shared" ca="1" si="89"/>
        <v xml:space="preserve"> </v>
      </c>
    </row>
    <row r="1694" spans="1:20" ht="15.6" thickTop="1" thickBot="1">
      <c r="A1694" s="66">
        <v>9008428192</v>
      </c>
      <c r="B1694" s="88" t="str">
        <f>VLOOKUP(A1694,EMPRESAS!$A$1:$B$342,2,0)</f>
        <v>TRANSPORTES EL PANSEGUITA S.A.S.</v>
      </c>
      <c r="C1694" s="88" t="str">
        <f>VLOOKUP(A1694,EMPRESAS!$A$1:$C$342,3,0)</f>
        <v>Pasajeros</v>
      </c>
      <c r="D1694" s="91" t="s">
        <v>1129</v>
      </c>
      <c r="E1694" s="122">
        <v>1052000396</v>
      </c>
      <c r="F1694" s="239" t="s">
        <v>1158</v>
      </c>
      <c r="G1694" s="131">
        <v>30</v>
      </c>
      <c r="H1694" s="238" t="s">
        <v>1105</v>
      </c>
      <c r="I1694" s="220" t="str">
        <f>VLOOKUP(A1694,EMPRESAS!$A$1:$I$342,9,0)</f>
        <v>MAGDALENA</v>
      </c>
      <c r="J1694" s="175">
        <v>2</v>
      </c>
      <c r="K1694" s="176" t="str">
        <f>VLOOKUP(J1694,AUXILIAR_TIPO_ASEGURADORA!$C$2:$D$19,2,0)</f>
        <v>QBE SEGUROS</v>
      </c>
      <c r="L1694" s="115">
        <v>706015140</v>
      </c>
      <c r="M1694" s="148">
        <v>42600</v>
      </c>
      <c r="N1694" s="115">
        <v>706015140</v>
      </c>
      <c r="O1694" s="148">
        <v>42600</v>
      </c>
      <c r="P1694" s="28"/>
      <c r="Q1694" s="24"/>
      <c r="R1694" s="157" t="str">
        <f t="shared" ca="1" si="90"/>
        <v>Vencida</v>
      </c>
      <c r="S1694" s="157">
        <f t="shared" ca="1" si="91"/>
        <v>2050</v>
      </c>
      <c r="T1694" s="157" t="str">
        <f t="shared" ca="1" si="89"/>
        <v xml:space="preserve"> </v>
      </c>
    </row>
    <row r="1695" spans="1:20" ht="15.6" thickTop="1" thickBot="1">
      <c r="A1695" s="66">
        <v>9008428192</v>
      </c>
      <c r="B1695" s="88" t="str">
        <f>VLOOKUP(A1695,EMPRESAS!$A$1:$B$342,2,0)</f>
        <v>TRANSPORTES EL PANSEGUITA S.A.S.</v>
      </c>
      <c r="C1695" s="88" t="str">
        <f>VLOOKUP(A1695,EMPRESAS!$A$1:$C$342,3,0)</f>
        <v>Pasajeros</v>
      </c>
      <c r="D1695" s="91" t="s">
        <v>2742</v>
      </c>
      <c r="E1695" s="122">
        <v>1052000393</v>
      </c>
      <c r="F1695" s="239" t="s">
        <v>1158</v>
      </c>
      <c r="G1695" s="131">
        <v>35</v>
      </c>
      <c r="H1695" s="238" t="s">
        <v>1105</v>
      </c>
      <c r="I1695" s="220" t="str">
        <f>VLOOKUP(A1695,EMPRESAS!$A$1:$I$342,9,0)</f>
        <v>MAGDALENA</v>
      </c>
      <c r="J1695" s="175">
        <v>2</v>
      </c>
      <c r="K1695" s="176" t="str">
        <f>VLOOKUP(J1695,AUXILIAR_TIPO_ASEGURADORA!$C$2:$D$19,2,0)</f>
        <v>QBE SEGUROS</v>
      </c>
      <c r="L1695" s="115">
        <v>706015140</v>
      </c>
      <c r="M1695" s="148">
        <v>42600</v>
      </c>
      <c r="N1695" s="115">
        <v>706015140</v>
      </c>
      <c r="O1695" s="148">
        <v>42600</v>
      </c>
      <c r="P1695" s="53"/>
      <c r="Q1695" s="24"/>
      <c r="R1695" s="157" t="str">
        <f t="shared" ca="1" si="90"/>
        <v>Vencida</v>
      </c>
      <c r="S1695" s="157">
        <f t="shared" ca="1" si="91"/>
        <v>2050</v>
      </c>
      <c r="T1695" s="157" t="str">
        <f t="shared" ca="1" si="89"/>
        <v xml:space="preserve"> </v>
      </c>
    </row>
    <row r="1696" spans="1:20" ht="15.6" thickTop="1" thickBot="1">
      <c r="A1696" s="66">
        <v>9008428192</v>
      </c>
      <c r="B1696" s="88" t="str">
        <f>VLOOKUP(A1696,EMPRESAS!$A$1:$B$342,2,0)</f>
        <v>TRANSPORTES EL PANSEGUITA S.A.S.</v>
      </c>
      <c r="C1696" s="88" t="str">
        <f>VLOOKUP(A1696,EMPRESAS!$A$1:$C$342,3,0)</f>
        <v>Pasajeros</v>
      </c>
      <c r="D1696" s="91" t="s">
        <v>2743</v>
      </c>
      <c r="E1696" s="122">
        <v>1052000398</v>
      </c>
      <c r="F1696" s="239" t="s">
        <v>1158</v>
      </c>
      <c r="G1696" s="131">
        <v>25</v>
      </c>
      <c r="H1696" s="238" t="s">
        <v>1105</v>
      </c>
      <c r="I1696" s="220" t="str">
        <f>VLOOKUP(A1696,EMPRESAS!$A$1:$I$342,9,0)</f>
        <v>MAGDALENA</v>
      </c>
      <c r="J1696" s="175">
        <v>2</v>
      </c>
      <c r="K1696" s="176" t="str">
        <f>VLOOKUP(J1696,AUXILIAR_TIPO_ASEGURADORA!$C$2:$D$19,2,0)</f>
        <v>QBE SEGUROS</v>
      </c>
      <c r="L1696" s="115">
        <v>706015140</v>
      </c>
      <c r="M1696" s="148">
        <v>42600</v>
      </c>
      <c r="N1696" s="115">
        <v>706015140</v>
      </c>
      <c r="O1696" s="148">
        <v>42600</v>
      </c>
      <c r="P1696" s="28"/>
      <c r="Q1696" s="60"/>
      <c r="R1696" s="157" t="str">
        <f t="shared" ca="1" si="90"/>
        <v>Vencida</v>
      </c>
      <c r="S1696" s="157">
        <f t="shared" ca="1" si="91"/>
        <v>2050</v>
      </c>
      <c r="T1696" s="157" t="str">
        <f t="shared" ca="1" si="89"/>
        <v xml:space="preserve"> </v>
      </c>
    </row>
    <row r="1697" spans="1:20" ht="15.6" thickTop="1" thickBot="1">
      <c r="A1697" s="66">
        <v>9008428192</v>
      </c>
      <c r="B1697" s="88" t="str">
        <f>VLOOKUP(A1697,EMPRESAS!$A$1:$B$342,2,0)</f>
        <v>TRANSPORTES EL PANSEGUITA S.A.S.</v>
      </c>
      <c r="C1697" s="88" t="str">
        <f>VLOOKUP(A1697,EMPRESAS!$A$1:$C$342,3,0)</f>
        <v>Pasajeros</v>
      </c>
      <c r="D1697" s="91" t="s">
        <v>2744</v>
      </c>
      <c r="E1697" s="122">
        <v>1052000395</v>
      </c>
      <c r="F1697" s="239" t="s">
        <v>1158</v>
      </c>
      <c r="G1697" s="131">
        <v>40</v>
      </c>
      <c r="H1697" s="238" t="s">
        <v>1105</v>
      </c>
      <c r="I1697" s="220" t="str">
        <f>VLOOKUP(A1697,EMPRESAS!$A$1:$I$342,9,0)</f>
        <v>MAGDALENA</v>
      </c>
      <c r="J1697" s="175">
        <v>2</v>
      </c>
      <c r="K1697" s="176" t="str">
        <f>VLOOKUP(J1697,AUXILIAR_TIPO_ASEGURADORA!$C$2:$D$19,2,0)</f>
        <v>QBE SEGUROS</v>
      </c>
      <c r="L1697" s="115">
        <v>706015140</v>
      </c>
      <c r="M1697" s="148">
        <v>42600</v>
      </c>
      <c r="N1697" s="115">
        <v>706015140</v>
      </c>
      <c r="O1697" s="148">
        <v>42600</v>
      </c>
      <c r="P1697" s="28"/>
      <c r="Q1697" s="60"/>
      <c r="R1697" s="157" t="str">
        <f t="shared" ca="1" si="90"/>
        <v>Vencida</v>
      </c>
      <c r="S1697" s="157">
        <f t="shared" ca="1" si="91"/>
        <v>2050</v>
      </c>
      <c r="T1697" s="157" t="str">
        <f t="shared" ca="1" si="89"/>
        <v xml:space="preserve"> </v>
      </c>
    </row>
    <row r="1698" spans="1:20" ht="15.6" thickTop="1" thickBot="1">
      <c r="A1698" s="66">
        <v>9008428192</v>
      </c>
      <c r="B1698" s="88" t="str">
        <f>VLOOKUP(A1698,EMPRESAS!$A$1:$B$342,2,0)</f>
        <v>TRANSPORTES EL PANSEGUITA S.A.S.</v>
      </c>
      <c r="C1698" s="88" t="str">
        <f>VLOOKUP(A1698,EMPRESAS!$A$1:$C$342,3,0)</f>
        <v>Pasajeros</v>
      </c>
      <c r="D1698" s="91" t="s">
        <v>2745</v>
      </c>
      <c r="E1698" s="122">
        <v>1052000401</v>
      </c>
      <c r="F1698" s="239" t="s">
        <v>1158</v>
      </c>
      <c r="G1698" s="131">
        <v>40</v>
      </c>
      <c r="H1698" s="238" t="s">
        <v>1105</v>
      </c>
      <c r="I1698" s="220" t="str">
        <f>VLOOKUP(A1698,EMPRESAS!$A$1:$I$342,9,0)</f>
        <v>MAGDALENA</v>
      </c>
      <c r="J1698" s="175">
        <v>2</v>
      </c>
      <c r="K1698" s="176" t="str">
        <f>VLOOKUP(J1698,AUXILIAR_TIPO_ASEGURADORA!$C$2:$D$19,2,0)</f>
        <v>QBE SEGUROS</v>
      </c>
      <c r="L1698" s="115">
        <v>706015140</v>
      </c>
      <c r="M1698" s="148">
        <v>42600</v>
      </c>
      <c r="N1698" s="115">
        <v>706015140</v>
      </c>
      <c r="O1698" s="148">
        <v>42600</v>
      </c>
      <c r="P1698" s="28"/>
      <c r="Q1698" s="60"/>
      <c r="R1698" s="157" t="str">
        <f t="shared" ca="1" si="90"/>
        <v>Vencida</v>
      </c>
      <c r="S1698" s="157">
        <f t="shared" ca="1" si="91"/>
        <v>2050</v>
      </c>
      <c r="T1698" s="157" t="str">
        <f t="shared" ca="1" si="89"/>
        <v xml:space="preserve"> </v>
      </c>
    </row>
    <row r="1699" spans="1:20" ht="15.6" thickTop="1" thickBot="1">
      <c r="A1699" s="66">
        <v>9008428192</v>
      </c>
      <c r="B1699" s="88" t="str">
        <f>VLOOKUP(A1699,EMPRESAS!$A$1:$B$342,2,0)</f>
        <v>TRANSPORTES EL PANSEGUITA S.A.S.</v>
      </c>
      <c r="C1699" s="88" t="str">
        <f>VLOOKUP(A1699,EMPRESAS!$A$1:$C$342,3,0)</f>
        <v>Pasajeros</v>
      </c>
      <c r="D1699" s="91" t="s">
        <v>2746</v>
      </c>
      <c r="E1699" s="122">
        <v>1052000304</v>
      </c>
      <c r="F1699" s="239" t="s">
        <v>1158</v>
      </c>
      <c r="G1699" s="131">
        <v>45</v>
      </c>
      <c r="H1699" s="238" t="s">
        <v>1105</v>
      </c>
      <c r="I1699" s="220" t="str">
        <f>VLOOKUP(A1699,EMPRESAS!$A$1:$I$342,9,0)</f>
        <v>MAGDALENA</v>
      </c>
      <c r="J1699" s="175">
        <v>2</v>
      </c>
      <c r="K1699" s="176" t="str">
        <f>VLOOKUP(J1699,AUXILIAR_TIPO_ASEGURADORA!$C$2:$D$19,2,0)</f>
        <v>QBE SEGUROS</v>
      </c>
      <c r="L1699" s="115">
        <v>706015140</v>
      </c>
      <c r="M1699" s="148">
        <v>42600</v>
      </c>
      <c r="N1699" s="115">
        <v>706015140</v>
      </c>
      <c r="O1699" s="148">
        <v>42600</v>
      </c>
      <c r="P1699" s="28"/>
      <c r="Q1699" s="60"/>
      <c r="R1699" s="157" t="str">
        <f t="shared" ca="1" si="90"/>
        <v>Vencida</v>
      </c>
      <c r="S1699" s="157">
        <f t="shared" ca="1" si="91"/>
        <v>2050</v>
      </c>
      <c r="T1699" s="157" t="str">
        <f t="shared" ca="1" si="89"/>
        <v xml:space="preserve"> </v>
      </c>
    </row>
    <row r="1700" spans="1:20" ht="15.6" thickTop="1" thickBot="1">
      <c r="A1700" s="67">
        <v>251265899</v>
      </c>
      <c r="B1700" s="88" t="str">
        <f>VLOOKUP(A1700,EMPRESAS!$A$1:$B$342,2,0)</f>
        <v>GOMEZ VALENCIA SORANNY</v>
      </c>
      <c r="C1700" s="88" t="str">
        <f>VLOOKUP(A1700,EMPRESAS!$A$1:$C$342,3,0)</f>
        <v>Turismo</v>
      </c>
      <c r="D1700" s="95" t="s">
        <v>2747</v>
      </c>
      <c r="E1700" s="122">
        <v>11120454</v>
      </c>
      <c r="F1700" s="130" t="s">
        <v>1102</v>
      </c>
      <c r="G1700" s="131">
        <v>18</v>
      </c>
      <c r="H1700" s="122" t="s">
        <v>1105</v>
      </c>
      <c r="I1700" s="220" t="str">
        <f>VLOOKUP(A1700,EMPRESAS!$A$1:$I$342,9,0)</f>
        <v>EMBALSE DE AMANI</v>
      </c>
      <c r="J1700" s="175">
        <v>2</v>
      </c>
      <c r="K1700" s="176" t="str">
        <f>VLOOKUP(J1700,AUXILIAR_TIPO_ASEGURADORA!$C$2:$D$19,2,0)</f>
        <v>QBE SEGUROS</v>
      </c>
      <c r="L1700" s="115">
        <v>706326348</v>
      </c>
      <c r="M1700" s="148">
        <v>42774</v>
      </c>
      <c r="N1700" s="115">
        <v>706326348</v>
      </c>
      <c r="O1700" s="148">
        <v>42774</v>
      </c>
      <c r="P1700" s="28"/>
      <c r="Q1700" s="60"/>
      <c r="R1700" s="157" t="str">
        <f t="shared" ca="1" si="90"/>
        <v>Vencida</v>
      </c>
      <c r="S1700" s="157">
        <f t="shared" ca="1" si="91"/>
        <v>1876</v>
      </c>
      <c r="T1700" s="157" t="str">
        <f t="shared" ca="1" si="89"/>
        <v xml:space="preserve"> </v>
      </c>
    </row>
    <row r="1701" spans="1:20" ht="15.6" thickTop="1" thickBot="1">
      <c r="A1701" s="67">
        <v>9002175173</v>
      </c>
      <c r="B1701" s="88" t="str">
        <f>VLOOKUP(A1701,EMPRESAS!$A$1:$B$342,2,0)</f>
        <v>EMPRESA MULTIACTIVA Y DE TRANSPORTE FLUVIAL DE PASAJEROS JAIMAR LIMITADA "EMTRANSFLUJAIMAR LTDA"</v>
      </c>
      <c r="C1701" s="88" t="str">
        <f>VLOOKUP(A1701,EMPRESAS!$A$1:$C$342,3,0)</f>
        <v>Especial y Turismo</v>
      </c>
      <c r="D1701" s="91" t="s">
        <v>2748</v>
      </c>
      <c r="E1701" s="122">
        <v>4140405</v>
      </c>
      <c r="F1701" s="130" t="s">
        <v>993</v>
      </c>
      <c r="G1701" s="131">
        <v>18</v>
      </c>
      <c r="H1701" s="122" t="s">
        <v>1035</v>
      </c>
      <c r="I1701" s="220" t="str">
        <f>VLOOKUP(A1701,EMPRESAS!$A$1:$I$342,9,0)</f>
        <v>MAGDALENA</v>
      </c>
      <c r="J1701" s="175">
        <v>1</v>
      </c>
      <c r="K1701" s="176" t="str">
        <f>VLOOKUP(J1701,AUXILIAR_TIPO_ASEGURADORA!$C$2:$D$19,2,0)</f>
        <v>PREVISORA</v>
      </c>
      <c r="L1701" s="115">
        <v>1003865</v>
      </c>
      <c r="M1701" s="148">
        <v>42860</v>
      </c>
      <c r="N1701" s="115">
        <v>30000071</v>
      </c>
      <c r="O1701" s="148">
        <v>42860</v>
      </c>
      <c r="P1701" s="28"/>
      <c r="Q1701" s="60"/>
      <c r="R1701" s="157" t="str">
        <f t="shared" ca="1" si="90"/>
        <v>Vencida</v>
      </c>
      <c r="S1701" s="157">
        <f t="shared" ca="1" si="91"/>
        <v>1790</v>
      </c>
      <c r="T1701" s="157" t="str">
        <f t="shared" ca="1" si="89"/>
        <v xml:space="preserve"> </v>
      </c>
    </row>
    <row r="1702" spans="1:20" ht="15.6" thickTop="1" thickBot="1">
      <c r="A1702" s="66">
        <v>9002175173</v>
      </c>
      <c r="B1702" s="88" t="str">
        <f>VLOOKUP(A1702,EMPRESAS!$A$1:$B$342,2,0)</f>
        <v>EMPRESA MULTIACTIVA Y DE TRANSPORTE FLUVIAL DE PASAJEROS JAIMAR LIMITADA "EMTRANSFLUJAIMAR LTDA"</v>
      </c>
      <c r="C1702" s="88" t="str">
        <f>VLOOKUP(A1702,EMPRESAS!$A$1:$C$342,3,0)</f>
        <v>Especial y Turismo</v>
      </c>
      <c r="D1702" s="91" t="s">
        <v>2266</v>
      </c>
      <c r="E1702" s="122">
        <v>4140406</v>
      </c>
      <c r="F1702" s="130" t="s">
        <v>993</v>
      </c>
      <c r="G1702" s="131">
        <v>18</v>
      </c>
      <c r="H1702" s="122" t="s">
        <v>1035</v>
      </c>
      <c r="I1702" s="220" t="str">
        <f>VLOOKUP(A1702,EMPRESAS!$A$1:$I$342,9,0)</f>
        <v>MAGDALENA</v>
      </c>
      <c r="J1702" s="175">
        <v>1</v>
      </c>
      <c r="K1702" s="176" t="str">
        <f>VLOOKUP(J1702,AUXILIAR_TIPO_ASEGURADORA!$C$2:$D$19,2,0)</f>
        <v>PREVISORA</v>
      </c>
      <c r="L1702" s="115">
        <v>1003865</v>
      </c>
      <c r="M1702" s="148">
        <v>42860</v>
      </c>
      <c r="N1702" s="115">
        <v>30000071</v>
      </c>
      <c r="O1702" s="148">
        <v>42860</v>
      </c>
      <c r="P1702" s="28"/>
      <c r="Q1702" s="60"/>
      <c r="R1702" s="157" t="str">
        <f t="shared" ca="1" si="90"/>
        <v>Vencida</v>
      </c>
      <c r="S1702" s="157">
        <f t="shared" ca="1" si="91"/>
        <v>1790</v>
      </c>
      <c r="T1702" s="157" t="str">
        <f t="shared" ca="1" si="89"/>
        <v xml:space="preserve"> </v>
      </c>
    </row>
    <row r="1703" spans="1:20" ht="15.6" thickTop="1" thickBot="1">
      <c r="A1703" s="66">
        <v>9002175173</v>
      </c>
      <c r="B1703" s="88" t="str">
        <f>VLOOKUP(A1703,EMPRESAS!$A$1:$B$342,2,0)</f>
        <v>EMPRESA MULTIACTIVA Y DE TRANSPORTE FLUVIAL DE PASAJEROS JAIMAR LIMITADA "EMTRANSFLUJAIMAR LTDA"</v>
      </c>
      <c r="C1703" s="88" t="str">
        <f>VLOOKUP(A1703,EMPRESAS!$A$1:$C$342,3,0)</f>
        <v>Especial y Turismo</v>
      </c>
      <c r="D1703" s="91" t="s">
        <v>2331</v>
      </c>
      <c r="E1703" s="122">
        <v>4140407</v>
      </c>
      <c r="F1703" s="130" t="s">
        <v>993</v>
      </c>
      <c r="G1703" s="131">
        <v>18</v>
      </c>
      <c r="H1703" s="122" t="s">
        <v>1105</v>
      </c>
      <c r="I1703" s="220" t="str">
        <f>VLOOKUP(A1703,EMPRESAS!$A$1:$I$342,9,0)</f>
        <v>MAGDALENA</v>
      </c>
      <c r="J1703" s="175">
        <v>1</v>
      </c>
      <c r="K1703" s="176" t="str">
        <f>VLOOKUP(J1703,AUXILIAR_TIPO_ASEGURADORA!$C$2:$D$19,2,0)</f>
        <v>PREVISORA</v>
      </c>
      <c r="L1703" s="115">
        <v>1003865</v>
      </c>
      <c r="M1703" s="148">
        <v>42860</v>
      </c>
      <c r="N1703" s="115">
        <v>30000071</v>
      </c>
      <c r="O1703" s="148">
        <v>42860</v>
      </c>
      <c r="P1703" s="28"/>
      <c r="Q1703" s="60"/>
      <c r="R1703" s="157" t="str">
        <f t="shared" ca="1" si="90"/>
        <v>Vencida</v>
      </c>
      <c r="S1703" s="157">
        <f t="shared" ca="1" si="91"/>
        <v>1790</v>
      </c>
      <c r="T1703" s="157" t="str">
        <f t="shared" ca="1" si="89"/>
        <v xml:space="preserve"> </v>
      </c>
    </row>
    <row r="1704" spans="1:20" ht="15.6" thickTop="1" thickBot="1">
      <c r="A1704" s="67">
        <v>9009254591</v>
      </c>
      <c r="B1704" s="88" t="str">
        <f>VLOOKUP(A1704,EMPRESAS!$A$1:$B$342,2,0)</f>
        <v>TRANSPORTE FLUVIAL ESPECIAL LA SANJUANEÑA LTDA "LA SANJUANEÑA LTDA"</v>
      </c>
      <c r="C1704" s="88" t="str">
        <f>VLOOKUP(A1704,EMPRESAS!$A$1:$C$342,3,0)</f>
        <v>Especial</v>
      </c>
      <c r="D1704" s="95" t="s">
        <v>2749</v>
      </c>
      <c r="E1704" s="122">
        <v>20420702</v>
      </c>
      <c r="F1704" s="130" t="s">
        <v>1102</v>
      </c>
      <c r="G1704" s="131">
        <v>21</v>
      </c>
      <c r="H1704" s="122" t="s">
        <v>1105</v>
      </c>
      <c r="I1704" s="220" t="str">
        <f>VLOOKUP(A1704,EMPRESAS!$A$1:$I$342,9,0)</f>
        <v>SAN JUAN</v>
      </c>
      <c r="J1704" s="175">
        <v>2</v>
      </c>
      <c r="K1704" s="176" t="str">
        <f>VLOOKUP(J1704,AUXILIAR_TIPO_ASEGURADORA!$C$2:$D$19,2,0)</f>
        <v>QBE SEGUROS</v>
      </c>
      <c r="L1704" s="115">
        <v>706537841</v>
      </c>
      <c r="M1704" s="148">
        <v>43292</v>
      </c>
      <c r="N1704" s="115">
        <v>706537841</v>
      </c>
      <c r="O1704" s="148">
        <v>43292</v>
      </c>
      <c r="P1704" s="28"/>
      <c r="Q1704" s="60"/>
      <c r="R1704" s="157" t="str">
        <f t="shared" ca="1" si="90"/>
        <v>Vencida</v>
      </c>
      <c r="S1704" s="157">
        <f t="shared" ca="1" si="91"/>
        <v>1358</v>
      </c>
      <c r="T1704" s="157" t="str">
        <f t="shared" ca="1" si="89"/>
        <v xml:space="preserve"> </v>
      </c>
    </row>
    <row r="1705" spans="1:20" ht="15.6" thickTop="1" thickBot="1">
      <c r="A1705" s="67">
        <v>8110322797</v>
      </c>
      <c r="B1705" s="88" t="str">
        <f>VLOOKUP(A1705,EMPRESAS!$A$1:$B$342,2,0)</f>
        <v>AVIAJAR S.A.</v>
      </c>
      <c r="C1705" s="88" t="str">
        <f>VLOOKUP(A1705,EMPRESAS!$A$1:$C$342,3,0)</f>
        <v>Turismo</v>
      </c>
      <c r="D1705" s="91" t="s">
        <v>2750</v>
      </c>
      <c r="E1705" s="122">
        <v>10820376</v>
      </c>
      <c r="F1705" s="130" t="s">
        <v>1102</v>
      </c>
      <c r="G1705" s="131">
        <v>7</v>
      </c>
      <c r="H1705" s="122" t="s">
        <v>1035</v>
      </c>
      <c r="I1705" s="220" t="str">
        <f>VLOOKUP(A1705,EMPRESAS!$A$1:$I$342,9,0)</f>
        <v>SOGAMOSO</v>
      </c>
      <c r="J1705" s="175">
        <v>15</v>
      </c>
      <c r="K1705" s="176" t="str">
        <f>VLOOKUP(J1705,AUXILIAR_TIPO_ASEGURADORA!$C$2:$D$19,2,0)</f>
        <v>ZURICH</v>
      </c>
      <c r="L1705" s="115" t="s">
        <v>2751</v>
      </c>
      <c r="M1705" s="304">
        <v>44512</v>
      </c>
      <c r="N1705" s="115" t="s">
        <v>2751</v>
      </c>
      <c r="O1705" s="304">
        <v>44512</v>
      </c>
      <c r="P1705" s="28"/>
      <c r="Q1705" s="60"/>
      <c r="R1705" s="157" t="str">
        <f t="shared" ca="1" si="90"/>
        <v>Vencida</v>
      </c>
      <c r="S1705" s="157">
        <f t="shared" ca="1" si="91"/>
        <v>138</v>
      </c>
      <c r="T1705" s="157" t="str">
        <f t="shared" ca="1" si="89"/>
        <v xml:space="preserve"> </v>
      </c>
    </row>
    <row r="1706" spans="1:20" ht="15.6" thickTop="1" thickBot="1">
      <c r="A1706" s="66">
        <v>8110322797</v>
      </c>
      <c r="B1706" s="88" t="str">
        <f>VLOOKUP(A1706,EMPRESAS!$A$1:$B$342,2,0)</f>
        <v>AVIAJAR S.A.</v>
      </c>
      <c r="C1706" s="88" t="str">
        <f>VLOOKUP(A1706,EMPRESAS!$A$1:$C$342,3,0)</f>
        <v>Turismo</v>
      </c>
      <c r="D1706" s="91" t="s">
        <v>2468</v>
      </c>
      <c r="E1706" s="122">
        <v>10820377</v>
      </c>
      <c r="F1706" s="131" t="s">
        <v>1195</v>
      </c>
      <c r="G1706" s="131">
        <v>20</v>
      </c>
      <c r="H1706" s="122" t="s">
        <v>1035</v>
      </c>
      <c r="I1706" s="220" t="str">
        <f>VLOOKUP(A1706,EMPRESAS!$A$1:$I$342,9,0)</f>
        <v>SOGAMOSO</v>
      </c>
      <c r="J1706" s="175">
        <v>15</v>
      </c>
      <c r="K1706" s="176" t="str">
        <f>VLOOKUP(J1706,AUXILIAR_TIPO_ASEGURADORA!$C$2:$D$19,2,0)</f>
        <v>ZURICH</v>
      </c>
      <c r="L1706" s="115" t="s">
        <v>2751</v>
      </c>
      <c r="M1706" s="304">
        <v>44512</v>
      </c>
      <c r="N1706" s="115" t="s">
        <v>2751</v>
      </c>
      <c r="O1706" s="304">
        <v>44512</v>
      </c>
      <c r="P1706" s="28"/>
      <c r="Q1706" s="60"/>
      <c r="R1706" s="157" t="str">
        <f t="shared" ca="1" si="90"/>
        <v>Vencida</v>
      </c>
      <c r="S1706" s="157">
        <f t="shared" ca="1" si="91"/>
        <v>138</v>
      </c>
      <c r="T1706" s="157" t="str">
        <f t="shared" ca="1" si="89"/>
        <v xml:space="preserve"> </v>
      </c>
    </row>
    <row r="1707" spans="1:20" ht="15.6" thickTop="1" thickBot="1">
      <c r="A1707" s="66">
        <v>8110322797</v>
      </c>
      <c r="B1707" s="88" t="str">
        <f>VLOOKUP(A1707,EMPRESAS!$A$1:$B$342,2,0)</f>
        <v>AVIAJAR S.A.</v>
      </c>
      <c r="C1707" s="88" t="str">
        <f>VLOOKUP(A1707,EMPRESAS!$A$1:$C$342,3,0)</f>
        <v>Turismo</v>
      </c>
      <c r="D1707" s="91" t="s">
        <v>2752</v>
      </c>
      <c r="E1707" s="122">
        <v>10820378</v>
      </c>
      <c r="F1707" s="130" t="s">
        <v>1102</v>
      </c>
      <c r="G1707" s="131">
        <v>15</v>
      </c>
      <c r="H1707" s="122" t="s">
        <v>1035</v>
      </c>
      <c r="I1707" s="220" t="str">
        <f>VLOOKUP(A1707,EMPRESAS!$A$1:$I$342,9,0)</f>
        <v>SOGAMOSO</v>
      </c>
      <c r="J1707" s="175">
        <v>15</v>
      </c>
      <c r="K1707" s="176" t="str">
        <f>VLOOKUP(J1707,AUXILIAR_TIPO_ASEGURADORA!$C$2:$D$19,2,0)</f>
        <v>ZURICH</v>
      </c>
      <c r="L1707" s="115" t="s">
        <v>2751</v>
      </c>
      <c r="M1707" s="304">
        <v>44512</v>
      </c>
      <c r="N1707" s="115" t="s">
        <v>2751</v>
      </c>
      <c r="O1707" s="304">
        <v>44512</v>
      </c>
      <c r="P1707" s="28"/>
      <c r="Q1707" s="60"/>
      <c r="R1707" s="157" t="str">
        <f t="shared" ca="1" si="90"/>
        <v>Vencida</v>
      </c>
      <c r="S1707" s="157">
        <f t="shared" ca="1" si="91"/>
        <v>138</v>
      </c>
      <c r="T1707" s="157" t="str">
        <f t="shared" ca="1" si="89"/>
        <v xml:space="preserve"> </v>
      </c>
    </row>
    <row r="1708" spans="1:20" ht="15.6" thickTop="1" thickBot="1">
      <c r="A1708" s="67">
        <v>9004926828</v>
      </c>
      <c r="B1708" s="88" t="str">
        <f>VLOOKUP(A1708,EMPRESAS!$A$1:$B$342,2,0)</f>
        <v>HERMEZA GOLD S.A.S.</v>
      </c>
      <c r="C1708" s="88" t="str">
        <f>VLOOKUP(A1708,EMPRESAS!$A$1:$C$342,3,0)</f>
        <v>Especial y Turismo</v>
      </c>
      <c r="D1708" s="95" t="s">
        <v>2753</v>
      </c>
      <c r="E1708" s="122">
        <v>11021922</v>
      </c>
      <c r="F1708" s="131" t="s">
        <v>1195</v>
      </c>
      <c r="G1708" s="131">
        <v>170</v>
      </c>
      <c r="H1708" s="122" t="s">
        <v>1035</v>
      </c>
      <c r="I1708" s="220" t="str">
        <f>VLOOKUP(A1708,EMPRESAS!$A$1:$I$342,9,0)</f>
        <v>EMBALSE EL PEÑOL</v>
      </c>
      <c r="J1708" s="175">
        <v>1</v>
      </c>
      <c r="K1708" s="176" t="str">
        <f>VLOOKUP(J1708,AUXILIAR_TIPO_ASEGURADORA!$C$2:$D$19,2,0)</f>
        <v>PREVISORA</v>
      </c>
      <c r="L1708" s="115">
        <v>1023118</v>
      </c>
      <c r="M1708" s="148">
        <v>44454</v>
      </c>
      <c r="N1708" s="115">
        <v>3000996</v>
      </c>
      <c r="O1708" s="148">
        <v>44454</v>
      </c>
      <c r="P1708" s="28"/>
      <c r="Q1708" s="60"/>
      <c r="R1708" s="157" t="str">
        <f t="shared" ca="1" si="90"/>
        <v>Vencida</v>
      </c>
      <c r="S1708" s="157">
        <f t="shared" ca="1" si="91"/>
        <v>196</v>
      </c>
      <c r="T1708" s="157" t="str">
        <f t="shared" ca="1" si="89"/>
        <v xml:space="preserve"> </v>
      </c>
    </row>
    <row r="1709" spans="1:20" ht="15.6" thickTop="1" thickBot="1">
      <c r="A1709" s="66">
        <v>9004926828</v>
      </c>
      <c r="B1709" s="88" t="str">
        <f>VLOOKUP(A1709,EMPRESAS!$A$1:$B$342,2,0)</f>
        <v>HERMEZA GOLD S.A.S.</v>
      </c>
      <c r="C1709" s="88" t="str">
        <f>VLOOKUP(A1709,EMPRESAS!$A$1:$C$342,3,0)</f>
        <v>Especial y Turismo</v>
      </c>
      <c r="D1709" s="95" t="s">
        <v>2754</v>
      </c>
      <c r="E1709" s="122">
        <v>11021684</v>
      </c>
      <c r="F1709" s="131" t="s">
        <v>1195</v>
      </c>
      <c r="G1709" s="131">
        <v>15</v>
      </c>
      <c r="H1709" s="122" t="s">
        <v>1035</v>
      </c>
      <c r="I1709" s="220" t="str">
        <f>VLOOKUP(A1709,EMPRESAS!$A$1:$I$342,9,0)</f>
        <v>EMBALSE EL PEÑOL</v>
      </c>
      <c r="J1709" s="175">
        <v>1</v>
      </c>
      <c r="K1709" s="176" t="str">
        <f>VLOOKUP(J1709,AUXILIAR_TIPO_ASEGURADORA!$C$2:$D$19,2,0)</f>
        <v>PREVISORA</v>
      </c>
      <c r="L1709" s="115">
        <v>1023118</v>
      </c>
      <c r="M1709" s="148">
        <v>44454</v>
      </c>
      <c r="N1709" s="115">
        <v>3000996</v>
      </c>
      <c r="O1709" s="148">
        <v>44454</v>
      </c>
      <c r="P1709" s="28"/>
      <c r="Q1709" s="60"/>
      <c r="R1709" s="157" t="str">
        <f t="shared" ca="1" si="90"/>
        <v>Vencida</v>
      </c>
      <c r="S1709" s="157">
        <f t="shared" ca="1" si="91"/>
        <v>196</v>
      </c>
      <c r="T1709" s="157" t="str">
        <f t="shared" ca="1" si="89"/>
        <v xml:space="preserve"> </v>
      </c>
    </row>
    <row r="1710" spans="1:20" ht="15.6" thickTop="1" thickBot="1">
      <c r="A1710" s="66">
        <v>9004926828</v>
      </c>
      <c r="B1710" s="88" t="str">
        <f>VLOOKUP(A1710,EMPRESAS!$A$1:$B$342,2,0)</f>
        <v>HERMEZA GOLD S.A.S.</v>
      </c>
      <c r="C1710" s="88" t="str">
        <f>VLOOKUP(A1710,EMPRESAS!$A$1:$C$342,3,0)</f>
        <v>Especial y Turismo</v>
      </c>
      <c r="D1710" s="95" t="s">
        <v>2755</v>
      </c>
      <c r="E1710" s="122">
        <v>11022008</v>
      </c>
      <c r="F1710" s="131" t="s">
        <v>1102</v>
      </c>
      <c r="G1710" s="131">
        <v>16</v>
      </c>
      <c r="H1710" s="122" t="s">
        <v>1035</v>
      </c>
      <c r="I1710" s="220" t="str">
        <f>VLOOKUP(A1710,EMPRESAS!$A$1:$I$342,9,0)</f>
        <v>EMBALSE EL PEÑOL</v>
      </c>
      <c r="J1710" s="175">
        <v>1</v>
      </c>
      <c r="K1710" s="176" t="str">
        <f>VLOOKUP(J1710,AUXILIAR_TIPO_ASEGURADORA!$C$2:$D$19,2,0)</f>
        <v>PREVISORA</v>
      </c>
      <c r="L1710" s="115">
        <v>1023118</v>
      </c>
      <c r="M1710" s="148">
        <v>44454</v>
      </c>
      <c r="N1710" s="115">
        <v>3000996</v>
      </c>
      <c r="O1710" s="148">
        <v>44454</v>
      </c>
      <c r="P1710" s="28"/>
      <c r="Q1710" s="60"/>
      <c r="R1710" s="157" t="str">
        <f t="shared" ca="1" si="90"/>
        <v>Vencida</v>
      </c>
      <c r="S1710" s="157">
        <f t="shared" ca="1" si="91"/>
        <v>196</v>
      </c>
      <c r="T1710" s="157"/>
    </row>
    <row r="1711" spans="1:20" ht="15.6" thickTop="1" thickBot="1">
      <c r="A1711" s="142">
        <v>8902009287</v>
      </c>
      <c r="B1711" s="88" t="str">
        <f>VLOOKUP(A1711,EMPRESAS!$A$1:$B$342,2,0)</f>
        <v>COOPERATIVA SANTANDEREANA DE TRANSPORTADORES LIMITADA "COPETRAN"</v>
      </c>
      <c r="C1711" s="88" t="str">
        <f>VLOOKUP(A1711,EMPRESAS!$A$1:$C$342,3,0)</f>
        <v>Especial y Turismo</v>
      </c>
      <c r="D1711" s="91" t="s">
        <v>2756</v>
      </c>
      <c r="E1711" s="122">
        <v>11420534</v>
      </c>
      <c r="F1711" s="130" t="s">
        <v>1673</v>
      </c>
      <c r="G1711" s="131">
        <v>20</v>
      </c>
      <c r="H1711" s="122" t="s">
        <v>1147</v>
      </c>
      <c r="I1711" s="220" t="str">
        <f>VLOOKUP(A1711,EMPRESAS!$A$1:$I$342,9,0)</f>
        <v>MAGDALENA</v>
      </c>
      <c r="J1711" s="175">
        <v>1</v>
      </c>
      <c r="K1711" s="176" t="str">
        <f>VLOOKUP(J1711,AUXILIAR_TIPO_ASEGURADORA!$C$2:$D$19,2,0)</f>
        <v>PREVISORA</v>
      </c>
      <c r="L1711" s="115">
        <v>22000199</v>
      </c>
      <c r="M1711" s="148">
        <v>43042</v>
      </c>
      <c r="N1711" s="115">
        <v>22000199</v>
      </c>
      <c r="O1711" s="148">
        <v>43042</v>
      </c>
      <c r="P1711" s="28"/>
      <c r="Q1711" s="60"/>
      <c r="R1711" s="157" t="str">
        <f t="shared" ca="1" si="90"/>
        <v>Vencida</v>
      </c>
      <c r="S1711" s="157">
        <f t="shared" ca="1" si="91"/>
        <v>1608</v>
      </c>
      <c r="T1711" s="157" t="str">
        <f t="shared" ca="1" si="89"/>
        <v xml:space="preserve"> </v>
      </c>
    </row>
    <row r="1712" spans="1:20" ht="15.6" thickTop="1" thickBot="1">
      <c r="A1712" s="67">
        <v>9009713123</v>
      </c>
      <c r="B1712" s="88" t="str">
        <f>VLOOKUP(A1712,EMPRESAS!$A$1:$B$342,2,0)</f>
        <v>TRANSPORTES FLUVIALES EL RENACER DEL MAGDALENA S.A.S. "TRANS EL RENACER S.A.S."</v>
      </c>
      <c r="C1712" s="88" t="str">
        <f>VLOOKUP(A1712,EMPRESAS!$A$1:$C$342,3,0)</f>
        <v>Especial y Turismo</v>
      </c>
      <c r="D1712" s="97" t="s">
        <v>2757</v>
      </c>
      <c r="E1712" s="122">
        <v>11120475</v>
      </c>
      <c r="F1712" s="131" t="s">
        <v>1195</v>
      </c>
      <c r="G1712" s="131">
        <v>105</v>
      </c>
      <c r="H1712" s="122" t="s">
        <v>1035</v>
      </c>
      <c r="I1712" s="220" t="str">
        <f>VLOOKUP(A1712,EMPRESAS!$A$1:$I$342,9,0)</f>
        <v>MAGDALENA</v>
      </c>
      <c r="J1712" s="175">
        <v>2</v>
      </c>
      <c r="K1712" s="176" t="str">
        <f>VLOOKUP(J1712,AUXILIAR_TIPO_ASEGURADORA!$C$2:$D$19,2,0)</f>
        <v>QBE SEGUROS</v>
      </c>
      <c r="L1712" s="115">
        <v>706544421</v>
      </c>
      <c r="M1712" s="148">
        <v>43763</v>
      </c>
      <c r="N1712" s="115">
        <v>706544421</v>
      </c>
      <c r="O1712" s="148">
        <v>43763</v>
      </c>
      <c r="P1712" s="28"/>
      <c r="Q1712" s="60"/>
      <c r="R1712" s="157" t="str">
        <f t="shared" ca="1" si="90"/>
        <v>Vencida</v>
      </c>
      <c r="S1712" s="157">
        <f t="shared" ca="1" si="91"/>
        <v>887</v>
      </c>
      <c r="T1712" s="157" t="str">
        <f t="shared" ref="T1712:T1801" ca="1" si="92">IF(S1712=-$Y$1,"Proximo a Vencer"," ")</f>
        <v xml:space="preserve"> </v>
      </c>
    </row>
    <row r="1713" spans="1:20" ht="15.6" thickTop="1" thickBot="1">
      <c r="A1713" s="67">
        <v>9005558288</v>
      </c>
      <c r="B1713" s="88" t="str">
        <f>VLOOKUP(A1713,EMPRESAS!$A$1:$B$342,2,0)</f>
        <v>ANFIBIA TRANSPORTE FLUVIAL Y TERRESTRE S.A.S. ANTES PROSERVIS TRANSPORTES S.A.S.</v>
      </c>
      <c r="C1713" s="88" t="str">
        <f>VLOOKUP(A1713,EMPRESAS!$A$1:$C$342,3,0)</f>
        <v>Pasajeros</v>
      </c>
      <c r="D1713" s="267" t="s">
        <v>2758</v>
      </c>
      <c r="E1713" s="127">
        <v>11310179</v>
      </c>
      <c r="F1713" s="129" t="s">
        <v>1127</v>
      </c>
      <c r="G1713" s="129">
        <v>70</v>
      </c>
      <c r="H1713" s="127" t="s">
        <v>1105</v>
      </c>
      <c r="I1713" s="220" t="str">
        <f>VLOOKUP(A1713,EMPRESAS!$A$1:$I$342,9,0)</f>
        <v>EMBALSE DE SALVAJINA</v>
      </c>
      <c r="J1713" s="175">
        <v>1</v>
      </c>
      <c r="K1713" s="176" t="str">
        <f>VLOOKUP(J1713,AUXILIAR_TIPO_ASEGURADORA!$C$2:$D$19,2,0)</f>
        <v>PREVISORA</v>
      </c>
      <c r="L1713" s="115">
        <v>1017577</v>
      </c>
      <c r="M1713" s="148">
        <v>42908</v>
      </c>
      <c r="N1713" s="115">
        <v>3000218</v>
      </c>
      <c r="O1713" s="148">
        <v>43133</v>
      </c>
      <c r="P1713" s="28"/>
      <c r="Q1713" s="60"/>
      <c r="R1713" s="157" t="str">
        <f t="shared" ref="R1713:R1718" ca="1" si="93">IF(O1713&lt;$W$1,"Vencida","Vigente")</f>
        <v>Vencida</v>
      </c>
      <c r="S1713" s="157">
        <f t="shared" ref="S1713:S1718" ca="1" si="94">$W$1-O1713</f>
        <v>1517</v>
      </c>
      <c r="T1713" s="157" t="str">
        <f t="shared" ref="T1713:T1718" ca="1" si="95">IF(S1713=-$Y$1,"Proximo a Vencer"," ")</f>
        <v xml:space="preserve"> </v>
      </c>
    </row>
    <row r="1714" spans="1:20" ht="15.6" thickTop="1" thickBot="1">
      <c r="A1714" s="66">
        <v>9005558288</v>
      </c>
      <c r="B1714" s="88" t="str">
        <f>VLOOKUP(A1714,EMPRESAS!$A$1:$B$342,2,0)</f>
        <v>ANFIBIA TRANSPORTE FLUVIAL Y TERRESTRE S.A.S. ANTES PROSERVIS TRANSPORTES S.A.S.</v>
      </c>
      <c r="C1714" s="88" t="str">
        <f>VLOOKUP(A1714,EMPRESAS!$A$1:$C$342,3,0)</f>
        <v>Pasajeros</v>
      </c>
      <c r="D1714" s="267" t="s">
        <v>2759</v>
      </c>
      <c r="E1714" s="127">
        <v>11310180</v>
      </c>
      <c r="F1714" s="129" t="s">
        <v>1127</v>
      </c>
      <c r="G1714" s="129">
        <v>70</v>
      </c>
      <c r="H1714" s="127" t="s">
        <v>1105</v>
      </c>
      <c r="I1714" s="220" t="str">
        <f>VLOOKUP(A1714,EMPRESAS!$A$1:$I$342,9,0)</f>
        <v>EMBALSE DE SALVAJINA</v>
      </c>
      <c r="J1714" s="175">
        <v>1</v>
      </c>
      <c r="K1714" s="176" t="str">
        <f>VLOOKUP(J1714,AUXILIAR_TIPO_ASEGURADORA!$C$2:$D$19,2,0)</f>
        <v>PREVISORA</v>
      </c>
      <c r="L1714" s="115">
        <v>1017577</v>
      </c>
      <c r="M1714" s="148">
        <v>42908</v>
      </c>
      <c r="N1714" s="115">
        <v>3000218</v>
      </c>
      <c r="O1714" s="148">
        <v>43133</v>
      </c>
      <c r="P1714" s="28"/>
      <c r="Q1714" s="60"/>
      <c r="R1714" s="157" t="str">
        <f t="shared" ca="1" si="93"/>
        <v>Vencida</v>
      </c>
      <c r="S1714" s="157">
        <f t="shared" ca="1" si="94"/>
        <v>1517</v>
      </c>
      <c r="T1714" s="157" t="str">
        <f t="shared" ca="1" si="95"/>
        <v xml:space="preserve"> </v>
      </c>
    </row>
    <row r="1715" spans="1:20" ht="15.6" thickTop="1" thickBot="1">
      <c r="A1715" s="66"/>
      <c r="B1715" s="88" t="e">
        <f>VLOOKUP(A1715,EMPRESAS!$A$1:$B$342,2,0)</f>
        <v>#N/A</v>
      </c>
      <c r="C1715" s="88" t="e">
        <f>VLOOKUP(A1715,EMPRESAS!$A$1:$C$342,3,0)</f>
        <v>#N/A</v>
      </c>
      <c r="D1715" s="267" t="s">
        <v>2760</v>
      </c>
      <c r="E1715" s="127">
        <v>11310181</v>
      </c>
      <c r="F1715" s="129" t="s">
        <v>1127</v>
      </c>
      <c r="G1715" s="129">
        <v>100</v>
      </c>
      <c r="H1715" s="127" t="s">
        <v>1105</v>
      </c>
      <c r="I1715" s="220" t="e">
        <f>VLOOKUP(A1715,EMPRESAS!$A$1:$I$342,9,0)</f>
        <v>#N/A</v>
      </c>
      <c r="J1715" s="175">
        <v>1</v>
      </c>
      <c r="K1715" s="176" t="str">
        <f>VLOOKUP(J1715,AUXILIAR_TIPO_ASEGURADORA!$C$2:$D$19,2,0)</f>
        <v>PREVISORA</v>
      </c>
      <c r="L1715" s="115">
        <v>1017577</v>
      </c>
      <c r="M1715" s="148">
        <v>42908</v>
      </c>
      <c r="N1715" s="115">
        <v>3000218</v>
      </c>
      <c r="O1715" s="148">
        <v>43133</v>
      </c>
      <c r="P1715" s="28"/>
      <c r="Q1715" s="60"/>
      <c r="R1715" s="157" t="str">
        <f t="shared" ca="1" si="93"/>
        <v>Vencida</v>
      </c>
      <c r="S1715" s="157">
        <f t="shared" ca="1" si="94"/>
        <v>1517</v>
      </c>
      <c r="T1715" s="157" t="str">
        <f t="shared" ca="1" si="95"/>
        <v xml:space="preserve"> </v>
      </c>
    </row>
    <row r="1716" spans="1:20" ht="15.6" thickTop="1" thickBot="1">
      <c r="A1716" s="66"/>
      <c r="B1716" s="88" t="e">
        <f>VLOOKUP(A1716,EMPRESAS!$A$1:$B$342,2,0)</f>
        <v>#N/A</v>
      </c>
      <c r="C1716" s="88" t="e">
        <f>VLOOKUP(A1716,EMPRESAS!$A$1:$C$342,3,0)</f>
        <v>#N/A</v>
      </c>
      <c r="D1716" s="267" t="s">
        <v>2761</v>
      </c>
      <c r="E1716" s="127">
        <v>11310182</v>
      </c>
      <c r="F1716" s="129" t="s">
        <v>1127</v>
      </c>
      <c r="G1716" s="129">
        <v>130</v>
      </c>
      <c r="H1716" s="127" t="s">
        <v>1105</v>
      </c>
      <c r="I1716" s="220" t="e">
        <f>VLOOKUP(A1716,EMPRESAS!$A$1:$I$342,9,0)</f>
        <v>#N/A</v>
      </c>
      <c r="J1716" s="175">
        <v>1</v>
      </c>
      <c r="K1716" s="176" t="str">
        <f>VLOOKUP(J1716,AUXILIAR_TIPO_ASEGURADORA!$C$2:$D$19,2,0)</f>
        <v>PREVISORA</v>
      </c>
      <c r="L1716" s="115">
        <v>1017577</v>
      </c>
      <c r="M1716" s="148">
        <v>42908</v>
      </c>
      <c r="N1716" s="115">
        <v>3000218</v>
      </c>
      <c r="O1716" s="148">
        <v>43133</v>
      </c>
      <c r="P1716" s="28"/>
      <c r="Q1716" s="60"/>
      <c r="R1716" s="157" t="str">
        <f t="shared" ca="1" si="93"/>
        <v>Vencida</v>
      </c>
      <c r="S1716" s="157">
        <f t="shared" ca="1" si="94"/>
        <v>1517</v>
      </c>
      <c r="T1716" s="157" t="str">
        <f t="shared" ca="1" si="95"/>
        <v xml:space="preserve"> </v>
      </c>
    </row>
    <row r="1717" spans="1:20" ht="15.6" thickTop="1" thickBot="1">
      <c r="A1717" s="66"/>
      <c r="B1717" s="88" t="e">
        <f>VLOOKUP(A1717,EMPRESAS!$A$1:$B$342,2,0)</f>
        <v>#N/A</v>
      </c>
      <c r="C1717" s="88" t="e">
        <f>VLOOKUP(A1717,EMPRESAS!$A$1:$C$342,3,0)</f>
        <v>#N/A</v>
      </c>
      <c r="D1717" s="267" t="s">
        <v>2762</v>
      </c>
      <c r="E1717" s="127">
        <v>11310246</v>
      </c>
      <c r="F1717" s="129" t="s">
        <v>1127</v>
      </c>
      <c r="G1717" s="129">
        <v>120</v>
      </c>
      <c r="H1717" s="127" t="s">
        <v>1105</v>
      </c>
      <c r="I1717" s="220" t="e">
        <f>VLOOKUP(A1717,EMPRESAS!$A$1:$I$342,9,0)</f>
        <v>#N/A</v>
      </c>
      <c r="J1717" s="175">
        <v>1</v>
      </c>
      <c r="K1717" s="176" t="str">
        <f>VLOOKUP(J1717,AUXILIAR_TIPO_ASEGURADORA!$C$2:$D$19,2,0)</f>
        <v>PREVISORA</v>
      </c>
      <c r="L1717" s="115">
        <v>1017577</v>
      </c>
      <c r="M1717" s="148">
        <v>42908</v>
      </c>
      <c r="N1717" s="115">
        <v>3000218</v>
      </c>
      <c r="O1717" s="148">
        <v>43133</v>
      </c>
      <c r="P1717" s="28"/>
      <c r="Q1717" s="60"/>
      <c r="R1717" s="157" t="str">
        <f t="shared" ca="1" si="93"/>
        <v>Vencida</v>
      </c>
      <c r="S1717" s="157">
        <f t="shared" ca="1" si="94"/>
        <v>1517</v>
      </c>
      <c r="T1717" s="157" t="str">
        <f t="shared" ca="1" si="95"/>
        <v xml:space="preserve"> </v>
      </c>
    </row>
    <row r="1718" spans="1:20" ht="15.6" thickTop="1" thickBot="1">
      <c r="A1718" s="66"/>
      <c r="B1718" s="88" t="e">
        <f>VLOOKUP(A1718,EMPRESAS!$A$1:$B$342,2,0)</f>
        <v>#N/A</v>
      </c>
      <c r="C1718" s="88" t="e">
        <f>VLOOKUP(A1718,EMPRESAS!$A$1:$C$342,3,0)</f>
        <v>#N/A</v>
      </c>
      <c r="D1718" s="267" t="s">
        <v>2763</v>
      </c>
      <c r="E1718" s="127">
        <v>11320415</v>
      </c>
      <c r="F1718" s="129" t="s">
        <v>1102</v>
      </c>
      <c r="G1718" s="129">
        <v>15</v>
      </c>
      <c r="H1718" s="127" t="s">
        <v>1105</v>
      </c>
      <c r="I1718" s="220" t="e">
        <f>VLOOKUP(A1718,EMPRESAS!$A$1:$I$342,9,0)</f>
        <v>#N/A</v>
      </c>
      <c r="J1718" s="175">
        <v>1</v>
      </c>
      <c r="K1718" s="176" t="str">
        <f>VLOOKUP(J1718,AUXILIAR_TIPO_ASEGURADORA!$C$2:$D$19,2,0)</f>
        <v>PREVISORA</v>
      </c>
      <c r="L1718" s="115">
        <v>1017577</v>
      </c>
      <c r="M1718" s="148">
        <v>42908</v>
      </c>
      <c r="N1718" s="115">
        <v>3000218</v>
      </c>
      <c r="O1718" s="148">
        <v>43133</v>
      </c>
      <c r="P1718" s="28"/>
      <c r="Q1718" s="60"/>
      <c r="R1718" s="157" t="str">
        <f t="shared" ca="1" si="93"/>
        <v>Vencida</v>
      </c>
      <c r="S1718" s="157">
        <f t="shared" ca="1" si="94"/>
        <v>1517</v>
      </c>
      <c r="T1718" s="157" t="str">
        <f t="shared" ca="1" si="95"/>
        <v xml:space="preserve"> </v>
      </c>
    </row>
    <row r="1719" spans="1:20" ht="15.6" thickTop="1" thickBot="1">
      <c r="A1719" s="73">
        <v>9000848587</v>
      </c>
      <c r="B1719" s="88" t="str">
        <f>VLOOKUP(A1719,EMPRESAS!$A$1:$B$342,2,0)</f>
        <v>HOSTERIA Y MARINA NAVEGAR S.A.S.</v>
      </c>
      <c r="C1719" s="88" t="str">
        <f>VLOOKUP(A1719,EMPRESAS!$A$1:$C$342,3,0)</f>
        <v>Especial y Turismo</v>
      </c>
      <c r="D1719" s="99" t="s">
        <v>2764</v>
      </c>
      <c r="E1719" s="133">
        <v>11021959</v>
      </c>
      <c r="F1719" s="130" t="s">
        <v>1102</v>
      </c>
      <c r="G1719" s="134">
        <v>10</v>
      </c>
      <c r="H1719" s="133" t="s">
        <v>1035</v>
      </c>
      <c r="I1719" s="220" t="str">
        <f>VLOOKUP(A1719,EMPRESAS!$A$1:$I$342,9,0)</f>
        <v>EMBALSE EL PEÑOL</v>
      </c>
      <c r="J1719" s="175">
        <v>2</v>
      </c>
      <c r="K1719" s="176" t="str">
        <f>VLOOKUP(J1719,AUXILIAR_TIPO_ASEGURADORA!$C$2:$D$19,2,0)</f>
        <v>QBE SEGUROS</v>
      </c>
      <c r="L1719" s="115">
        <v>706544421</v>
      </c>
      <c r="M1719" s="118">
        <v>43814</v>
      </c>
      <c r="N1719" s="115">
        <v>706544421</v>
      </c>
      <c r="O1719" s="118">
        <v>43814</v>
      </c>
      <c r="P1719" s="28"/>
      <c r="Q1719" s="60"/>
      <c r="R1719" s="157" t="str">
        <f t="shared" ca="1" si="90"/>
        <v>Vencida</v>
      </c>
      <c r="S1719" s="157">
        <f t="shared" ca="1" si="91"/>
        <v>836</v>
      </c>
      <c r="T1719" s="157" t="str">
        <f t="shared" ca="1" si="92"/>
        <v xml:space="preserve"> </v>
      </c>
    </row>
    <row r="1720" spans="1:20" ht="15.6" thickTop="1" thickBot="1">
      <c r="A1720" s="8">
        <v>9000848587</v>
      </c>
      <c r="B1720" s="88" t="str">
        <f>VLOOKUP(A1720,EMPRESAS!$A$1:$B$342,2,0)</f>
        <v>HOSTERIA Y MARINA NAVEGAR S.A.S.</v>
      </c>
      <c r="C1720" s="88" t="str">
        <f>VLOOKUP(A1720,EMPRESAS!$A$1:$C$342,3,0)</f>
        <v>Especial y Turismo</v>
      </c>
      <c r="D1720" s="99" t="s">
        <v>2765</v>
      </c>
      <c r="E1720" s="133">
        <v>11021946</v>
      </c>
      <c r="F1720" s="131" t="s">
        <v>1195</v>
      </c>
      <c r="G1720" s="134">
        <v>10</v>
      </c>
      <c r="H1720" s="133" t="s">
        <v>1105</v>
      </c>
      <c r="I1720" s="220" t="str">
        <f>VLOOKUP(A1720,EMPRESAS!$A$1:$I$342,9,0)</f>
        <v>EMBALSE EL PEÑOL</v>
      </c>
      <c r="J1720" s="175">
        <v>2</v>
      </c>
      <c r="K1720" s="176" t="str">
        <f>VLOOKUP(J1720,AUXILIAR_TIPO_ASEGURADORA!$C$2:$D$19,2,0)</f>
        <v>QBE SEGUROS</v>
      </c>
      <c r="L1720" s="115">
        <v>706544421</v>
      </c>
      <c r="M1720" s="118">
        <v>43814</v>
      </c>
      <c r="N1720" s="115">
        <v>706544421</v>
      </c>
      <c r="O1720" s="118">
        <v>43814</v>
      </c>
      <c r="P1720" s="28"/>
      <c r="Q1720" s="60"/>
      <c r="R1720" s="157" t="str">
        <f t="shared" ca="1" si="90"/>
        <v>Vencida</v>
      </c>
      <c r="S1720" s="157">
        <f t="shared" ca="1" si="91"/>
        <v>836</v>
      </c>
      <c r="T1720" s="157" t="str">
        <f t="shared" ca="1" si="92"/>
        <v xml:space="preserve"> </v>
      </c>
    </row>
    <row r="1721" spans="1:20" ht="15.6" thickTop="1" thickBot="1">
      <c r="A1721" s="8">
        <v>9000848587</v>
      </c>
      <c r="B1721" s="88" t="str">
        <f>VLOOKUP(A1721,EMPRESAS!$A$1:$B$342,2,0)</f>
        <v>HOSTERIA Y MARINA NAVEGAR S.A.S.</v>
      </c>
      <c r="C1721" s="88" t="str">
        <f>VLOOKUP(A1721,EMPRESAS!$A$1:$C$342,3,0)</f>
        <v>Especial y Turismo</v>
      </c>
      <c r="D1721" s="99" t="s">
        <v>2766</v>
      </c>
      <c r="E1721" s="133">
        <v>11021968</v>
      </c>
      <c r="F1721" s="131" t="s">
        <v>1195</v>
      </c>
      <c r="G1721" s="134">
        <v>22</v>
      </c>
      <c r="H1721" s="133" t="s">
        <v>1105</v>
      </c>
      <c r="I1721" s="220" t="str">
        <f>VLOOKUP(A1721,EMPRESAS!$A$1:$I$342,9,0)</f>
        <v>EMBALSE EL PEÑOL</v>
      </c>
      <c r="J1721" s="175">
        <v>2</v>
      </c>
      <c r="K1721" s="176" t="str">
        <f>VLOOKUP(J1721,AUXILIAR_TIPO_ASEGURADORA!$C$2:$D$19,2,0)</f>
        <v>QBE SEGUROS</v>
      </c>
      <c r="L1721" s="115">
        <v>706544421</v>
      </c>
      <c r="M1721" s="118">
        <v>43814</v>
      </c>
      <c r="N1721" s="115">
        <v>706544421</v>
      </c>
      <c r="O1721" s="118">
        <v>43814</v>
      </c>
      <c r="P1721" s="28"/>
      <c r="Q1721" s="60"/>
      <c r="R1721" s="157" t="str">
        <f t="shared" ref="R1721:R1808" ca="1" si="96">IF(O1721&lt;$W$1,"Vencida","Vigente")</f>
        <v>Vencida</v>
      </c>
      <c r="S1721" s="157">
        <f t="shared" ref="S1721:S1808" ca="1" si="97">$W$1-O1721</f>
        <v>836</v>
      </c>
      <c r="T1721" s="157" t="str">
        <f t="shared" ca="1" si="92"/>
        <v xml:space="preserve"> </v>
      </c>
    </row>
    <row r="1722" spans="1:20" ht="15.6" thickTop="1" thickBot="1">
      <c r="A1722" s="8">
        <v>9000848587</v>
      </c>
      <c r="B1722" s="88" t="str">
        <f>VLOOKUP(A1722,EMPRESAS!$A$1:$B$342,2,0)</f>
        <v>HOSTERIA Y MARINA NAVEGAR S.A.S.</v>
      </c>
      <c r="C1722" s="88" t="str">
        <f>VLOOKUP(A1722,EMPRESAS!$A$1:$C$342,3,0)</f>
        <v>Especial y Turismo</v>
      </c>
      <c r="D1722" s="99" t="s">
        <v>2767</v>
      </c>
      <c r="E1722" s="133">
        <v>11022204</v>
      </c>
      <c r="F1722" s="130" t="s">
        <v>1102</v>
      </c>
      <c r="G1722" s="134">
        <v>8</v>
      </c>
      <c r="H1722" s="133" t="s">
        <v>1035</v>
      </c>
      <c r="I1722" s="220" t="str">
        <f>VLOOKUP(A1722,EMPRESAS!$A$1:$I$342,9,0)</f>
        <v>EMBALSE EL PEÑOL</v>
      </c>
      <c r="J1722" s="175">
        <v>2</v>
      </c>
      <c r="K1722" s="176" t="str">
        <f>VLOOKUP(J1722,AUXILIAR_TIPO_ASEGURADORA!$C$2:$D$19,2,0)</f>
        <v>QBE SEGUROS</v>
      </c>
      <c r="L1722" s="115">
        <v>706544421</v>
      </c>
      <c r="M1722" s="118">
        <v>43814</v>
      </c>
      <c r="N1722" s="115">
        <v>706544421</v>
      </c>
      <c r="O1722" s="118">
        <v>43814</v>
      </c>
      <c r="P1722" s="28"/>
      <c r="Q1722" s="60"/>
      <c r="R1722" s="157" t="str">
        <f t="shared" ca="1" si="96"/>
        <v>Vencida</v>
      </c>
      <c r="S1722" s="157">
        <f t="shared" ca="1" si="97"/>
        <v>836</v>
      </c>
      <c r="T1722" s="157"/>
    </row>
    <row r="1723" spans="1:20" ht="15.6" thickTop="1" thickBot="1">
      <c r="A1723" s="8">
        <v>9000848587</v>
      </c>
      <c r="B1723" s="88" t="str">
        <f>VLOOKUP(A1723,EMPRESAS!$A$1:$B$342,2,0)</f>
        <v>HOSTERIA Y MARINA NAVEGAR S.A.S.</v>
      </c>
      <c r="C1723" s="88" t="str">
        <f>VLOOKUP(A1723,EMPRESAS!$A$1:$C$342,3,0)</f>
        <v>Especial y Turismo</v>
      </c>
      <c r="D1723" s="99" t="s">
        <v>2768</v>
      </c>
      <c r="E1723" s="133">
        <v>11020901</v>
      </c>
      <c r="F1723" s="130" t="s">
        <v>1102</v>
      </c>
      <c r="G1723" s="134">
        <v>10</v>
      </c>
      <c r="H1723" s="133" t="s">
        <v>1105</v>
      </c>
      <c r="I1723" s="220" t="str">
        <f>VLOOKUP(A1723,EMPRESAS!$A$1:$I$342,9,0)</f>
        <v>EMBALSE EL PEÑOL</v>
      </c>
      <c r="J1723" s="175">
        <v>2</v>
      </c>
      <c r="K1723" s="176" t="str">
        <f>VLOOKUP(J1723,AUXILIAR_TIPO_ASEGURADORA!$C$2:$D$19,2,0)</f>
        <v>QBE SEGUROS</v>
      </c>
      <c r="L1723" s="115">
        <v>706544421</v>
      </c>
      <c r="M1723" s="118">
        <v>43814</v>
      </c>
      <c r="N1723" s="115">
        <v>706544421</v>
      </c>
      <c r="O1723" s="118">
        <v>43814</v>
      </c>
      <c r="P1723" s="28"/>
      <c r="Q1723" s="60"/>
      <c r="R1723" s="157" t="str">
        <f t="shared" ca="1" si="96"/>
        <v>Vencida</v>
      </c>
      <c r="S1723" s="157">
        <f t="shared" ca="1" si="97"/>
        <v>836</v>
      </c>
      <c r="T1723" s="157"/>
    </row>
    <row r="1724" spans="1:20" ht="15.6" thickTop="1" thickBot="1">
      <c r="A1724" s="8">
        <v>9000848587</v>
      </c>
      <c r="B1724" s="88" t="str">
        <f>VLOOKUP(A1724,EMPRESAS!$A$1:$B$342,2,0)</f>
        <v>HOSTERIA Y MARINA NAVEGAR S.A.S.</v>
      </c>
      <c r="C1724" s="88" t="str">
        <f>VLOOKUP(A1724,EMPRESAS!$A$1:$C$342,3,0)</f>
        <v>Especial y Turismo</v>
      </c>
      <c r="D1724" s="99" t="s">
        <v>2769</v>
      </c>
      <c r="E1724" s="133">
        <v>11022168</v>
      </c>
      <c r="F1724" s="131" t="s">
        <v>1195</v>
      </c>
      <c r="G1724" s="134">
        <v>16</v>
      </c>
      <c r="H1724" s="133" t="s">
        <v>1105</v>
      </c>
      <c r="I1724" s="220" t="str">
        <f>VLOOKUP(A1724,EMPRESAS!$A$1:$I$342,9,0)</f>
        <v>EMBALSE EL PEÑOL</v>
      </c>
      <c r="J1724" s="175">
        <v>2</v>
      </c>
      <c r="K1724" s="176" t="str">
        <f>VLOOKUP(J1724,AUXILIAR_TIPO_ASEGURADORA!$C$2:$D$19,2,0)</f>
        <v>QBE SEGUROS</v>
      </c>
      <c r="L1724" s="115">
        <v>706544421</v>
      </c>
      <c r="M1724" s="118">
        <v>43814</v>
      </c>
      <c r="N1724" s="115">
        <v>706544421</v>
      </c>
      <c r="O1724" s="118">
        <v>43814</v>
      </c>
      <c r="P1724" s="28"/>
      <c r="Q1724" s="60"/>
      <c r="R1724" s="157" t="str">
        <f t="shared" ca="1" si="96"/>
        <v>Vencida</v>
      </c>
      <c r="S1724" s="157">
        <f t="shared" ca="1" si="97"/>
        <v>836</v>
      </c>
      <c r="T1724" s="157"/>
    </row>
    <row r="1725" spans="1:20" ht="15.6" thickTop="1" thickBot="1">
      <c r="A1725" s="73">
        <v>9007480582</v>
      </c>
      <c r="B1725" s="88" t="str">
        <f>VLOOKUP(A1725,EMPRESAS!$A$1:$B$342,2,0)</f>
        <v>HYDROPARKE II S.A.S.</v>
      </c>
      <c r="C1725" s="88" t="str">
        <f>VLOOKUP(A1725,EMPRESAS!$A$1:$C$342,3,0)</f>
        <v>Especial y Turismo</v>
      </c>
      <c r="D1725" s="2" t="s">
        <v>2770</v>
      </c>
      <c r="E1725" s="133">
        <v>10820355</v>
      </c>
      <c r="F1725" s="136" t="s">
        <v>1102</v>
      </c>
      <c r="G1725" s="134">
        <v>18</v>
      </c>
      <c r="H1725" s="133" t="s">
        <v>1035</v>
      </c>
      <c r="I1725" s="220" t="str">
        <f>VLOOKUP(A1725,EMPRESAS!$A$1:$I$342,9,0)</f>
        <v>SOGAMOSO</v>
      </c>
      <c r="J1725" s="175">
        <v>2</v>
      </c>
      <c r="K1725" s="176" t="str">
        <f>VLOOKUP(J1725,AUXILIAR_TIPO_ASEGURADORA!$C$2:$D$19,2,0)</f>
        <v>QBE SEGUROS</v>
      </c>
      <c r="L1725" s="117">
        <v>706534938</v>
      </c>
      <c r="M1725" s="118">
        <v>43077</v>
      </c>
      <c r="N1725" s="117">
        <v>706534938</v>
      </c>
      <c r="O1725" s="118">
        <v>43077</v>
      </c>
      <c r="P1725" s="28"/>
      <c r="Q1725" s="60"/>
      <c r="R1725" s="157" t="str">
        <f t="shared" ca="1" si="96"/>
        <v>Vencida</v>
      </c>
      <c r="S1725" s="157">
        <f t="shared" ca="1" si="97"/>
        <v>1573</v>
      </c>
      <c r="T1725" s="157"/>
    </row>
    <row r="1726" spans="1:20" ht="15.6" thickTop="1" thickBot="1">
      <c r="A1726" s="8">
        <v>9007480582</v>
      </c>
      <c r="B1726" s="88" t="str">
        <f>VLOOKUP(A1726,EMPRESAS!$A$1:$B$342,2,0)</f>
        <v>HYDROPARKE II S.A.S.</v>
      </c>
      <c r="C1726" s="88" t="str">
        <f>VLOOKUP(A1726,EMPRESAS!$A$1:$C$342,3,0)</f>
        <v>Especial y Turismo</v>
      </c>
      <c r="D1726" s="2" t="s">
        <v>2771</v>
      </c>
      <c r="E1726" s="133">
        <v>10820369</v>
      </c>
      <c r="F1726" s="136" t="s">
        <v>1102</v>
      </c>
      <c r="G1726" s="134">
        <v>18</v>
      </c>
      <c r="H1726" s="133" t="s">
        <v>1035</v>
      </c>
      <c r="I1726" s="220" t="str">
        <f>VLOOKUP(A1726,EMPRESAS!$A$1:$I$342,9,0)</f>
        <v>SOGAMOSO</v>
      </c>
      <c r="J1726" s="175">
        <v>2</v>
      </c>
      <c r="K1726" s="176" t="str">
        <f>VLOOKUP(J1726,AUXILIAR_TIPO_ASEGURADORA!$C$2:$D$19,2,0)</f>
        <v>QBE SEGUROS</v>
      </c>
      <c r="L1726" s="117">
        <v>706534938</v>
      </c>
      <c r="M1726" s="118">
        <v>43077</v>
      </c>
      <c r="N1726" s="117">
        <v>706534938</v>
      </c>
      <c r="O1726" s="118">
        <v>43077</v>
      </c>
      <c r="P1726" s="28"/>
      <c r="Q1726" s="60"/>
      <c r="R1726" s="157" t="str">
        <f t="shared" ca="1" si="96"/>
        <v>Vencida</v>
      </c>
      <c r="S1726" s="157">
        <f t="shared" ca="1" si="97"/>
        <v>1573</v>
      </c>
      <c r="T1726" s="157"/>
    </row>
    <row r="1727" spans="1:20" ht="15.6" thickTop="1" thickBot="1">
      <c r="A1727" s="8">
        <v>9007480582</v>
      </c>
      <c r="B1727" s="88" t="str">
        <f>VLOOKUP(A1727,EMPRESAS!$A$1:$B$342,2,0)</f>
        <v>HYDROPARKE II S.A.S.</v>
      </c>
      <c r="C1727" s="88" t="str">
        <f>VLOOKUP(A1727,EMPRESAS!$A$1:$C$342,3,0)</f>
        <v>Especial y Turismo</v>
      </c>
      <c r="D1727" s="2" t="s">
        <v>2772</v>
      </c>
      <c r="E1727" s="133">
        <v>10820381</v>
      </c>
      <c r="F1727" s="136" t="s">
        <v>1102</v>
      </c>
      <c r="G1727" s="134">
        <v>18</v>
      </c>
      <c r="H1727" s="133" t="s">
        <v>1035</v>
      </c>
      <c r="I1727" s="220" t="str">
        <f>VLOOKUP(A1727,EMPRESAS!$A$1:$I$342,9,0)</f>
        <v>SOGAMOSO</v>
      </c>
      <c r="J1727" s="175">
        <v>2</v>
      </c>
      <c r="K1727" s="176" t="str">
        <f>VLOOKUP(J1727,AUXILIAR_TIPO_ASEGURADORA!$C$2:$D$19,2,0)</f>
        <v>QBE SEGUROS</v>
      </c>
      <c r="L1727" s="117">
        <v>706534938</v>
      </c>
      <c r="M1727" s="118">
        <v>43077</v>
      </c>
      <c r="N1727" s="117">
        <v>706534938</v>
      </c>
      <c r="O1727" s="118">
        <v>43077</v>
      </c>
      <c r="P1727" s="28"/>
      <c r="Q1727" s="60"/>
      <c r="R1727" s="157" t="str">
        <f t="shared" ca="1" si="96"/>
        <v>Vencida</v>
      </c>
      <c r="S1727" s="157">
        <f t="shared" ca="1" si="97"/>
        <v>1573</v>
      </c>
      <c r="T1727" s="157"/>
    </row>
    <row r="1728" spans="1:20" ht="15.6" thickTop="1" thickBot="1">
      <c r="A1728" s="8">
        <v>9007480582</v>
      </c>
      <c r="B1728" s="88" t="str">
        <f>VLOOKUP(A1728,EMPRESAS!$A$1:$B$342,2,0)</f>
        <v>HYDROPARKE II S.A.S.</v>
      </c>
      <c r="C1728" s="88" t="str">
        <f>VLOOKUP(A1728,EMPRESAS!$A$1:$C$342,3,0)</f>
        <v>Especial y Turismo</v>
      </c>
      <c r="D1728" s="2" t="s">
        <v>2773</v>
      </c>
      <c r="E1728" s="133">
        <v>10820440</v>
      </c>
      <c r="F1728" s="136" t="s">
        <v>1102</v>
      </c>
      <c r="G1728" s="134">
        <v>20</v>
      </c>
      <c r="H1728" s="133" t="s">
        <v>1035</v>
      </c>
      <c r="I1728" s="220" t="str">
        <f>VLOOKUP(A1728,EMPRESAS!$A$1:$I$342,9,0)</f>
        <v>SOGAMOSO</v>
      </c>
      <c r="J1728" s="175">
        <v>2</v>
      </c>
      <c r="K1728" s="176" t="str">
        <f>VLOOKUP(J1728,AUXILIAR_TIPO_ASEGURADORA!$C$2:$D$19,2,0)</f>
        <v>QBE SEGUROS</v>
      </c>
      <c r="L1728" s="117">
        <v>706534938</v>
      </c>
      <c r="M1728" s="118">
        <v>43077</v>
      </c>
      <c r="N1728" s="117">
        <v>706534938</v>
      </c>
      <c r="O1728" s="118">
        <v>43077</v>
      </c>
      <c r="P1728" s="28"/>
      <c r="Q1728" s="60"/>
      <c r="R1728" s="157" t="str">
        <f t="shared" ca="1" si="96"/>
        <v>Vencida</v>
      </c>
      <c r="S1728" s="157">
        <f t="shared" ca="1" si="97"/>
        <v>1573</v>
      </c>
      <c r="T1728" s="157"/>
    </row>
    <row r="1729" spans="1:20" ht="15.6" thickTop="1" thickBot="1">
      <c r="A1729" s="8">
        <v>9007480582</v>
      </c>
      <c r="B1729" s="88" t="str">
        <f>VLOOKUP(A1729,EMPRESAS!$A$1:$B$342,2,0)</f>
        <v>HYDROPARKE II S.A.S.</v>
      </c>
      <c r="C1729" s="88" t="str">
        <f>VLOOKUP(A1729,EMPRESAS!$A$1:$C$342,3,0)</f>
        <v>Especial y Turismo</v>
      </c>
      <c r="D1729" s="2" t="s">
        <v>2774</v>
      </c>
      <c r="E1729" s="133">
        <v>10820441</v>
      </c>
      <c r="F1729" s="136" t="s">
        <v>1102</v>
      </c>
      <c r="G1729" s="134">
        <v>18</v>
      </c>
      <c r="H1729" s="133" t="s">
        <v>1035</v>
      </c>
      <c r="I1729" s="220" t="str">
        <f>VLOOKUP(A1729,EMPRESAS!$A$1:$I$342,9,0)</f>
        <v>SOGAMOSO</v>
      </c>
      <c r="J1729" s="175">
        <v>2</v>
      </c>
      <c r="K1729" s="176" t="str">
        <f>VLOOKUP(J1729,AUXILIAR_TIPO_ASEGURADORA!$C$2:$D$19,2,0)</f>
        <v>QBE SEGUROS</v>
      </c>
      <c r="L1729" s="117">
        <v>706534938</v>
      </c>
      <c r="M1729" s="118">
        <v>43077</v>
      </c>
      <c r="N1729" s="117">
        <v>706534938</v>
      </c>
      <c r="O1729" s="118">
        <v>43077</v>
      </c>
      <c r="P1729" s="28"/>
      <c r="Q1729" s="60"/>
      <c r="R1729" s="157" t="str">
        <f t="shared" ca="1" si="96"/>
        <v>Vencida</v>
      </c>
      <c r="S1729" s="157">
        <f t="shared" ca="1" si="97"/>
        <v>1573</v>
      </c>
      <c r="T1729" s="157"/>
    </row>
    <row r="1730" spans="1:20" ht="15.6" thickTop="1" thickBot="1">
      <c r="A1730" s="8">
        <v>9007480582</v>
      </c>
      <c r="B1730" s="88" t="str">
        <f>VLOOKUP(A1730,EMPRESAS!$A$1:$B$342,2,0)</f>
        <v>HYDROPARKE II S.A.S.</v>
      </c>
      <c r="C1730" s="88" t="str">
        <f>VLOOKUP(A1730,EMPRESAS!$A$1:$C$342,3,0)</f>
        <v>Especial y Turismo</v>
      </c>
      <c r="D1730" s="2" t="s">
        <v>2775</v>
      </c>
      <c r="E1730" s="133">
        <v>10820442</v>
      </c>
      <c r="F1730" s="136" t="s">
        <v>1102</v>
      </c>
      <c r="G1730" s="134">
        <v>18</v>
      </c>
      <c r="H1730" s="133" t="s">
        <v>1035</v>
      </c>
      <c r="I1730" s="220" t="str">
        <f>VLOOKUP(A1730,EMPRESAS!$A$1:$I$342,9,0)</f>
        <v>SOGAMOSO</v>
      </c>
      <c r="J1730" s="175">
        <v>2</v>
      </c>
      <c r="K1730" s="176" t="str">
        <f>VLOOKUP(J1730,AUXILIAR_TIPO_ASEGURADORA!$C$2:$D$19,2,0)</f>
        <v>QBE SEGUROS</v>
      </c>
      <c r="L1730" s="117">
        <v>706534938</v>
      </c>
      <c r="M1730" s="118">
        <v>43077</v>
      </c>
      <c r="N1730" s="117">
        <v>706534938</v>
      </c>
      <c r="O1730" s="118">
        <v>43077</v>
      </c>
      <c r="P1730" s="28"/>
      <c r="Q1730" s="60"/>
      <c r="R1730" s="157" t="str">
        <f t="shared" ca="1" si="96"/>
        <v>Vencida</v>
      </c>
      <c r="S1730" s="157">
        <f t="shared" ca="1" si="97"/>
        <v>1573</v>
      </c>
      <c r="T1730" s="157"/>
    </row>
    <row r="1731" spans="1:20" ht="15.6" thickTop="1" thickBot="1">
      <c r="A1731" s="8">
        <v>9007480582</v>
      </c>
      <c r="B1731" s="88" t="str">
        <f>VLOOKUP(A1731,EMPRESAS!$A$1:$B$342,2,0)</f>
        <v>HYDROPARKE II S.A.S.</v>
      </c>
      <c r="C1731" s="88" t="str">
        <f>VLOOKUP(A1731,EMPRESAS!$A$1:$C$342,3,0)</f>
        <v>Especial y Turismo</v>
      </c>
      <c r="D1731" s="2" t="s">
        <v>2776</v>
      </c>
      <c r="E1731" s="133">
        <v>10820450</v>
      </c>
      <c r="F1731" s="136" t="s">
        <v>1102</v>
      </c>
      <c r="G1731" s="134">
        <v>18</v>
      </c>
      <c r="H1731" s="133" t="s">
        <v>1035</v>
      </c>
      <c r="I1731" s="220" t="str">
        <f>VLOOKUP(A1731,EMPRESAS!$A$1:$I$342,9,0)</f>
        <v>SOGAMOSO</v>
      </c>
      <c r="J1731" s="175">
        <v>2</v>
      </c>
      <c r="K1731" s="176" t="str">
        <f>VLOOKUP(J1731,AUXILIAR_TIPO_ASEGURADORA!$C$2:$D$19,2,0)</f>
        <v>QBE SEGUROS</v>
      </c>
      <c r="L1731" s="117">
        <v>706534938</v>
      </c>
      <c r="M1731" s="118">
        <v>43077</v>
      </c>
      <c r="N1731" s="117">
        <v>706534938</v>
      </c>
      <c r="O1731" s="118">
        <v>43077</v>
      </c>
      <c r="P1731" s="28"/>
      <c r="Q1731" s="60"/>
      <c r="R1731" s="157" t="str">
        <f t="shared" ca="1" si="96"/>
        <v>Vencida</v>
      </c>
      <c r="S1731" s="157">
        <f t="shared" ca="1" si="97"/>
        <v>1573</v>
      </c>
      <c r="T1731" s="157"/>
    </row>
    <row r="1732" spans="1:20" ht="15.6" thickTop="1" thickBot="1">
      <c r="A1732" s="8">
        <v>9007480582</v>
      </c>
      <c r="B1732" s="88" t="str">
        <f>VLOOKUP(A1732,EMPRESAS!$A$1:$B$342,2,0)</f>
        <v>HYDROPARKE II S.A.S.</v>
      </c>
      <c r="C1732" s="88" t="str">
        <f>VLOOKUP(A1732,EMPRESAS!$A$1:$C$342,3,0)</f>
        <v>Especial y Turismo</v>
      </c>
      <c r="D1732" s="2" t="s">
        <v>2777</v>
      </c>
      <c r="E1732" s="133">
        <v>10820451</v>
      </c>
      <c r="F1732" s="136" t="s">
        <v>1102</v>
      </c>
      <c r="G1732" s="134">
        <v>18</v>
      </c>
      <c r="H1732" s="133" t="s">
        <v>1035</v>
      </c>
      <c r="I1732" s="220" t="str">
        <f>VLOOKUP(A1732,EMPRESAS!$A$1:$I$342,9,0)</f>
        <v>SOGAMOSO</v>
      </c>
      <c r="J1732" s="175">
        <v>2</v>
      </c>
      <c r="K1732" s="176" t="str">
        <f>VLOOKUP(J1732,AUXILIAR_TIPO_ASEGURADORA!$C$2:$D$19,2,0)</f>
        <v>QBE SEGUROS</v>
      </c>
      <c r="L1732" s="117">
        <v>706534938</v>
      </c>
      <c r="M1732" s="118">
        <v>43077</v>
      </c>
      <c r="N1732" s="117">
        <v>706534938</v>
      </c>
      <c r="O1732" s="118">
        <v>43077</v>
      </c>
      <c r="P1732" s="28"/>
      <c r="Q1732" s="60"/>
      <c r="R1732" s="157" t="str">
        <f t="shared" ca="1" si="96"/>
        <v>Vencida</v>
      </c>
      <c r="S1732" s="157">
        <f t="shared" ca="1" si="97"/>
        <v>1573</v>
      </c>
      <c r="T1732" s="157"/>
    </row>
    <row r="1733" spans="1:20" ht="15.6" thickTop="1" thickBot="1">
      <c r="A1733" s="76">
        <v>9009699480</v>
      </c>
      <c r="B1733" s="88" t="str">
        <f>VLOOKUP(A1733,EMPRESAS!$A$1:$B$342,2,0)</f>
        <v>TRANSRIOMAGDALENA S.A.S.</v>
      </c>
      <c r="C1733" s="88" t="str">
        <f>VLOOKUP(A1733,EMPRESAS!$A$1:$C$342,3,0)</f>
        <v>Especial y Turismo</v>
      </c>
      <c r="D1733" s="98" t="s">
        <v>2778</v>
      </c>
      <c r="E1733" s="135">
        <v>4140478</v>
      </c>
      <c r="F1733" s="136" t="s">
        <v>993</v>
      </c>
      <c r="G1733" s="134">
        <v>18</v>
      </c>
      <c r="H1733" s="133" t="s">
        <v>1105</v>
      </c>
      <c r="I1733" s="220" t="str">
        <f>VLOOKUP(A1733,EMPRESAS!$A$1:$I$342,9,0)</f>
        <v>MAGDALENA</v>
      </c>
      <c r="J1733" s="75">
        <v>1</v>
      </c>
      <c r="K1733" s="176" t="str">
        <f>VLOOKUP(J1733,AUXILIAR_TIPO_ASEGURADORA!$C$2:$D$19,2,0)</f>
        <v>PREVISORA</v>
      </c>
      <c r="L1733" s="117">
        <v>1003887</v>
      </c>
      <c r="M1733" s="118">
        <v>43286</v>
      </c>
      <c r="N1733" s="117">
        <v>3000074</v>
      </c>
      <c r="O1733" s="118">
        <v>43286</v>
      </c>
      <c r="P1733" s="28"/>
      <c r="Q1733" s="60"/>
      <c r="R1733" s="157" t="str">
        <f t="shared" ca="1" si="96"/>
        <v>Vencida</v>
      </c>
      <c r="S1733" s="157">
        <f t="shared" ca="1" si="97"/>
        <v>1364</v>
      </c>
      <c r="T1733" s="157" t="str">
        <f t="shared" ca="1" si="92"/>
        <v xml:space="preserve"> </v>
      </c>
    </row>
    <row r="1734" spans="1:20" ht="15.6" thickTop="1" thickBot="1">
      <c r="A1734" s="2">
        <v>9009699480</v>
      </c>
      <c r="B1734" s="88" t="str">
        <f>VLOOKUP(A1734,EMPRESAS!$A$1:$B$342,2,0)</f>
        <v>TRANSRIOMAGDALENA S.A.S.</v>
      </c>
      <c r="C1734" s="88" t="str">
        <f>VLOOKUP(A1734,EMPRESAS!$A$1:$C$342,3,0)</f>
        <v>Especial y Turismo</v>
      </c>
      <c r="D1734" s="98" t="s">
        <v>2779</v>
      </c>
      <c r="E1734" s="133">
        <v>4140479</v>
      </c>
      <c r="F1734" s="136" t="s">
        <v>993</v>
      </c>
      <c r="G1734" s="134">
        <v>18</v>
      </c>
      <c r="H1734" s="133" t="s">
        <v>1105</v>
      </c>
      <c r="I1734" s="220" t="str">
        <f>VLOOKUP(A1734,EMPRESAS!$A$1:$I$342,9,0)</f>
        <v>MAGDALENA</v>
      </c>
      <c r="J1734" s="75">
        <v>1</v>
      </c>
      <c r="K1734" s="176" t="str">
        <f>VLOOKUP(J1734,AUXILIAR_TIPO_ASEGURADORA!$C$2:$D$19,2,0)</f>
        <v>PREVISORA</v>
      </c>
      <c r="L1734" s="117">
        <v>1003887</v>
      </c>
      <c r="M1734" s="118">
        <v>43286</v>
      </c>
      <c r="N1734" s="117">
        <v>3000074</v>
      </c>
      <c r="O1734" s="118">
        <v>43286</v>
      </c>
      <c r="P1734" s="28"/>
      <c r="Q1734" s="60"/>
      <c r="R1734" s="157" t="str">
        <f t="shared" ca="1" si="96"/>
        <v>Vencida</v>
      </c>
      <c r="S1734" s="157">
        <f t="shared" ca="1" si="97"/>
        <v>1364</v>
      </c>
      <c r="T1734" s="157" t="str">
        <f t="shared" ca="1" si="92"/>
        <v xml:space="preserve"> </v>
      </c>
    </row>
    <row r="1735" spans="1:20" ht="15.6" thickTop="1" thickBot="1">
      <c r="A1735" s="2">
        <v>9009699480</v>
      </c>
      <c r="B1735" s="88" t="str">
        <f>VLOOKUP(A1735,EMPRESAS!$A$1:$B$342,2,0)</f>
        <v>TRANSRIOMAGDALENA S.A.S.</v>
      </c>
      <c r="C1735" s="88" t="str">
        <f>VLOOKUP(A1735,EMPRESAS!$A$1:$C$342,3,0)</f>
        <v>Especial y Turismo</v>
      </c>
      <c r="D1735" s="98" t="s">
        <v>2780</v>
      </c>
      <c r="E1735" s="133">
        <v>4140480</v>
      </c>
      <c r="F1735" s="136" t="s">
        <v>993</v>
      </c>
      <c r="G1735" s="134">
        <v>18</v>
      </c>
      <c r="H1735" s="133" t="s">
        <v>1105</v>
      </c>
      <c r="I1735" s="220" t="str">
        <f>VLOOKUP(A1735,EMPRESAS!$A$1:$I$342,9,0)</f>
        <v>MAGDALENA</v>
      </c>
      <c r="J1735" s="75">
        <v>1</v>
      </c>
      <c r="K1735" s="176" t="str">
        <f>VLOOKUP(J1735,AUXILIAR_TIPO_ASEGURADORA!$C$2:$D$19,2,0)</f>
        <v>PREVISORA</v>
      </c>
      <c r="L1735" s="117">
        <v>1003887</v>
      </c>
      <c r="M1735" s="118">
        <v>43286</v>
      </c>
      <c r="N1735" s="117">
        <v>3000074</v>
      </c>
      <c r="O1735" s="118">
        <v>43286</v>
      </c>
      <c r="P1735" s="28"/>
      <c r="Q1735" s="60"/>
      <c r="R1735" s="157" t="str">
        <f t="shared" ca="1" si="96"/>
        <v>Vencida</v>
      </c>
      <c r="S1735" s="157">
        <f t="shared" ca="1" si="97"/>
        <v>1364</v>
      </c>
      <c r="T1735" s="157" t="str">
        <f t="shared" ca="1" si="92"/>
        <v xml:space="preserve"> </v>
      </c>
    </row>
    <row r="1736" spans="1:20" ht="15.6" thickTop="1" thickBot="1">
      <c r="A1736" s="2">
        <v>9009699480</v>
      </c>
      <c r="B1736" s="88" t="str">
        <f>VLOOKUP(A1736,EMPRESAS!$A$1:$B$342,2,0)</f>
        <v>TRANSRIOMAGDALENA S.A.S.</v>
      </c>
      <c r="C1736" s="88" t="str">
        <f>VLOOKUP(A1736,EMPRESAS!$A$1:$C$342,3,0)</f>
        <v>Especial y Turismo</v>
      </c>
      <c r="D1736" s="98" t="s">
        <v>2781</v>
      </c>
      <c r="E1736" s="133">
        <v>4140481</v>
      </c>
      <c r="F1736" s="136" t="s">
        <v>993</v>
      </c>
      <c r="G1736" s="134">
        <v>18</v>
      </c>
      <c r="H1736" s="133" t="s">
        <v>1105</v>
      </c>
      <c r="I1736" s="220" t="str">
        <f>VLOOKUP(A1736,EMPRESAS!$A$1:$I$342,9,0)</f>
        <v>MAGDALENA</v>
      </c>
      <c r="J1736" s="75">
        <v>1</v>
      </c>
      <c r="K1736" s="176" t="str">
        <f>VLOOKUP(J1736,AUXILIAR_TIPO_ASEGURADORA!$C$2:$D$19,2,0)</f>
        <v>PREVISORA</v>
      </c>
      <c r="L1736" s="117">
        <v>1003887</v>
      </c>
      <c r="M1736" s="118">
        <v>43286</v>
      </c>
      <c r="N1736" s="117">
        <v>3000074</v>
      </c>
      <c r="O1736" s="118">
        <v>43286</v>
      </c>
      <c r="P1736" s="28"/>
      <c r="Q1736" s="60"/>
      <c r="R1736" s="157" t="str">
        <f t="shared" ca="1" si="96"/>
        <v>Vencida</v>
      </c>
      <c r="S1736" s="157">
        <f t="shared" ca="1" si="97"/>
        <v>1364</v>
      </c>
      <c r="T1736" s="157" t="str">
        <f t="shared" ca="1" si="92"/>
        <v xml:space="preserve"> </v>
      </c>
    </row>
    <row r="1737" spans="1:20" ht="15.6" thickTop="1" thickBot="1">
      <c r="A1737" s="2">
        <v>9010295013</v>
      </c>
      <c r="B1737" s="88" t="str">
        <f>VLOOKUP(A1737,EMPRESAS!$A$1:$B$342,2,0)</f>
        <v>SOLUCIONES INTEGRALES EN TRANSPORTE TRANSGOLFO JJ S.A.S.</v>
      </c>
      <c r="C1737" s="88" t="str">
        <f>VLOOKUP(A1737,EMPRESAS!$A$1:$C$342,3,0)</f>
        <v>Pasajeros</v>
      </c>
      <c r="D1737" s="99" t="s">
        <v>1613</v>
      </c>
      <c r="E1737" s="133">
        <v>20320168</v>
      </c>
      <c r="F1737" s="136" t="s">
        <v>1102</v>
      </c>
      <c r="G1737" s="134">
        <v>23</v>
      </c>
      <c r="H1737" s="133" t="s">
        <v>1147</v>
      </c>
      <c r="I1737" s="220" t="str">
        <f>VLOOKUP(A1737,EMPRESAS!$A$1:$I$342,9,0)</f>
        <v>ATRATO</v>
      </c>
      <c r="J1737" s="75">
        <v>2</v>
      </c>
      <c r="K1737" s="176" t="str">
        <f>VLOOKUP(J1737,AUXILIAR_TIPO_ASEGURADORA!$C$2:$D$19,2,0)</f>
        <v>QBE SEGUROS</v>
      </c>
      <c r="L1737" s="117">
        <v>706545007</v>
      </c>
      <c r="M1737" s="118">
        <v>43913</v>
      </c>
      <c r="N1737" s="117">
        <v>706545007</v>
      </c>
      <c r="O1737" s="118">
        <v>43913</v>
      </c>
      <c r="P1737" s="28"/>
      <c r="Q1737" s="60"/>
      <c r="R1737" s="157" t="str">
        <f t="shared" ca="1" si="96"/>
        <v>Vencida</v>
      </c>
      <c r="S1737" s="157">
        <f t="shared" ca="1" si="97"/>
        <v>737</v>
      </c>
      <c r="T1737" s="157" t="str">
        <f t="shared" ca="1" si="92"/>
        <v xml:space="preserve"> </v>
      </c>
    </row>
    <row r="1738" spans="1:20" ht="15.6" thickTop="1" thickBot="1">
      <c r="A1738" s="2">
        <v>9010295013</v>
      </c>
      <c r="B1738" s="88" t="str">
        <f>VLOOKUP(A1738,EMPRESAS!$A$1:$B$342,2,0)</f>
        <v>SOLUCIONES INTEGRALES EN TRANSPORTE TRANSGOLFO JJ S.A.S.</v>
      </c>
      <c r="C1738" s="88" t="str">
        <f>VLOOKUP(A1738,EMPRESAS!$A$1:$C$342,3,0)</f>
        <v>Pasajeros</v>
      </c>
      <c r="D1738" s="99" t="s">
        <v>1621</v>
      </c>
      <c r="E1738" s="133">
        <v>20320062</v>
      </c>
      <c r="F1738" s="136" t="s">
        <v>1102</v>
      </c>
      <c r="G1738" s="134">
        <v>23</v>
      </c>
      <c r="H1738" s="133" t="s">
        <v>1147</v>
      </c>
      <c r="I1738" s="220" t="str">
        <f>VLOOKUP(A1738,EMPRESAS!$A$1:$I$342,9,0)</f>
        <v>ATRATO</v>
      </c>
      <c r="J1738" s="75">
        <v>2</v>
      </c>
      <c r="K1738" s="176" t="str">
        <f>VLOOKUP(J1738,AUXILIAR_TIPO_ASEGURADORA!$C$2:$D$19,2,0)</f>
        <v>QBE SEGUROS</v>
      </c>
      <c r="L1738" s="117">
        <v>706545007</v>
      </c>
      <c r="M1738" s="118">
        <v>43913</v>
      </c>
      <c r="N1738" s="117">
        <v>706545007</v>
      </c>
      <c r="O1738" s="118">
        <v>43913</v>
      </c>
      <c r="P1738" s="28"/>
      <c r="Q1738" s="60"/>
      <c r="R1738" s="157" t="str">
        <f t="shared" ca="1" si="96"/>
        <v>Vencida</v>
      </c>
      <c r="S1738" s="157">
        <f t="shared" ca="1" si="97"/>
        <v>737</v>
      </c>
      <c r="T1738" s="157" t="str">
        <f t="shared" ca="1" si="92"/>
        <v xml:space="preserve"> </v>
      </c>
    </row>
    <row r="1739" spans="1:20" ht="15.6" thickTop="1" thickBot="1">
      <c r="A1739" s="2">
        <v>9010295013</v>
      </c>
      <c r="B1739" s="88" t="str">
        <f>VLOOKUP(A1739,EMPRESAS!$A$1:$B$342,2,0)</f>
        <v>SOLUCIONES INTEGRALES EN TRANSPORTE TRANSGOLFO JJ S.A.S.</v>
      </c>
      <c r="C1739" s="88" t="str">
        <f>VLOOKUP(A1739,EMPRESAS!$A$1:$C$342,3,0)</f>
        <v>Pasajeros</v>
      </c>
      <c r="D1739" s="99" t="s">
        <v>1689</v>
      </c>
      <c r="E1739" s="133">
        <v>20320282</v>
      </c>
      <c r="F1739" s="136" t="s">
        <v>1102</v>
      </c>
      <c r="G1739" s="134">
        <v>26</v>
      </c>
      <c r="H1739" s="133" t="s">
        <v>1147</v>
      </c>
      <c r="I1739" s="220" t="str">
        <f>VLOOKUP(A1739,EMPRESAS!$A$1:$I$342,9,0)</f>
        <v>ATRATO</v>
      </c>
      <c r="J1739" s="75">
        <v>2</v>
      </c>
      <c r="K1739" s="176" t="str">
        <f>VLOOKUP(J1739,AUXILIAR_TIPO_ASEGURADORA!$C$2:$D$19,2,0)</f>
        <v>QBE SEGUROS</v>
      </c>
      <c r="L1739" s="117">
        <v>706545007</v>
      </c>
      <c r="M1739" s="118">
        <v>43913</v>
      </c>
      <c r="N1739" s="117">
        <v>706545007</v>
      </c>
      <c r="O1739" s="118">
        <v>43913</v>
      </c>
      <c r="P1739" s="28"/>
      <c r="Q1739" s="60"/>
      <c r="R1739" s="157" t="str">
        <f t="shared" ca="1" si="96"/>
        <v>Vencida</v>
      </c>
      <c r="S1739" s="157">
        <f t="shared" ca="1" si="97"/>
        <v>737</v>
      </c>
      <c r="T1739" s="157" t="str">
        <f t="shared" ca="1" si="92"/>
        <v xml:space="preserve"> </v>
      </c>
    </row>
    <row r="1740" spans="1:20" ht="15.6" thickTop="1" thickBot="1">
      <c r="A1740" s="2">
        <v>9010295013</v>
      </c>
      <c r="B1740" s="88" t="str">
        <f>VLOOKUP(A1740,EMPRESAS!$A$1:$B$342,2,0)</f>
        <v>SOLUCIONES INTEGRALES EN TRANSPORTE TRANSGOLFO JJ S.A.S.</v>
      </c>
      <c r="C1740" s="88" t="str">
        <f>VLOOKUP(A1740,EMPRESAS!$A$1:$C$342,3,0)</f>
        <v>Pasajeros</v>
      </c>
      <c r="D1740" s="99" t="s">
        <v>2782</v>
      </c>
      <c r="E1740" s="133">
        <v>20221200</v>
      </c>
      <c r="F1740" s="136" t="s">
        <v>1127</v>
      </c>
      <c r="G1740" s="134">
        <v>22</v>
      </c>
      <c r="H1740" s="133" t="s">
        <v>1147</v>
      </c>
      <c r="I1740" s="220" t="str">
        <f>VLOOKUP(A1740,EMPRESAS!$A$1:$I$342,9,0)</f>
        <v>ATRATO</v>
      </c>
      <c r="J1740" s="75">
        <v>2</v>
      </c>
      <c r="K1740" s="176" t="str">
        <f>VLOOKUP(J1740,AUXILIAR_TIPO_ASEGURADORA!$C$2:$D$19,2,0)</f>
        <v>QBE SEGUROS</v>
      </c>
      <c r="L1740" s="117">
        <v>706545007</v>
      </c>
      <c r="M1740" s="118">
        <v>43913</v>
      </c>
      <c r="N1740" s="117">
        <v>706545007</v>
      </c>
      <c r="O1740" s="118">
        <v>43913</v>
      </c>
      <c r="P1740" s="28"/>
      <c r="Q1740" s="60"/>
      <c r="R1740" s="157" t="str">
        <f t="shared" ca="1" si="96"/>
        <v>Vencida</v>
      </c>
      <c r="S1740" s="157">
        <f t="shared" ca="1" si="97"/>
        <v>737</v>
      </c>
      <c r="T1740" s="157" t="str">
        <f t="shared" ca="1" si="92"/>
        <v xml:space="preserve"> </v>
      </c>
    </row>
    <row r="1741" spans="1:20" ht="15.6" thickTop="1" thickBot="1">
      <c r="A1741" s="2">
        <v>9010295013</v>
      </c>
      <c r="B1741" s="88" t="str">
        <f>VLOOKUP(A1741,EMPRESAS!$A$1:$B$342,2,0)</f>
        <v>SOLUCIONES INTEGRALES EN TRANSPORTE TRANSGOLFO JJ S.A.S.</v>
      </c>
      <c r="C1741" s="88" t="str">
        <f>VLOOKUP(A1741,EMPRESAS!$A$1:$C$342,3,0)</f>
        <v>Pasajeros</v>
      </c>
      <c r="D1741" s="99" t="s">
        <v>1651</v>
      </c>
      <c r="E1741" s="133">
        <v>20320827</v>
      </c>
      <c r="F1741" s="136" t="s">
        <v>1102</v>
      </c>
      <c r="G1741" s="134">
        <v>23</v>
      </c>
      <c r="H1741" s="133" t="s">
        <v>1147</v>
      </c>
      <c r="I1741" s="220" t="str">
        <f>VLOOKUP(A1741,EMPRESAS!$A$1:$I$342,9,0)</f>
        <v>ATRATO</v>
      </c>
      <c r="J1741" s="75">
        <v>2</v>
      </c>
      <c r="K1741" s="176" t="str">
        <f>VLOOKUP(J1741,AUXILIAR_TIPO_ASEGURADORA!$C$2:$D$19,2,0)</f>
        <v>QBE SEGUROS</v>
      </c>
      <c r="L1741" s="117">
        <v>706545007</v>
      </c>
      <c r="M1741" s="118">
        <v>43913</v>
      </c>
      <c r="N1741" s="117">
        <v>706545007</v>
      </c>
      <c r="O1741" s="118">
        <v>43913</v>
      </c>
      <c r="P1741" s="28"/>
      <c r="Q1741" s="60"/>
      <c r="R1741" s="157" t="str">
        <f t="shared" ca="1" si="96"/>
        <v>Vencida</v>
      </c>
      <c r="S1741" s="157">
        <f t="shared" ca="1" si="97"/>
        <v>737</v>
      </c>
      <c r="T1741" s="157" t="str">
        <f t="shared" ca="1" si="92"/>
        <v xml:space="preserve"> </v>
      </c>
    </row>
    <row r="1742" spans="1:20" ht="15.6" thickTop="1" thickBot="1">
      <c r="A1742" s="2">
        <v>9010295013</v>
      </c>
      <c r="B1742" s="88" t="str">
        <f>VLOOKUP(A1742,EMPRESAS!$A$1:$B$342,2,0)</f>
        <v>SOLUCIONES INTEGRALES EN TRANSPORTE TRANSGOLFO JJ S.A.S.</v>
      </c>
      <c r="C1742" s="88" t="str">
        <f>VLOOKUP(A1742,EMPRESAS!$A$1:$C$342,3,0)</f>
        <v>Pasajeros</v>
      </c>
      <c r="D1742" s="99" t="s">
        <v>2783</v>
      </c>
      <c r="E1742" s="133">
        <v>20322381</v>
      </c>
      <c r="F1742" s="136" t="s">
        <v>1102</v>
      </c>
      <c r="G1742" s="134">
        <v>50</v>
      </c>
      <c r="H1742" s="133" t="s">
        <v>1035</v>
      </c>
      <c r="I1742" s="220" t="str">
        <f>VLOOKUP(A1742,EMPRESAS!$A$1:$I$342,9,0)</f>
        <v>ATRATO</v>
      </c>
      <c r="J1742" s="75">
        <v>2</v>
      </c>
      <c r="K1742" s="176" t="str">
        <f>VLOOKUP(J1742,AUXILIAR_TIPO_ASEGURADORA!$C$2:$D$19,2,0)</f>
        <v>QBE SEGUROS</v>
      </c>
      <c r="L1742" s="117">
        <v>706545007</v>
      </c>
      <c r="M1742" s="118">
        <v>43913</v>
      </c>
      <c r="N1742" s="117">
        <v>706545007</v>
      </c>
      <c r="O1742" s="118">
        <v>43913</v>
      </c>
      <c r="P1742" s="28"/>
      <c r="Q1742" s="60"/>
      <c r="R1742" s="157" t="str">
        <f t="shared" ca="1" si="96"/>
        <v>Vencida</v>
      </c>
      <c r="S1742" s="157">
        <f t="shared" ca="1" si="97"/>
        <v>737</v>
      </c>
      <c r="T1742" s="157" t="str">
        <f t="shared" ca="1" si="92"/>
        <v xml:space="preserve"> </v>
      </c>
    </row>
    <row r="1743" spans="1:20" ht="15.6" thickTop="1" thickBot="1">
      <c r="A1743" s="2">
        <v>9010295013</v>
      </c>
      <c r="B1743" s="88" t="str">
        <f>VLOOKUP(A1743,EMPRESAS!$A$1:$B$342,2,0)</f>
        <v>SOLUCIONES INTEGRALES EN TRANSPORTE TRANSGOLFO JJ S.A.S.</v>
      </c>
      <c r="C1743" s="88" t="str">
        <f>VLOOKUP(A1743,EMPRESAS!$A$1:$C$342,3,0)</f>
        <v>Pasajeros</v>
      </c>
      <c r="D1743" s="99" t="s">
        <v>2784</v>
      </c>
      <c r="E1743" s="133">
        <v>20322404</v>
      </c>
      <c r="F1743" s="136" t="s">
        <v>1102</v>
      </c>
      <c r="G1743" s="134">
        <v>22</v>
      </c>
      <c r="H1743" s="133" t="s">
        <v>1105</v>
      </c>
      <c r="I1743" s="220" t="str">
        <f>VLOOKUP(A1743,EMPRESAS!$A$1:$I$342,9,0)</f>
        <v>ATRATO</v>
      </c>
      <c r="J1743" s="75">
        <v>16</v>
      </c>
      <c r="K1743" s="176" t="str">
        <f>VLOOKUP(J1743,AUXILIAR_TIPO_ASEGURADORA!$C$2:$D$19,2,0)</f>
        <v>SLZ</v>
      </c>
      <c r="L1743" s="117">
        <v>706545007</v>
      </c>
      <c r="M1743" s="118">
        <v>43913</v>
      </c>
      <c r="N1743" s="117">
        <v>706545007</v>
      </c>
      <c r="O1743" s="118">
        <v>43913</v>
      </c>
      <c r="P1743" s="28"/>
      <c r="Q1743" s="60"/>
      <c r="R1743" s="157" t="str">
        <f t="shared" ca="1" si="96"/>
        <v>Vencida</v>
      </c>
      <c r="S1743" s="157">
        <f t="shared" ca="1" si="97"/>
        <v>737</v>
      </c>
      <c r="T1743" s="157"/>
    </row>
    <row r="1744" spans="1:20" ht="15.6" thickTop="1" thickBot="1">
      <c r="A1744" s="67">
        <v>9009871134</v>
      </c>
      <c r="B1744" s="88" t="str">
        <f>VLOOKUP(A1744,EMPRESAS!$A$1:$B$342,2,0)</f>
        <v>TAXIS RIO S.A.S.</v>
      </c>
      <c r="C1744" s="88" t="str">
        <f>VLOOKUP(A1744,EMPRESAS!$A$1:$C$342,3,0)</f>
        <v>Especial y Turismo</v>
      </c>
      <c r="D1744" s="98" t="s">
        <v>2785</v>
      </c>
      <c r="E1744" s="133">
        <v>12220179</v>
      </c>
      <c r="F1744" s="136" t="s">
        <v>1102</v>
      </c>
      <c r="G1744" s="134">
        <v>10</v>
      </c>
      <c r="H1744" s="133" t="s">
        <v>1035</v>
      </c>
      <c r="I1744" s="220" t="str">
        <f>VLOOKUP(A1744,EMPRESAS!$A$1:$I$342,9,0)</f>
        <v>MAGDALENA</v>
      </c>
      <c r="J1744" s="75">
        <v>1</v>
      </c>
      <c r="K1744" s="176" t="str">
        <f>VLOOKUP(J1744,AUXILIAR_TIPO_ASEGURADORA!$C$2:$D$19,2,0)</f>
        <v>PREVISORA</v>
      </c>
      <c r="L1744" s="117">
        <v>1002756</v>
      </c>
      <c r="M1744" s="118">
        <v>43159</v>
      </c>
      <c r="N1744" s="117">
        <v>3000689</v>
      </c>
      <c r="O1744" s="118">
        <v>43159</v>
      </c>
      <c r="P1744" s="28"/>
      <c r="Q1744" s="60"/>
      <c r="R1744" s="157" t="str">
        <f t="shared" ca="1" si="96"/>
        <v>Vencida</v>
      </c>
      <c r="S1744" s="157">
        <f t="shared" ca="1" si="97"/>
        <v>1491</v>
      </c>
      <c r="T1744" s="157" t="str">
        <f t="shared" ca="1" si="92"/>
        <v xml:space="preserve"> </v>
      </c>
    </row>
    <row r="1745" spans="1:20" ht="15.6" thickTop="1" thickBot="1">
      <c r="A1745" s="88">
        <v>9009871134</v>
      </c>
      <c r="B1745" s="88" t="str">
        <f>VLOOKUP(A1745,EMPRESAS!$A$1:$B$342,2,0)</f>
        <v>TAXIS RIO S.A.S.</v>
      </c>
      <c r="C1745" s="88" t="str">
        <f>VLOOKUP(A1745,EMPRESAS!$A$1:$C$342,3,0)</f>
        <v>Especial y Turismo</v>
      </c>
      <c r="D1745" s="98" t="s">
        <v>2786</v>
      </c>
      <c r="E1745" s="133">
        <v>12220178</v>
      </c>
      <c r="F1745" s="136" t="s">
        <v>1102</v>
      </c>
      <c r="G1745" s="134">
        <v>10</v>
      </c>
      <c r="H1745" s="133" t="s">
        <v>1035</v>
      </c>
      <c r="I1745" s="220" t="str">
        <f>VLOOKUP(A1745,EMPRESAS!$A$1:$I$342,9,0)</f>
        <v>MAGDALENA</v>
      </c>
      <c r="J1745" s="75">
        <v>1</v>
      </c>
      <c r="K1745" s="176" t="str">
        <f>VLOOKUP(J1745,AUXILIAR_TIPO_ASEGURADORA!$C$2:$D$19,2,0)</f>
        <v>PREVISORA</v>
      </c>
      <c r="L1745" s="117">
        <v>1002756</v>
      </c>
      <c r="M1745" s="118">
        <v>43159</v>
      </c>
      <c r="N1745" s="117">
        <v>3000689</v>
      </c>
      <c r="O1745" s="118">
        <v>43159</v>
      </c>
      <c r="P1745" s="28"/>
      <c r="Q1745" s="60"/>
      <c r="R1745" s="157" t="str">
        <f t="shared" ca="1" si="96"/>
        <v>Vencida</v>
      </c>
      <c r="S1745" s="157">
        <f t="shared" ca="1" si="97"/>
        <v>1491</v>
      </c>
      <c r="T1745" s="157" t="str">
        <f t="shared" ca="1" si="92"/>
        <v xml:space="preserve"> </v>
      </c>
    </row>
    <row r="1746" spans="1:20" ht="15.6" thickTop="1" thickBot="1">
      <c r="A1746" s="76">
        <v>9002931253</v>
      </c>
      <c r="B1746" s="88" t="str">
        <f>VLOOKUP(A1746,EMPRESAS!$A$1:$B$342,2,0)</f>
        <v>ASOCIACION TRANSPORCOL</v>
      </c>
      <c r="C1746" s="88" t="str">
        <f>VLOOKUP(A1746,EMPRESAS!$A$1:$C$342,3,0)</f>
        <v>Pasajeros</v>
      </c>
      <c r="D1746" s="99" t="s">
        <v>2787</v>
      </c>
      <c r="E1746" s="133" t="s">
        <v>2788</v>
      </c>
      <c r="F1746" s="136" t="s">
        <v>1102</v>
      </c>
      <c r="G1746" s="134">
        <v>9</v>
      </c>
      <c r="H1746" s="133" t="s">
        <v>1105</v>
      </c>
      <c r="I1746" s="220" t="str">
        <f>VLOOKUP(A1746,EMPRESAS!$A$1:$I$342,9,0)</f>
        <v>MAGDALENA</v>
      </c>
      <c r="J1746" s="75">
        <v>2</v>
      </c>
      <c r="K1746" s="176" t="str">
        <f>VLOOKUP(J1746,AUXILIAR_TIPO_ASEGURADORA!$C$2:$D$19,2,0)</f>
        <v>QBE SEGUROS</v>
      </c>
      <c r="L1746" s="117">
        <v>706372213</v>
      </c>
      <c r="M1746" s="118">
        <v>42886</v>
      </c>
      <c r="N1746" s="117">
        <v>706372213</v>
      </c>
      <c r="O1746" s="118">
        <v>42886</v>
      </c>
      <c r="P1746" s="28"/>
      <c r="Q1746" s="60"/>
      <c r="R1746" s="157" t="str">
        <f t="shared" ca="1" si="96"/>
        <v>Vencida</v>
      </c>
      <c r="S1746" s="157">
        <f t="shared" ca="1" si="97"/>
        <v>1764</v>
      </c>
      <c r="T1746" s="157" t="str">
        <f t="shared" ca="1" si="92"/>
        <v xml:space="preserve"> </v>
      </c>
    </row>
    <row r="1747" spans="1:20" ht="15.6" thickTop="1" thickBot="1">
      <c r="A1747" s="2">
        <v>9002931253</v>
      </c>
      <c r="B1747" s="88" t="str">
        <f>VLOOKUP(A1747,EMPRESAS!$A$1:$B$342,2,0)</f>
        <v>ASOCIACION TRANSPORCOL</v>
      </c>
      <c r="C1747" s="88" t="str">
        <f>VLOOKUP(A1747,EMPRESAS!$A$1:$C$342,3,0)</f>
        <v>Pasajeros</v>
      </c>
      <c r="D1747" s="99" t="s">
        <v>2789</v>
      </c>
      <c r="E1747" s="133" t="s">
        <v>2790</v>
      </c>
      <c r="F1747" s="136" t="s">
        <v>1102</v>
      </c>
      <c r="G1747" s="134">
        <v>9</v>
      </c>
      <c r="H1747" s="133" t="s">
        <v>1105</v>
      </c>
      <c r="I1747" s="220" t="str">
        <f>VLOOKUP(A1747,EMPRESAS!$A$1:$I$342,9,0)</f>
        <v>MAGDALENA</v>
      </c>
      <c r="J1747" s="75">
        <v>2</v>
      </c>
      <c r="K1747" s="176" t="str">
        <f>VLOOKUP(J1747,AUXILIAR_TIPO_ASEGURADORA!$C$2:$D$19,2,0)</f>
        <v>QBE SEGUROS</v>
      </c>
      <c r="L1747" s="117">
        <v>706372213</v>
      </c>
      <c r="M1747" s="118">
        <v>42886</v>
      </c>
      <c r="N1747" s="117">
        <v>706372213</v>
      </c>
      <c r="O1747" s="118">
        <v>42886</v>
      </c>
      <c r="P1747" s="28"/>
      <c r="Q1747" s="60"/>
      <c r="R1747" s="157" t="str">
        <f t="shared" ca="1" si="96"/>
        <v>Vencida</v>
      </c>
      <c r="S1747" s="157">
        <f t="shared" ca="1" si="97"/>
        <v>1764</v>
      </c>
      <c r="T1747" s="157" t="str">
        <f t="shared" ca="1" si="92"/>
        <v xml:space="preserve"> </v>
      </c>
    </row>
    <row r="1748" spans="1:20" ht="15.6" thickTop="1" thickBot="1">
      <c r="A1748" s="2">
        <v>9002931253</v>
      </c>
      <c r="B1748" s="88" t="str">
        <f>VLOOKUP(A1748,EMPRESAS!$A$1:$B$342,2,0)</f>
        <v>ASOCIACION TRANSPORCOL</v>
      </c>
      <c r="C1748" s="88" t="str">
        <f>VLOOKUP(A1748,EMPRESAS!$A$1:$C$342,3,0)</f>
        <v>Pasajeros</v>
      </c>
      <c r="D1748" s="99" t="s">
        <v>1120</v>
      </c>
      <c r="E1748" s="133" t="s">
        <v>2791</v>
      </c>
      <c r="F1748" s="136" t="s">
        <v>1102</v>
      </c>
      <c r="G1748" s="134">
        <v>6</v>
      </c>
      <c r="H1748" s="133" t="s">
        <v>1105</v>
      </c>
      <c r="I1748" s="220" t="str">
        <f>VLOOKUP(A1748,EMPRESAS!$A$1:$I$342,9,0)</f>
        <v>MAGDALENA</v>
      </c>
      <c r="J1748" s="75">
        <v>2</v>
      </c>
      <c r="K1748" s="176" t="str">
        <f>VLOOKUP(J1748,AUXILIAR_TIPO_ASEGURADORA!$C$2:$D$19,2,0)</f>
        <v>QBE SEGUROS</v>
      </c>
      <c r="L1748" s="117">
        <v>706372213</v>
      </c>
      <c r="M1748" s="118">
        <v>42886</v>
      </c>
      <c r="N1748" s="117">
        <v>706372213</v>
      </c>
      <c r="O1748" s="118">
        <v>42886</v>
      </c>
      <c r="P1748" s="28"/>
      <c r="Q1748" s="60"/>
      <c r="R1748" s="157" t="str">
        <f t="shared" ca="1" si="96"/>
        <v>Vencida</v>
      </c>
      <c r="S1748" s="157">
        <f t="shared" ca="1" si="97"/>
        <v>1764</v>
      </c>
      <c r="T1748" s="157" t="str">
        <f t="shared" ca="1" si="92"/>
        <v xml:space="preserve"> </v>
      </c>
    </row>
    <row r="1749" spans="1:20" ht="15.6" thickTop="1" thickBot="1">
      <c r="A1749" s="2">
        <v>9002931253</v>
      </c>
      <c r="B1749" s="88" t="str">
        <f>VLOOKUP(A1749,EMPRESAS!$A$1:$B$342,2,0)</f>
        <v>ASOCIACION TRANSPORCOL</v>
      </c>
      <c r="C1749" s="88" t="str">
        <f>VLOOKUP(A1749,EMPRESAS!$A$1:$C$342,3,0)</f>
        <v>Pasajeros</v>
      </c>
      <c r="D1749" s="99" t="s">
        <v>2134</v>
      </c>
      <c r="E1749" s="133" t="s">
        <v>2792</v>
      </c>
      <c r="F1749" s="136" t="s">
        <v>1102</v>
      </c>
      <c r="G1749" s="134">
        <v>10</v>
      </c>
      <c r="H1749" s="133" t="s">
        <v>1105</v>
      </c>
      <c r="I1749" s="220" t="str">
        <f>VLOOKUP(A1749,EMPRESAS!$A$1:$I$342,9,0)</f>
        <v>MAGDALENA</v>
      </c>
      <c r="J1749" s="75">
        <v>2</v>
      </c>
      <c r="K1749" s="176" t="str">
        <f>VLOOKUP(J1749,AUXILIAR_TIPO_ASEGURADORA!$C$2:$D$19,2,0)</f>
        <v>QBE SEGUROS</v>
      </c>
      <c r="L1749" s="117">
        <v>706372213</v>
      </c>
      <c r="M1749" s="118">
        <v>42886</v>
      </c>
      <c r="N1749" s="117">
        <v>706372213</v>
      </c>
      <c r="O1749" s="118">
        <v>42886</v>
      </c>
      <c r="P1749" s="28"/>
      <c r="Q1749" s="60"/>
      <c r="R1749" s="157" t="str">
        <f t="shared" ca="1" si="96"/>
        <v>Vencida</v>
      </c>
      <c r="S1749" s="157">
        <f t="shared" ca="1" si="97"/>
        <v>1764</v>
      </c>
      <c r="T1749" s="157" t="str">
        <f t="shared" ca="1" si="92"/>
        <v xml:space="preserve"> </v>
      </c>
    </row>
    <row r="1750" spans="1:20" ht="15.6" thickTop="1" thickBot="1">
      <c r="A1750" s="2">
        <v>9002931253</v>
      </c>
      <c r="B1750" s="88" t="str">
        <f>VLOOKUP(A1750,EMPRESAS!$A$1:$B$342,2,0)</f>
        <v>ASOCIACION TRANSPORCOL</v>
      </c>
      <c r="C1750" s="88" t="str">
        <f>VLOOKUP(A1750,EMPRESAS!$A$1:$C$342,3,0)</f>
        <v>Pasajeros</v>
      </c>
      <c r="D1750" s="99" t="s">
        <v>2793</v>
      </c>
      <c r="E1750" s="133" t="s">
        <v>2794</v>
      </c>
      <c r="F1750" s="136" t="s">
        <v>1102</v>
      </c>
      <c r="G1750" s="134">
        <v>11</v>
      </c>
      <c r="H1750" s="133" t="s">
        <v>1105</v>
      </c>
      <c r="I1750" s="220" t="str">
        <f>VLOOKUP(A1750,EMPRESAS!$A$1:$I$342,9,0)</f>
        <v>MAGDALENA</v>
      </c>
      <c r="J1750" s="75">
        <v>2</v>
      </c>
      <c r="K1750" s="176" t="str">
        <f>VLOOKUP(J1750,AUXILIAR_TIPO_ASEGURADORA!$C$2:$D$19,2,0)</f>
        <v>QBE SEGUROS</v>
      </c>
      <c r="L1750" s="117">
        <v>706372213</v>
      </c>
      <c r="M1750" s="118">
        <v>42886</v>
      </c>
      <c r="N1750" s="117">
        <v>706372213</v>
      </c>
      <c r="O1750" s="118">
        <v>42886</v>
      </c>
      <c r="P1750" s="28"/>
      <c r="Q1750" s="60"/>
      <c r="R1750" s="157" t="str">
        <f t="shared" ca="1" si="96"/>
        <v>Vencida</v>
      </c>
      <c r="S1750" s="157">
        <f t="shared" ca="1" si="97"/>
        <v>1764</v>
      </c>
      <c r="T1750" s="157" t="str">
        <f t="shared" ca="1" si="92"/>
        <v xml:space="preserve"> </v>
      </c>
    </row>
    <row r="1751" spans="1:20" ht="15.6" thickTop="1" thickBot="1">
      <c r="A1751" s="2">
        <v>9002931253</v>
      </c>
      <c r="B1751" s="88" t="str">
        <f>VLOOKUP(A1751,EMPRESAS!$A$1:$B$342,2,0)</f>
        <v>ASOCIACION TRANSPORCOL</v>
      </c>
      <c r="C1751" s="88" t="str">
        <f>VLOOKUP(A1751,EMPRESAS!$A$1:$C$342,3,0)</f>
        <v>Pasajeros</v>
      </c>
      <c r="D1751" s="99" t="s">
        <v>2795</v>
      </c>
      <c r="E1751" s="133" t="s">
        <v>2796</v>
      </c>
      <c r="F1751" s="136" t="s">
        <v>1102</v>
      </c>
      <c r="G1751" s="134">
        <v>9</v>
      </c>
      <c r="H1751" s="133" t="s">
        <v>1105</v>
      </c>
      <c r="I1751" s="220" t="str">
        <f>VLOOKUP(A1751,EMPRESAS!$A$1:$I$342,9,0)</f>
        <v>MAGDALENA</v>
      </c>
      <c r="J1751" s="75">
        <v>2</v>
      </c>
      <c r="K1751" s="176" t="str">
        <f>VLOOKUP(J1751,AUXILIAR_TIPO_ASEGURADORA!$C$2:$D$19,2,0)</f>
        <v>QBE SEGUROS</v>
      </c>
      <c r="L1751" s="117">
        <v>706372213</v>
      </c>
      <c r="M1751" s="118">
        <v>42886</v>
      </c>
      <c r="N1751" s="117">
        <v>706372213</v>
      </c>
      <c r="O1751" s="118">
        <v>42886</v>
      </c>
      <c r="P1751" s="28"/>
      <c r="Q1751" s="60"/>
      <c r="R1751" s="157" t="str">
        <f t="shared" ca="1" si="96"/>
        <v>Vencida</v>
      </c>
      <c r="S1751" s="157">
        <f t="shared" ca="1" si="97"/>
        <v>1764</v>
      </c>
      <c r="T1751" s="157" t="str">
        <f t="shared" ca="1" si="92"/>
        <v xml:space="preserve"> </v>
      </c>
    </row>
    <row r="1752" spans="1:20" ht="15.6" thickTop="1" thickBot="1">
      <c r="A1752" s="2">
        <v>9002931253</v>
      </c>
      <c r="B1752" s="88" t="str">
        <f>VLOOKUP(A1752,EMPRESAS!$A$1:$B$342,2,0)</f>
        <v>ASOCIACION TRANSPORCOL</v>
      </c>
      <c r="C1752" s="88" t="str">
        <f>VLOOKUP(A1752,EMPRESAS!$A$1:$C$342,3,0)</f>
        <v>Pasajeros</v>
      </c>
      <c r="D1752" s="99" t="s">
        <v>2797</v>
      </c>
      <c r="E1752" s="133" t="s">
        <v>2798</v>
      </c>
      <c r="F1752" s="136" t="s">
        <v>993</v>
      </c>
      <c r="G1752" s="134">
        <v>12</v>
      </c>
      <c r="H1752" s="133" t="s">
        <v>1105</v>
      </c>
      <c r="I1752" s="220" t="str">
        <f>VLOOKUP(A1752,EMPRESAS!$A$1:$I$342,9,0)</f>
        <v>MAGDALENA</v>
      </c>
      <c r="J1752" s="75">
        <v>2</v>
      </c>
      <c r="K1752" s="176" t="str">
        <f>VLOOKUP(J1752,AUXILIAR_TIPO_ASEGURADORA!$C$2:$D$19,2,0)</f>
        <v>QBE SEGUROS</v>
      </c>
      <c r="L1752" s="117">
        <v>706372213</v>
      </c>
      <c r="M1752" s="118">
        <v>42886</v>
      </c>
      <c r="N1752" s="117">
        <v>706372213</v>
      </c>
      <c r="O1752" s="118">
        <v>42886</v>
      </c>
      <c r="P1752" s="28"/>
      <c r="Q1752" s="60"/>
      <c r="R1752" s="157" t="str">
        <f t="shared" ca="1" si="96"/>
        <v>Vencida</v>
      </c>
      <c r="S1752" s="157">
        <f t="shared" ca="1" si="97"/>
        <v>1764</v>
      </c>
      <c r="T1752" s="157" t="str">
        <f t="shared" ca="1" si="92"/>
        <v xml:space="preserve"> </v>
      </c>
    </row>
    <row r="1753" spans="1:20" ht="15.6" thickTop="1" thickBot="1">
      <c r="A1753" s="2">
        <v>9002931253</v>
      </c>
      <c r="B1753" s="88" t="str">
        <f>VLOOKUP(A1753,EMPRESAS!$A$1:$B$342,2,0)</f>
        <v>ASOCIACION TRANSPORCOL</v>
      </c>
      <c r="C1753" s="88" t="str">
        <f>VLOOKUP(A1753,EMPRESAS!$A$1:$C$342,3,0)</f>
        <v>Pasajeros</v>
      </c>
      <c r="D1753" s="99" t="s">
        <v>2506</v>
      </c>
      <c r="E1753" s="133" t="s">
        <v>2799</v>
      </c>
      <c r="F1753" s="136" t="s">
        <v>1102</v>
      </c>
      <c r="G1753" s="134">
        <v>11</v>
      </c>
      <c r="H1753" s="133" t="s">
        <v>1105</v>
      </c>
      <c r="I1753" s="220" t="str">
        <f>VLOOKUP(A1753,EMPRESAS!$A$1:$I$342,9,0)</f>
        <v>MAGDALENA</v>
      </c>
      <c r="J1753" s="75">
        <v>2</v>
      </c>
      <c r="K1753" s="176" t="str">
        <f>VLOOKUP(J1753,AUXILIAR_TIPO_ASEGURADORA!$C$2:$D$19,2,0)</f>
        <v>QBE SEGUROS</v>
      </c>
      <c r="L1753" s="117">
        <v>706372213</v>
      </c>
      <c r="M1753" s="118">
        <v>42886</v>
      </c>
      <c r="N1753" s="117">
        <v>706372213</v>
      </c>
      <c r="O1753" s="118">
        <v>42886</v>
      </c>
      <c r="P1753" s="28"/>
      <c r="Q1753" s="60"/>
      <c r="R1753" s="157" t="str">
        <f t="shared" ca="1" si="96"/>
        <v>Vencida</v>
      </c>
      <c r="S1753" s="157">
        <f t="shared" ca="1" si="97"/>
        <v>1764</v>
      </c>
      <c r="T1753" s="157" t="str">
        <f t="shared" ca="1" si="92"/>
        <v xml:space="preserve"> </v>
      </c>
    </row>
    <row r="1754" spans="1:20" ht="15.6" thickTop="1" thickBot="1">
      <c r="A1754" s="2">
        <v>9002931253</v>
      </c>
      <c r="B1754" s="88" t="str">
        <f>VLOOKUP(A1754,EMPRESAS!$A$1:$B$342,2,0)</f>
        <v>ASOCIACION TRANSPORCOL</v>
      </c>
      <c r="C1754" s="88" t="str">
        <f>VLOOKUP(A1754,EMPRESAS!$A$1:$C$342,3,0)</f>
        <v>Pasajeros</v>
      </c>
      <c r="D1754" s="99" t="s">
        <v>2800</v>
      </c>
      <c r="E1754" s="133" t="s">
        <v>2801</v>
      </c>
      <c r="F1754" s="136" t="s">
        <v>1102</v>
      </c>
      <c r="G1754" s="134">
        <v>9</v>
      </c>
      <c r="H1754" s="133" t="s">
        <v>1105</v>
      </c>
      <c r="I1754" s="220" t="str">
        <f>VLOOKUP(A1754,EMPRESAS!$A$1:$I$342,9,0)</f>
        <v>MAGDALENA</v>
      </c>
      <c r="J1754" s="75">
        <v>2</v>
      </c>
      <c r="K1754" s="176" t="str">
        <f>VLOOKUP(J1754,AUXILIAR_TIPO_ASEGURADORA!$C$2:$D$19,2,0)</f>
        <v>QBE SEGUROS</v>
      </c>
      <c r="L1754" s="117">
        <v>706372213</v>
      </c>
      <c r="M1754" s="118">
        <v>42886</v>
      </c>
      <c r="N1754" s="117">
        <v>706372213</v>
      </c>
      <c r="O1754" s="118">
        <v>42886</v>
      </c>
      <c r="P1754" s="28"/>
      <c r="Q1754" s="60"/>
      <c r="R1754" s="157" t="str">
        <f t="shared" ca="1" si="96"/>
        <v>Vencida</v>
      </c>
      <c r="S1754" s="157">
        <f t="shared" ca="1" si="97"/>
        <v>1764</v>
      </c>
      <c r="T1754" s="157" t="str">
        <f t="shared" ca="1" si="92"/>
        <v xml:space="preserve"> </v>
      </c>
    </row>
    <row r="1755" spans="1:20" ht="15.6" thickTop="1" thickBot="1">
      <c r="A1755" s="2">
        <v>9002931253</v>
      </c>
      <c r="B1755" s="88" t="str">
        <f>VLOOKUP(A1755,EMPRESAS!$A$1:$B$342,2,0)</f>
        <v>ASOCIACION TRANSPORCOL</v>
      </c>
      <c r="C1755" s="88" t="str">
        <f>VLOOKUP(A1755,EMPRESAS!$A$1:$C$342,3,0)</f>
        <v>Pasajeros</v>
      </c>
      <c r="D1755" s="99" t="s">
        <v>1639</v>
      </c>
      <c r="E1755" s="133" t="s">
        <v>2802</v>
      </c>
      <c r="F1755" s="136" t="s">
        <v>1102</v>
      </c>
      <c r="G1755" s="134">
        <v>12</v>
      </c>
      <c r="H1755" s="133" t="s">
        <v>1105</v>
      </c>
      <c r="I1755" s="220" t="str">
        <f>VLOOKUP(A1755,EMPRESAS!$A$1:$I$342,9,0)</f>
        <v>MAGDALENA</v>
      </c>
      <c r="J1755" s="75">
        <v>2</v>
      </c>
      <c r="K1755" s="176" t="str">
        <f>VLOOKUP(J1755,AUXILIAR_TIPO_ASEGURADORA!$C$2:$D$19,2,0)</f>
        <v>QBE SEGUROS</v>
      </c>
      <c r="L1755" s="117">
        <v>706372213</v>
      </c>
      <c r="M1755" s="118">
        <v>42886</v>
      </c>
      <c r="N1755" s="117">
        <v>706372213</v>
      </c>
      <c r="O1755" s="118">
        <v>42886</v>
      </c>
      <c r="P1755" s="4"/>
      <c r="Q1755" s="213"/>
      <c r="R1755" s="157" t="str">
        <f t="shared" ca="1" si="96"/>
        <v>Vencida</v>
      </c>
      <c r="S1755" s="157">
        <f t="shared" ca="1" si="97"/>
        <v>1764</v>
      </c>
      <c r="T1755" s="157" t="str">
        <f t="shared" ca="1" si="92"/>
        <v xml:space="preserve"> </v>
      </c>
    </row>
    <row r="1756" spans="1:20" ht="15.6" thickTop="1" thickBot="1">
      <c r="A1756" s="2">
        <v>9002931253</v>
      </c>
      <c r="B1756" s="88" t="str">
        <f>VLOOKUP(A1756,EMPRESAS!$A$1:$B$342,2,0)</f>
        <v>ASOCIACION TRANSPORCOL</v>
      </c>
      <c r="C1756" s="88" t="str">
        <f>VLOOKUP(A1756,EMPRESAS!$A$1:$C$342,3,0)</f>
        <v>Pasajeros</v>
      </c>
      <c r="D1756" s="99" t="s">
        <v>2803</v>
      </c>
      <c r="E1756" s="133" t="s">
        <v>2804</v>
      </c>
      <c r="F1756" s="136" t="s">
        <v>1102</v>
      </c>
      <c r="G1756" s="134">
        <v>12</v>
      </c>
      <c r="H1756" s="133" t="s">
        <v>1105</v>
      </c>
      <c r="I1756" s="220" t="str">
        <f>VLOOKUP(A1756,EMPRESAS!$A$1:$I$342,9,0)</f>
        <v>MAGDALENA</v>
      </c>
      <c r="J1756" s="75">
        <v>2</v>
      </c>
      <c r="K1756" s="176" t="str">
        <f>VLOOKUP(J1756,AUXILIAR_TIPO_ASEGURADORA!$C$2:$D$19,2,0)</f>
        <v>QBE SEGUROS</v>
      </c>
      <c r="L1756" s="117">
        <v>706372213</v>
      </c>
      <c r="M1756" s="118">
        <v>42886</v>
      </c>
      <c r="N1756" s="117">
        <v>706372213</v>
      </c>
      <c r="O1756" s="118">
        <v>42886</v>
      </c>
      <c r="P1756" s="4"/>
      <c r="Q1756" s="213"/>
      <c r="R1756" s="157" t="str">
        <f t="shared" ca="1" si="96"/>
        <v>Vencida</v>
      </c>
      <c r="S1756" s="157">
        <f t="shared" ca="1" si="97"/>
        <v>1764</v>
      </c>
      <c r="T1756" s="157" t="str">
        <f t="shared" ca="1" si="92"/>
        <v xml:space="preserve"> </v>
      </c>
    </row>
    <row r="1757" spans="1:20" ht="15.6" thickTop="1" thickBot="1">
      <c r="A1757" s="2">
        <v>9002931253</v>
      </c>
      <c r="B1757" s="88" t="str">
        <f>VLOOKUP(A1757,EMPRESAS!$A$1:$B$342,2,0)</f>
        <v>ASOCIACION TRANSPORCOL</v>
      </c>
      <c r="C1757" s="88" t="str">
        <f>VLOOKUP(A1757,EMPRESAS!$A$1:$C$342,3,0)</f>
        <v>Pasajeros</v>
      </c>
      <c r="D1757" s="99" t="s">
        <v>2805</v>
      </c>
      <c r="E1757" s="133" t="s">
        <v>2806</v>
      </c>
      <c r="F1757" s="136" t="s">
        <v>1102</v>
      </c>
      <c r="G1757" s="134">
        <v>7</v>
      </c>
      <c r="H1757" s="133" t="s">
        <v>1105</v>
      </c>
      <c r="I1757" s="220" t="str">
        <f>VLOOKUP(A1757,EMPRESAS!$A$1:$I$342,9,0)</f>
        <v>MAGDALENA</v>
      </c>
      <c r="J1757" s="75">
        <v>2</v>
      </c>
      <c r="K1757" s="176" t="str">
        <f>VLOOKUP(J1757,AUXILIAR_TIPO_ASEGURADORA!$C$2:$D$19,2,0)</f>
        <v>QBE SEGUROS</v>
      </c>
      <c r="L1757" s="117">
        <v>706372213</v>
      </c>
      <c r="M1757" s="118">
        <v>42886</v>
      </c>
      <c r="N1757" s="117">
        <v>706372213</v>
      </c>
      <c r="O1757" s="118">
        <v>42886</v>
      </c>
      <c r="P1757" s="4"/>
      <c r="Q1757" s="213"/>
      <c r="R1757" s="157" t="str">
        <f t="shared" ca="1" si="96"/>
        <v>Vencida</v>
      </c>
      <c r="S1757" s="157">
        <f t="shared" ca="1" si="97"/>
        <v>1764</v>
      </c>
      <c r="T1757" s="157" t="str">
        <f t="shared" ca="1" si="92"/>
        <v xml:space="preserve"> </v>
      </c>
    </row>
    <row r="1758" spans="1:20" ht="15.6" thickTop="1" thickBot="1">
      <c r="A1758" s="2">
        <v>9003083271</v>
      </c>
      <c r="B1758" s="88" t="str">
        <f>VLOOKUP(A1758,EMPRESAS!$A$1:$B$342,2,0)</f>
        <v>TRANSPORTES FLUVIA DEL RIO SOGAMOSO S.A.S. "TRANSHIDROSOGAMOSO S.A.S."</v>
      </c>
      <c r="C1758" s="88" t="str">
        <f>VLOOKUP(A1758,EMPRESAS!$A$1:$C$342,3,0)</f>
        <v>Especial y Turismo</v>
      </c>
      <c r="D1758" s="8" t="s">
        <v>2807</v>
      </c>
      <c r="E1758" s="133">
        <v>10820342</v>
      </c>
      <c r="F1758" s="136" t="s">
        <v>1102</v>
      </c>
      <c r="G1758" s="134">
        <v>40</v>
      </c>
      <c r="H1758" s="133" t="s">
        <v>1105</v>
      </c>
      <c r="I1758" s="220" t="str">
        <f>VLOOKUP(A1758,EMPRESAS!$A$1:$I$342,9,0)</f>
        <v>SOGAMOSO</v>
      </c>
      <c r="J1758" s="75">
        <v>1</v>
      </c>
      <c r="K1758" s="176" t="str">
        <f>VLOOKUP(J1758,AUXILIAR_TIPO_ASEGURADORA!$C$2:$D$19,2,0)</f>
        <v>PREVISORA</v>
      </c>
      <c r="L1758" s="117">
        <v>1002705</v>
      </c>
      <c r="M1758" s="118">
        <v>43061</v>
      </c>
      <c r="N1758" s="117">
        <v>3000654</v>
      </c>
      <c r="O1758" s="118">
        <v>43061</v>
      </c>
      <c r="P1758" s="4"/>
      <c r="Q1758" s="213"/>
      <c r="R1758" s="157" t="str">
        <f t="shared" ca="1" si="96"/>
        <v>Vencida</v>
      </c>
      <c r="S1758" s="157">
        <f t="shared" ca="1" si="97"/>
        <v>1589</v>
      </c>
      <c r="T1758" s="157"/>
    </row>
    <row r="1759" spans="1:20" ht="15.6" thickTop="1" thickBot="1">
      <c r="A1759" s="2">
        <v>9003083271</v>
      </c>
      <c r="B1759" s="88" t="str">
        <f>VLOOKUP(A1759,EMPRESAS!$A$1:$B$342,2,0)</f>
        <v>TRANSPORTES FLUVIA DEL RIO SOGAMOSO S.A.S. "TRANSHIDROSOGAMOSO S.A.S."</v>
      </c>
      <c r="C1759" s="88" t="str">
        <f>VLOOKUP(A1759,EMPRESAS!$A$1:$C$342,3,0)</f>
        <v>Especial y Turismo</v>
      </c>
      <c r="D1759" s="8" t="s">
        <v>2808</v>
      </c>
      <c r="E1759" s="133">
        <v>10820354</v>
      </c>
      <c r="F1759" s="136" t="s">
        <v>1102</v>
      </c>
      <c r="G1759" s="134">
        <v>12</v>
      </c>
      <c r="H1759" s="133" t="s">
        <v>1105</v>
      </c>
      <c r="I1759" s="220" t="str">
        <f>VLOOKUP(A1759,EMPRESAS!$A$1:$I$342,9,0)</f>
        <v>SOGAMOSO</v>
      </c>
      <c r="J1759" s="75">
        <v>1</v>
      </c>
      <c r="K1759" s="176" t="str">
        <f>VLOOKUP(J1759,AUXILIAR_TIPO_ASEGURADORA!$C$2:$D$19,2,0)</f>
        <v>PREVISORA</v>
      </c>
      <c r="L1759" s="117">
        <v>1002729</v>
      </c>
      <c r="M1759" s="118">
        <v>43113</v>
      </c>
      <c r="N1759" s="117">
        <v>3000677</v>
      </c>
      <c r="O1759" s="118">
        <v>43113</v>
      </c>
      <c r="P1759" s="4"/>
      <c r="Q1759" s="213"/>
      <c r="R1759" s="157" t="str">
        <f t="shared" ca="1" si="96"/>
        <v>Vencida</v>
      </c>
      <c r="S1759" s="157">
        <f t="shared" ca="1" si="97"/>
        <v>1537</v>
      </c>
      <c r="T1759" s="157"/>
    </row>
    <row r="1760" spans="1:20" ht="15.6" thickTop="1" thickBot="1">
      <c r="A1760" s="2">
        <v>9003083271</v>
      </c>
      <c r="B1760" s="88" t="str">
        <f>VLOOKUP(A1760,EMPRESAS!$A$1:$B$342,2,0)</f>
        <v>TRANSPORTES FLUVIA DEL RIO SOGAMOSO S.A.S. "TRANSHIDROSOGAMOSO S.A.S."</v>
      </c>
      <c r="C1760" s="88" t="str">
        <f>VLOOKUP(A1760,EMPRESAS!$A$1:$C$342,3,0)</f>
        <v>Especial y Turismo</v>
      </c>
      <c r="D1760" s="8" t="s">
        <v>2809</v>
      </c>
      <c r="E1760" s="133">
        <v>10820357</v>
      </c>
      <c r="F1760" s="136" t="s">
        <v>1102</v>
      </c>
      <c r="G1760" s="134">
        <v>18</v>
      </c>
      <c r="H1760" s="133" t="s">
        <v>1105</v>
      </c>
      <c r="I1760" s="220" t="str">
        <f>VLOOKUP(A1760,EMPRESAS!$A$1:$I$342,9,0)</f>
        <v>SOGAMOSO</v>
      </c>
      <c r="J1760" s="75">
        <v>1</v>
      </c>
      <c r="K1760" s="176" t="str">
        <f>VLOOKUP(J1760,AUXILIAR_TIPO_ASEGURADORA!$C$2:$D$19,2,0)</f>
        <v>PREVISORA</v>
      </c>
      <c r="L1760" s="117">
        <v>1002705</v>
      </c>
      <c r="M1760" s="118">
        <v>43061</v>
      </c>
      <c r="N1760" s="117">
        <v>3000654</v>
      </c>
      <c r="O1760" s="118">
        <v>43061</v>
      </c>
      <c r="P1760" s="4"/>
      <c r="Q1760" s="213"/>
      <c r="R1760" s="157" t="str">
        <f t="shared" ca="1" si="96"/>
        <v>Vencida</v>
      </c>
      <c r="S1760" s="157">
        <f t="shared" ca="1" si="97"/>
        <v>1589</v>
      </c>
      <c r="T1760" s="157"/>
    </row>
    <row r="1761" spans="1:20" ht="15.6" thickTop="1" thickBot="1">
      <c r="A1761" s="2">
        <v>9003083271</v>
      </c>
      <c r="B1761" s="88" t="str">
        <f>VLOOKUP(A1761,EMPRESAS!$A$1:$B$342,2,0)</f>
        <v>TRANSPORTES FLUVIA DEL RIO SOGAMOSO S.A.S. "TRANSHIDROSOGAMOSO S.A.S."</v>
      </c>
      <c r="C1761" s="88" t="str">
        <f>VLOOKUP(A1761,EMPRESAS!$A$1:$C$342,3,0)</f>
        <v>Especial y Turismo</v>
      </c>
      <c r="D1761" s="8" t="s">
        <v>2810</v>
      </c>
      <c r="E1761" s="133">
        <v>10820370</v>
      </c>
      <c r="F1761" s="136" t="s">
        <v>1127</v>
      </c>
      <c r="G1761" s="134">
        <v>32</v>
      </c>
      <c r="H1761" s="133" t="s">
        <v>1105</v>
      </c>
      <c r="I1761" s="220" t="str">
        <f>VLOOKUP(A1761,EMPRESAS!$A$1:$I$342,9,0)</f>
        <v>SOGAMOSO</v>
      </c>
      <c r="J1761" s="75">
        <v>1</v>
      </c>
      <c r="K1761" s="176" t="str">
        <f>VLOOKUP(J1761,AUXILIAR_TIPO_ASEGURADORA!$C$2:$D$19,2,0)</f>
        <v>PREVISORA</v>
      </c>
      <c r="L1761" s="117">
        <v>1002705</v>
      </c>
      <c r="M1761" s="118">
        <v>43061</v>
      </c>
      <c r="N1761" s="117">
        <v>3000654</v>
      </c>
      <c r="O1761" s="118">
        <v>43061</v>
      </c>
      <c r="P1761" s="4"/>
      <c r="Q1761" s="213"/>
      <c r="R1761" s="157" t="str">
        <f t="shared" ca="1" si="96"/>
        <v>Vencida</v>
      </c>
      <c r="S1761" s="157">
        <f t="shared" ca="1" si="97"/>
        <v>1589</v>
      </c>
      <c r="T1761" s="157"/>
    </row>
    <row r="1762" spans="1:20" ht="15.6" thickTop="1" thickBot="1">
      <c r="A1762" s="2">
        <v>9003083271</v>
      </c>
      <c r="B1762" s="88" t="str">
        <f>VLOOKUP(A1762,EMPRESAS!$A$1:$B$342,2,0)</f>
        <v>TRANSPORTES FLUVIA DEL RIO SOGAMOSO S.A.S. "TRANSHIDROSOGAMOSO S.A.S."</v>
      </c>
      <c r="C1762" s="88" t="str">
        <f>VLOOKUP(A1762,EMPRESAS!$A$1:$C$342,3,0)</f>
        <v>Especial y Turismo</v>
      </c>
      <c r="D1762" s="8" t="s">
        <v>2811</v>
      </c>
      <c r="E1762" s="133">
        <v>10820426</v>
      </c>
      <c r="F1762" s="136" t="s">
        <v>1102</v>
      </c>
      <c r="G1762" s="134">
        <v>15</v>
      </c>
      <c r="H1762" s="133" t="s">
        <v>1105</v>
      </c>
      <c r="I1762" s="220" t="str">
        <f>VLOOKUP(A1762,EMPRESAS!$A$1:$I$342,9,0)</f>
        <v>SOGAMOSO</v>
      </c>
      <c r="J1762" s="75">
        <v>1</v>
      </c>
      <c r="K1762" s="176" t="str">
        <f>VLOOKUP(J1762,AUXILIAR_TIPO_ASEGURADORA!$C$2:$D$19,2,0)</f>
        <v>PREVISORA</v>
      </c>
      <c r="L1762" s="117">
        <v>1002729</v>
      </c>
      <c r="M1762" s="118">
        <v>43113</v>
      </c>
      <c r="N1762" s="117">
        <v>3000677</v>
      </c>
      <c r="O1762" s="118">
        <v>43113</v>
      </c>
      <c r="P1762" s="4"/>
      <c r="Q1762" s="213"/>
      <c r="R1762" s="157" t="str">
        <f t="shared" ca="1" si="96"/>
        <v>Vencida</v>
      </c>
      <c r="S1762" s="157">
        <f t="shared" ca="1" si="97"/>
        <v>1537</v>
      </c>
      <c r="T1762" s="157"/>
    </row>
    <row r="1763" spans="1:20" ht="15.6" thickTop="1" thickBot="1">
      <c r="A1763" s="2">
        <v>9003083271</v>
      </c>
      <c r="B1763" s="88" t="str">
        <f>VLOOKUP(A1763,EMPRESAS!$A$1:$B$342,2,0)</f>
        <v>TRANSPORTES FLUVIA DEL RIO SOGAMOSO S.A.S. "TRANSHIDROSOGAMOSO S.A.S."</v>
      </c>
      <c r="C1763" s="88" t="str">
        <f>VLOOKUP(A1763,EMPRESAS!$A$1:$C$342,3,0)</f>
        <v>Especial y Turismo</v>
      </c>
      <c r="D1763" s="8" t="s">
        <v>2812</v>
      </c>
      <c r="E1763" s="133">
        <v>10820427</v>
      </c>
      <c r="F1763" s="136" t="s">
        <v>1102</v>
      </c>
      <c r="G1763" s="134">
        <v>15</v>
      </c>
      <c r="H1763" s="133" t="s">
        <v>1105</v>
      </c>
      <c r="I1763" s="220" t="str">
        <f>VLOOKUP(A1763,EMPRESAS!$A$1:$I$342,9,0)</f>
        <v>SOGAMOSO</v>
      </c>
      <c r="J1763" s="75">
        <v>1</v>
      </c>
      <c r="K1763" s="176" t="str">
        <f>VLOOKUP(J1763,AUXILIAR_TIPO_ASEGURADORA!$C$2:$D$19,2,0)</f>
        <v>PREVISORA</v>
      </c>
      <c r="L1763" s="117">
        <v>1002729</v>
      </c>
      <c r="M1763" s="118">
        <v>43113</v>
      </c>
      <c r="N1763" s="117">
        <v>3000677</v>
      </c>
      <c r="O1763" s="118">
        <v>43113</v>
      </c>
      <c r="P1763" s="4"/>
      <c r="Q1763" s="213"/>
      <c r="R1763" s="157" t="str">
        <f t="shared" ca="1" si="96"/>
        <v>Vencida</v>
      </c>
      <c r="S1763" s="157">
        <f t="shared" ca="1" si="97"/>
        <v>1537</v>
      </c>
      <c r="T1763" s="157"/>
    </row>
    <row r="1764" spans="1:20" ht="15.6" thickTop="1" thickBot="1">
      <c r="A1764" s="2">
        <v>9003083271</v>
      </c>
      <c r="B1764" s="88" t="str">
        <f>VLOOKUP(A1764,EMPRESAS!$A$1:$B$342,2,0)</f>
        <v>TRANSPORTES FLUVIA DEL RIO SOGAMOSO S.A.S. "TRANSHIDROSOGAMOSO S.A.S."</v>
      </c>
      <c r="C1764" s="88" t="str">
        <f>VLOOKUP(A1764,EMPRESAS!$A$1:$C$342,3,0)</f>
        <v>Especial y Turismo</v>
      </c>
      <c r="D1764" s="8" t="s">
        <v>2813</v>
      </c>
      <c r="E1764" s="133">
        <v>10820430</v>
      </c>
      <c r="F1764" s="136" t="s">
        <v>1102</v>
      </c>
      <c r="G1764" s="134">
        <v>13</v>
      </c>
      <c r="H1764" s="133" t="s">
        <v>1105</v>
      </c>
      <c r="I1764" s="220" t="str">
        <f>VLOOKUP(A1764,EMPRESAS!$A$1:$I$342,9,0)</f>
        <v>SOGAMOSO</v>
      </c>
      <c r="J1764" s="75">
        <v>1</v>
      </c>
      <c r="K1764" s="176" t="str">
        <f>VLOOKUP(J1764,AUXILIAR_TIPO_ASEGURADORA!$C$2:$D$19,2,0)</f>
        <v>PREVISORA</v>
      </c>
      <c r="L1764" s="117">
        <v>1002729</v>
      </c>
      <c r="M1764" s="118">
        <v>43113</v>
      </c>
      <c r="N1764" s="117">
        <v>3000677</v>
      </c>
      <c r="O1764" s="118">
        <v>43113</v>
      </c>
      <c r="P1764" s="4"/>
      <c r="Q1764" s="213"/>
      <c r="R1764" s="157" t="str">
        <f t="shared" ca="1" si="96"/>
        <v>Vencida</v>
      </c>
      <c r="S1764" s="157">
        <f t="shared" ca="1" si="97"/>
        <v>1537</v>
      </c>
      <c r="T1764" s="157"/>
    </row>
    <row r="1765" spans="1:20" ht="15.6" thickTop="1" thickBot="1">
      <c r="A1765" s="67">
        <v>9010239445</v>
      </c>
      <c r="B1765" s="88" t="str">
        <f>VLOOKUP(A1765,EMPRESAS!$A$1:$B$342,2,0)</f>
        <v>TRANSFLUVIAL GLR MAGDALENA MEDIO S.A.S.</v>
      </c>
      <c r="C1765" s="88" t="str">
        <f>VLOOKUP(A1765,EMPRESAS!$A$1:$C$342,3,0)</f>
        <v>Especial</v>
      </c>
      <c r="D1765" s="98" t="s">
        <v>2814</v>
      </c>
      <c r="E1765" s="133">
        <v>10920324</v>
      </c>
      <c r="F1765" s="136" t="s">
        <v>1102</v>
      </c>
      <c r="G1765" s="134">
        <v>22</v>
      </c>
      <c r="H1765" s="133" t="s">
        <v>1105</v>
      </c>
      <c r="I1765" s="220" t="str">
        <f>VLOOKUP(A1765,EMPRESAS!$A$1:$I$342,9,0)</f>
        <v>MAGDALENA</v>
      </c>
      <c r="J1765" s="75">
        <v>2</v>
      </c>
      <c r="K1765" s="176" t="str">
        <f>VLOOKUP(J1765,AUXILIAR_TIPO_ASEGURADORA!$C$2:$D$19,2,0)</f>
        <v>QBE SEGUROS</v>
      </c>
      <c r="L1765" s="192">
        <v>706544153</v>
      </c>
      <c r="M1765" s="193">
        <v>43804</v>
      </c>
      <c r="N1765" s="192">
        <v>706544153</v>
      </c>
      <c r="O1765" s="193">
        <v>43804</v>
      </c>
      <c r="P1765" s="4"/>
      <c r="Q1765" s="213"/>
      <c r="R1765" s="157" t="str">
        <f t="shared" ca="1" si="96"/>
        <v>Vencida</v>
      </c>
      <c r="S1765" s="157">
        <f t="shared" ca="1" si="97"/>
        <v>846</v>
      </c>
      <c r="T1765" s="157" t="str">
        <f t="shared" ca="1" si="92"/>
        <v xml:space="preserve"> </v>
      </c>
    </row>
    <row r="1766" spans="1:20" ht="15.6" thickTop="1" thickBot="1">
      <c r="A1766" s="88">
        <v>9010239445</v>
      </c>
      <c r="B1766" s="88" t="str">
        <f>VLOOKUP(A1766,EMPRESAS!$A$1:$B$342,2,0)</f>
        <v>TRANSFLUVIAL GLR MAGDALENA MEDIO S.A.S.</v>
      </c>
      <c r="C1766" s="88" t="str">
        <f>VLOOKUP(A1766,EMPRESAS!$A$1:$C$342,3,0)</f>
        <v>Especial</v>
      </c>
      <c r="D1766" s="98" t="s">
        <v>2815</v>
      </c>
      <c r="E1766" s="133">
        <v>10920381</v>
      </c>
      <c r="F1766" s="136" t="s">
        <v>1102</v>
      </c>
      <c r="G1766" s="134">
        <v>22</v>
      </c>
      <c r="H1766" s="133" t="s">
        <v>1105</v>
      </c>
      <c r="I1766" s="220" t="str">
        <f>VLOOKUP(A1766,EMPRESAS!$A$1:$I$342,9,0)</f>
        <v>MAGDALENA</v>
      </c>
      <c r="J1766" s="75">
        <v>2</v>
      </c>
      <c r="K1766" s="176" t="str">
        <f>VLOOKUP(J1766,AUXILIAR_TIPO_ASEGURADORA!$C$2:$D$19,2,0)</f>
        <v>QBE SEGUROS</v>
      </c>
      <c r="L1766" s="192">
        <v>706544153</v>
      </c>
      <c r="M1766" s="193">
        <v>43804</v>
      </c>
      <c r="N1766" s="192">
        <v>706544153</v>
      </c>
      <c r="O1766" s="193">
        <v>43804</v>
      </c>
      <c r="P1766" s="4"/>
      <c r="Q1766" s="213"/>
      <c r="R1766" s="157" t="str">
        <f t="shared" ca="1" si="96"/>
        <v>Vencida</v>
      </c>
      <c r="S1766" s="157">
        <f t="shared" ca="1" si="97"/>
        <v>846</v>
      </c>
      <c r="T1766" s="157" t="str">
        <f t="shared" ca="1" si="92"/>
        <v xml:space="preserve"> </v>
      </c>
    </row>
    <row r="1767" spans="1:20" ht="15.6" thickTop="1" thickBot="1">
      <c r="A1767" s="103">
        <v>9009879337</v>
      </c>
      <c r="B1767" s="88" t="str">
        <f>VLOOKUP(A1767,EMPRESAS!$A$1:$B$342,2,0)</f>
        <v>IRIS TURS ARCOS DE PLAYA BLANCA S.A.S.</v>
      </c>
      <c r="C1767" s="88" t="str">
        <f>VLOOKUP(A1767,EMPRESAS!$A$1:$C$342,3,0)</f>
        <v>Especial y Turismo</v>
      </c>
      <c r="D1767" s="99" t="s">
        <v>2816</v>
      </c>
      <c r="E1767" s="133">
        <v>30720142</v>
      </c>
      <c r="F1767" s="136" t="s">
        <v>1102</v>
      </c>
      <c r="G1767" s="134">
        <v>5</v>
      </c>
      <c r="H1767" s="133" t="s">
        <v>1105</v>
      </c>
      <c r="I1767" s="220" t="str">
        <f>VLOOKUP(A1767,EMPRESAS!$A$1:$I$342,9,0)</f>
        <v>LAGUNA DE TOTA</v>
      </c>
      <c r="J1767" s="75">
        <v>1</v>
      </c>
      <c r="K1767" s="176" t="str">
        <f>VLOOKUP(J1767,AUXILIAR_TIPO_ASEGURADORA!$C$2:$D$19,2,0)</f>
        <v>PREVISORA</v>
      </c>
      <c r="L1767" s="117">
        <v>1005605</v>
      </c>
      <c r="M1767" s="118">
        <v>43063</v>
      </c>
      <c r="N1767" s="117">
        <v>3000128</v>
      </c>
      <c r="O1767" s="118">
        <v>43063</v>
      </c>
      <c r="P1767" s="4"/>
      <c r="Q1767" s="213"/>
      <c r="R1767" s="157" t="str">
        <f t="shared" ca="1" si="96"/>
        <v>Vencida</v>
      </c>
      <c r="S1767" s="157">
        <f t="shared" ca="1" si="97"/>
        <v>1587</v>
      </c>
      <c r="T1767" s="157" t="str">
        <f t="shared" ca="1" si="92"/>
        <v xml:space="preserve"> </v>
      </c>
    </row>
    <row r="1768" spans="1:20" ht="15.6" thickTop="1" thickBot="1">
      <c r="A1768" s="64">
        <v>9009879337</v>
      </c>
      <c r="B1768" s="88" t="str">
        <f>VLOOKUP(A1768,EMPRESAS!$A$1:$B$342,2,0)</f>
        <v>IRIS TURS ARCOS DE PLAYA BLANCA S.A.S.</v>
      </c>
      <c r="C1768" s="88" t="str">
        <f>VLOOKUP(A1768,EMPRESAS!$A$1:$C$342,3,0)</f>
        <v>Especial y Turismo</v>
      </c>
      <c r="D1768" s="99" t="s">
        <v>2817</v>
      </c>
      <c r="E1768" s="133">
        <v>30720103</v>
      </c>
      <c r="F1768" s="136" t="s">
        <v>1102</v>
      </c>
      <c r="G1768" s="134">
        <v>15</v>
      </c>
      <c r="H1768" s="133" t="s">
        <v>1105</v>
      </c>
      <c r="I1768" s="220" t="str">
        <f>VLOOKUP(A1768,EMPRESAS!$A$1:$I$342,9,0)</f>
        <v>LAGUNA DE TOTA</v>
      </c>
      <c r="J1768" s="75">
        <v>1</v>
      </c>
      <c r="K1768" s="176" t="str">
        <f>VLOOKUP(J1768,AUXILIAR_TIPO_ASEGURADORA!$C$2:$D$19,2,0)</f>
        <v>PREVISORA</v>
      </c>
      <c r="L1768" s="117">
        <v>1005668</v>
      </c>
      <c r="M1768" s="118">
        <v>43132</v>
      </c>
      <c r="N1768" s="117">
        <v>3000126</v>
      </c>
      <c r="O1768" s="118">
        <v>43132</v>
      </c>
      <c r="P1768" s="4"/>
      <c r="Q1768" s="213"/>
      <c r="R1768" s="157" t="str">
        <f t="shared" ca="1" si="96"/>
        <v>Vencida</v>
      </c>
      <c r="S1768" s="157">
        <f t="shared" ca="1" si="97"/>
        <v>1518</v>
      </c>
      <c r="T1768" s="157" t="str">
        <f t="shared" ca="1" si="92"/>
        <v xml:space="preserve"> </v>
      </c>
    </row>
    <row r="1769" spans="1:20" ht="15.6" thickTop="1" thickBot="1">
      <c r="A1769" s="102">
        <v>9009879337</v>
      </c>
      <c r="B1769" s="88" t="str">
        <f>VLOOKUP(A1769,EMPRESAS!$A$1:$B$342,2,0)</f>
        <v>IRIS TURS ARCOS DE PLAYA BLANCA S.A.S.</v>
      </c>
      <c r="C1769" s="88" t="str">
        <f>VLOOKUP(A1769,EMPRESAS!$A$1:$C$342,3,0)</f>
        <v>Especial y Turismo</v>
      </c>
      <c r="D1769" s="99" t="s">
        <v>2818</v>
      </c>
      <c r="E1769" s="133">
        <v>30720102</v>
      </c>
      <c r="F1769" s="136" t="s">
        <v>2819</v>
      </c>
      <c r="G1769" s="134">
        <v>16</v>
      </c>
      <c r="H1769" s="133" t="s">
        <v>1105</v>
      </c>
      <c r="I1769" s="220" t="str">
        <f>VLOOKUP(A1769,EMPRESAS!$A$1:$I$342,9,0)</f>
        <v>LAGUNA DE TOTA</v>
      </c>
      <c r="J1769" s="75">
        <v>1</v>
      </c>
      <c r="K1769" s="176" t="str">
        <f>VLOOKUP(J1769,AUXILIAR_TIPO_ASEGURADORA!$C$2:$D$19,2,0)</f>
        <v>PREVISORA</v>
      </c>
      <c r="L1769" s="117">
        <v>1005669</v>
      </c>
      <c r="M1769" s="118">
        <v>43132</v>
      </c>
      <c r="N1769" s="117">
        <v>3000127</v>
      </c>
      <c r="O1769" s="118">
        <v>43132</v>
      </c>
      <c r="P1769" s="4"/>
      <c r="Q1769" s="213"/>
      <c r="R1769" s="157" t="str">
        <f t="shared" ca="1" si="96"/>
        <v>Vencida</v>
      </c>
      <c r="S1769" s="157">
        <f t="shared" ca="1" si="97"/>
        <v>1518</v>
      </c>
      <c r="T1769" s="157" t="str">
        <f t="shared" ca="1" si="92"/>
        <v xml:space="preserve"> </v>
      </c>
    </row>
    <row r="1770" spans="1:20" ht="15.6" thickTop="1" thickBot="1">
      <c r="A1770" s="88">
        <v>9005284829</v>
      </c>
      <c r="B1770" s="88" t="str">
        <f>VLOOKUP(A1770,EMPRESAS!$A$1:$B$342,2,0)</f>
        <v>ESCOTRANSTOURS S.A.S.</v>
      </c>
      <c r="C1770" s="88" t="str">
        <f>VLOOKUP(A1770,EMPRESAS!$A$1:$C$342,3,0)</f>
        <v>Especial</v>
      </c>
      <c r="D1770" s="98" t="s">
        <v>2820</v>
      </c>
      <c r="E1770" s="133">
        <v>30420826</v>
      </c>
      <c r="F1770" s="136" t="s">
        <v>1102</v>
      </c>
      <c r="G1770" s="134">
        <v>18</v>
      </c>
      <c r="H1770" s="133" t="s">
        <v>1105</v>
      </c>
      <c r="I1770" s="220" t="str">
        <f>VLOOKUP(A1770,EMPRESAS!$A$1:$I$342,9,0)</f>
        <v>ARIARI</v>
      </c>
      <c r="J1770" s="75">
        <v>2</v>
      </c>
      <c r="K1770" s="176" t="str">
        <f>VLOOKUP(J1770,AUXILIAR_TIPO_ASEGURADORA!$C$2:$D$19,2,0)</f>
        <v>QBE SEGUROS</v>
      </c>
      <c r="L1770" s="117"/>
      <c r="M1770" s="118"/>
      <c r="N1770" s="117"/>
      <c r="O1770" s="118"/>
      <c r="P1770" s="4"/>
      <c r="Q1770" s="213"/>
      <c r="R1770" s="157" t="str">
        <f t="shared" ca="1" si="96"/>
        <v>Vencida</v>
      </c>
      <c r="S1770" s="157">
        <f t="shared" ca="1" si="97"/>
        <v>44650</v>
      </c>
      <c r="T1770" s="157" t="str">
        <f t="shared" ca="1" si="92"/>
        <v xml:space="preserve"> </v>
      </c>
    </row>
    <row r="1771" spans="1:20" ht="15.6" thickTop="1" thickBot="1">
      <c r="A1771" s="88">
        <v>9005284829</v>
      </c>
      <c r="B1771" s="88" t="str">
        <f>VLOOKUP(A1771,EMPRESAS!$A$1:$B$342,2,0)</f>
        <v>ESCOTRANSTOURS S.A.S.</v>
      </c>
      <c r="C1771" s="88" t="str">
        <f>VLOOKUP(A1771,EMPRESAS!$A$1:$C$342,3,0)</f>
        <v>Especial</v>
      </c>
      <c r="D1771" s="98" t="s">
        <v>2821</v>
      </c>
      <c r="E1771" s="133">
        <v>30420809</v>
      </c>
      <c r="F1771" s="136" t="s">
        <v>1673</v>
      </c>
      <c r="G1771" s="134">
        <v>18</v>
      </c>
      <c r="H1771" s="133" t="s">
        <v>1105</v>
      </c>
      <c r="I1771" s="220" t="str">
        <f>VLOOKUP(A1771,EMPRESAS!$A$1:$I$342,9,0)</f>
        <v>ARIARI</v>
      </c>
      <c r="J1771" s="75">
        <v>1</v>
      </c>
      <c r="K1771" s="176" t="str">
        <f>VLOOKUP(J1771,AUXILIAR_TIPO_ASEGURADORA!$C$2:$D$19,2,0)</f>
        <v>PREVISORA</v>
      </c>
      <c r="L1771" s="117"/>
      <c r="M1771" s="118"/>
      <c r="N1771" s="117"/>
      <c r="O1771" s="118"/>
      <c r="P1771" s="4"/>
      <c r="Q1771" s="213"/>
      <c r="R1771" s="157" t="str">
        <f t="shared" ca="1" si="96"/>
        <v>Vencida</v>
      </c>
      <c r="S1771" s="157">
        <f t="shared" ca="1" si="97"/>
        <v>44650</v>
      </c>
      <c r="T1771" s="157" t="str">
        <f t="shared" ca="1" si="92"/>
        <v xml:space="preserve"> </v>
      </c>
    </row>
    <row r="1772" spans="1:20" ht="15.6" thickTop="1" thickBot="1">
      <c r="A1772" s="66">
        <v>8300335810</v>
      </c>
      <c r="B1772" s="88" t="str">
        <f>VLOOKUP(A1772,EMPRESAS!$A$1:$B$342,2,0)</f>
        <v>TRANSPORTES ESPECIALIZADOS JR S.A.S.</v>
      </c>
      <c r="C1772" s="88" t="str">
        <f>VLOOKUP(A1772,EMPRESAS!$A$1:$C$342,3,0)</f>
        <v>Especial y Turismo</v>
      </c>
      <c r="D1772" s="99" t="s">
        <v>2625</v>
      </c>
      <c r="E1772" s="133">
        <v>11420242</v>
      </c>
      <c r="F1772" s="136" t="s">
        <v>1144</v>
      </c>
      <c r="G1772" s="134">
        <v>20</v>
      </c>
      <c r="H1772" s="133" t="s">
        <v>1147</v>
      </c>
      <c r="I1772" s="220" t="str">
        <f>VLOOKUP(A1772,EMPRESAS!$A$1:$I$342,9,0)</f>
        <v>MAGDALENA</v>
      </c>
      <c r="J1772" s="75"/>
      <c r="K1772" s="176" t="e">
        <f>VLOOKUP(J1772,AUXILIAR_TIPO_ASEGURADORA!$C$2:$D$19,2,0)</f>
        <v>#N/A</v>
      </c>
      <c r="L1772" s="117">
        <v>1002936</v>
      </c>
      <c r="M1772" s="118">
        <v>43371</v>
      </c>
      <c r="N1772" s="117">
        <v>3000819</v>
      </c>
      <c r="O1772" s="118">
        <v>43006</v>
      </c>
      <c r="P1772" s="4"/>
      <c r="Q1772" s="213"/>
      <c r="R1772" s="157" t="str">
        <f t="shared" ca="1" si="96"/>
        <v>Vencida</v>
      </c>
      <c r="S1772" s="157">
        <f t="shared" ca="1" si="97"/>
        <v>1644</v>
      </c>
      <c r="T1772" s="157" t="str">
        <f t="shared" ca="1" si="92"/>
        <v xml:space="preserve"> </v>
      </c>
    </row>
    <row r="1773" spans="1:20" ht="15.6" thickTop="1" thickBot="1">
      <c r="A1773" s="2">
        <v>9010832895</v>
      </c>
      <c r="B1773" s="88" t="str">
        <f>VLOOKUP(A1773,EMPRESAS!$A$1:$B$342,2,0)</f>
        <v>TRANSPORTE FLUVIAL DEL AMAZONAS S.A.S. "TRANSFLUVIAM"</v>
      </c>
      <c r="C1773" s="88" t="str">
        <f>VLOOKUP(A1773,EMPRESAS!$A$1:$C$342,3,0)</f>
        <v>Pasajeros</v>
      </c>
      <c r="D1773" s="98" t="s">
        <v>2822</v>
      </c>
      <c r="E1773" s="137">
        <v>40521134</v>
      </c>
      <c r="F1773" s="138" t="s">
        <v>1102</v>
      </c>
      <c r="G1773" s="134">
        <v>50</v>
      </c>
      <c r="H1773" s="133" t="s">
        <v>1035</v>
      </c>
      <c r="I1773" s="220" t="str">
        <f>VLOOKUP(A1773,EMPRESAS!$A$1:$I$342,9,0)</f>
        <v xml:space="preserve">AMAZONAS </v>
      </c>
      <c r="J1773" s="75">
        <v>1</v>
      </c>
      <c r="K1773" s="176" t="str">
        <f>VLOOKUP(J1773,AUXILIAR_TIPO_ASEGURADORA!$C$2:$D$19,2,0)</f>
        <v>PREVISORA</v>
      </c>
      <c r="L1773" s="117">
        <v>1002919</v>
      </c>
      <c r="M1773" s="118">
        <v>43348</v>
      </c>
      <c r="N1773" s="117">
        <v>3000806</v>
      </c>
      <c r="O1773" s="118">
        <v>43348</v>
      </c>
      <c r="P1773" s="4"/>
      <c r="Q1773" s="213"/>
      <c r="R1773" s="157" t="str">
        <f t="shared" ca="1" si="96"/>
        <v>Vencida</v>
      </c>
      <c r="S1773" s="157">
        <f t="shared" ca="1" si="97"/>
        <v>1302</v>
      </c>
      <c r="T1773" s="157" t="str">
        <f t="shared" ca="1" si="92"/>
        <v xml:space="preserve"> </v>
      </c>
    </row>
    <row r="1774" spans="1:20" ht="15.6" thickTop="1" thickBot="1">
      <c r="A1774" s="2">
        <v>9010832895</v>
      </c>
      <c r="B1774" s="88" t="str">
        <f>VLOOKUP(A1774,EMPRESAS!$A$1:$B$342,2,0)</f>
        <v>TRANSPORTE FLUVIAL DEL AMAZONAS S.A.S. "TRANSFLUVIAM"</v>
      </c>
      <c r="C1774" s="88" t="str">
        <f>VLOOKUP(A1774,EMPRESAS!$A$1:$C$342,3,0)</f>
        <v>Pasajeros</v>
      </c>
      <c r="D1774" s="98" t="s">
        <v>2823</v>
      </c>
      <c r="E1774" s="137">
        <v>4052816</v>
      </c>
      <c r="F1774" s="138" t="s">
        <v>1102</v>
      </c>
      <c r="G1774" s="134">
        <v>23</v>
      </c>
      <c r="H1774" s="133" t="s">
        <v>1035</v>
      </c>
      <c r="I1774" s="220" t="str">
        <f>VLOOKUP(A1774,EMPRESAS!$A$1:$I$342,9,0)</f>
        <v xml:space="preserve">AMAZONAS </v>
      </c>
      <c r="J1774" s="75">
        <v>1</v>
      </c>
      <c r="K1774" s="176" t="str">
        <f>VLOOKUP(J1774,AUXILIAR_TIPO_ASEGURADORA!$C$2:$D$19,2,0)</f>
        <v>PREVISORA</v>
      </c>
      <c r="L1774" s="117">
        <v>1002919</v>
      </c>
      <c r="M1774" s="118">
        <v>43348</v>
      </c>
      <c r="N1774" s="117">
        <v>3000806</v>
      </c>
      <c r="O1774" s="118">
        <v>43348</v>
      </c>
      <c r="P1774" s="4"/>
      <c r="Q1774" s="213"/>
      <c r="R1774" s="157" t="str">
        <f t="shared" ca="1" si="96"/>
        <v>Vencida</v>
      </c>
      <c r="S1774" s="157">
        <f t="shared" ca="1" si="97"/>
        <v>1302</v>
      </c>
      <c r="T1774" s="157" t="str">
        <f t="shared" ca="1" si="92"/>
        <v xml:space="preserve"> </v>
      </c>
    </row>
    <row r="1775" spans="1:20" ht="15.6" thickTop="1" thickBot="1">
      <c r="A1775" s="2">
        <v>9010832895</v>
      </c>
      <c r="B1775" s="88" t="str">
        <f>VLOOKUP(A1775,EMPRESAS!$A$1:$B$342,2,0)</f>
        <v>TRANSPORTE FLUVIAL DEL AMAZONAS S.A.S. "TRANSFLUVIAM"</v>
      </c>
      <c r="C1775" s="88" t="str">
        <f>VLOOKUP(A1775,EMPRESAS!$A$1:$C$342,3,0)</f>
        <v>Pasajeros</v>
      </c>
      <c r="D1775" s="98" t="s">
        <v>2824</v>
      </c>
      <c r="E1775" s="137">
        <v>4052892</v>
      </c>
      <c r="F1775" s="138" t="s">
        <v>1102</v>
      </c>
      <c r="G1775" s="134">
        <v>23</v>
      </c>
      <c r="H1775" s="133" t="s">
        <v>1035</v>
      </c>
      <c r="I1775" s="220" t="str">
        <f>VLOOKUP(A1775,EMPRESAS!$A$1:$I$342,9,0)</f>
        <v xml:space="preserve">AMAZONAS </v>
      </c>
      <c r="J1775" s="75">
        <v>1</v>
      </c>
      <c r="K1775" s="176" t="str">
        <f>VLOOKUP(J1775,AUXILIAR_TIPO_ASEGURADORA!$C$2:$D$19,2,0)</f>
        <v>PREVISORA</v>
      </c>
      <c r="L1775" s="117">
        <v>1002919</v>
      </c>
      <c r="M1775" s="118">
        <v>43348</v>
      </c>
      <c r="N1775" s="117">
        <v>3000806</v>
      </c>
      <c r="O1775" s="118">
        <v>43348</v>
      </c>
      <c r="P1775" s="4"/>
      <c r="Q1775" s="213"/>
      <c r="R1775" s="157" t="str">
        <f t="shared" ca="1" si="96"/>
        <v>Vencida</v>
      </c>
      <c r="S1775" s="157">
        <f t="shared" ca="1" si="97"/>
        <v>1302</v>
      </c>
      <c r="T1775" s="157" t="str">
        <f t="shared" ca="1" si="92"/>
        <v xml:space="preserve"> </v>
      </c>
    </row>
    <row r="1776" spans="1:20" ht="15.6" thickTop="1" thickBot="1">
      <c r="A1776" s="2">
        <v>9010832895</v>
      </c>
      <c r="B1776" s="88" t="str">
        <f>VLOOKUP(A1776,EMPRESAS!$A$1:$B$342,2,0)</f>
        <v>TRANSPORTE FLUVIAL DEL AMAZONAS S.A.S. "TRANSFLUVIAM"</v>
      </c>
      <c r="C1776" s="88" t="str">
        <f>VLOOKUP(A1776,EMPRESAS!$A$1:$C$342,3,0)</f>
        <v>Pasajeros</v>
      </c>
      <c r="D1776" s="98" t="s">
        <v>2825</v>
      </c>
      <c r="E1776" s="137">
        <v>4052935</v>
      </c>
      <c r="F1776" s="138" t="s">
        <v>1102</v>
      </c>
      <c r="G1776" s="134">
        <v>31</v>
      </c>
      <c r="H1776" s="133" t="s">
        <v>1035</v>
      </c>
      <c r="I1776" s="220" t="str">
        <f>VLOOKUP(A1776,EMPRESAS!$A$1:$I$342,9,0)</f>
        <v xml:space="preserve">AMAZONAS </v>
      </c>
      <c r="J1776" s="75">
        <v>1</v>
      </c>
      <c r="K1776" s="176" t="str">
        <f>VLOOKUP(J1776,AUXILIAR_TIPO_ASEGURADORA!$C$2:$D$19,2,0)</f>
        <v>PREVISORA</v>
      </c>
      <c r="L1776" s="117">
        <v>1002919</v>
      </c>
      <c r="M1776" s="118">
        <v>43348</v>
      </c>
      <c r="N1776" s="117">
        <v>3000806</v>
      </c>
      <c r="O1776" s="118">
        <v>43348</v>
      </c>
      <c r="P1776" s="4"/>
      <c r="Q1776" s="213"/>
      <c r="R1776" s="157" t="str">
        <f t="shared" ca="1" si="96"/>
        <v>Vencida</v>
      </c>
      <c r="S1776" s="157">
        <f t="shared" ca="1" si="97"/>
        <v>1302</v>
      </c>
      <c r="T1776" s="157" t="str">
        <f t="shared" ca="1" si="92"/>
        <v xml:space="preserve"> </v>
      </c>
    </row>
    <row r="1777" spans="1:20" ht="15.6" thickTop="1" thickBot="1">
      <c r="A1777" s="2">
        <v>9010832895</v>
      </c>
      <c r="B1777" s="88" t="str">
        <f>VLOOKUP(A1777,EMPRESAS!$A$1:$B$342,2,0)</f>
        <v>TRANSPORTE FLUVIAL DEL AMAZONAS S.A.S. "TRANSFLUVIAM"</v>
      </c>
      <c r="C1777" s="88" t="str">
        <f>VLOOKUP(A1777,EMPRESAS!$A$1:$C$342,3,0)</f>
        <v>Pasajeros</v>
      </c>
      <c r="D1777" s="98" t="s">
        <v>2826</v>
      </c>
      <c r="E1777" s="137">
        <v>40521229</v>
      </c>
      <c r="F1777" s="138" t="s">
        <v>1102</v>
      </c>
      <c r="G1777" s="134">
        <v>61</v>
      </c>
      <c r="H1777" s="133" t="s">
        <v>1035</v>
      </c>
      <c r="I1777" s="220" t="str">
        <f>VLOOKUP(A1777,EMPRESAS!$A$1:$I$342,9,0)</f>
        <v xml:space="preserve">AMAZONAS </v>
      </c>
      <c r="J1777" s="75">
        <v>1</v>
      </c>
      <c r="K1777" s="176" t="str">
        <f>VLOOKUP(J1777,AUXILIAR_TIPO_ASEGURADORA!$C$2:$D$19,2,0)</f>
        <v>PREVISORA</v>
      </c>
      <c r="L1777" s="117">
        <v>1002919</v>
      </c>
      <c r="M1777" s="118">
        <v>43348</v>
      </c>
      <c r="N1777" s="117">
        <v>3000806</v>
      </c>
      <c r="O1777" s="118">
        <v>43348</v>
      </c>
      <c r="P1777" s="4"/>
      <c r="Q1777" s="213"/>
      <c r="R1777" s="157" t="str">
        <f t="shared" ca="1" si="96"/>
        <v>Vencida</v>
      </c>
      <c r="S1777" s="157">
        <f t="shared" ca="1" si="97"/>
        <v>1302</v>
      </c>
      <c r="T1777" s="157" t="str">
        <f t="shared" ca="1" si="92"/>
        <v xml:space="preserve"> </v>
      </c>
    </row>
    <row r="1778" spans="1:20" ht="15.6" thickTop="1" thickBot="1">
      <c r="A1778" s="2">
        <v>9010832895</v>
      </c>
      <c r="B1778" s="88" t="str">
        <f>VLOOKUP(A1778,EMPRESAS!$A$1:$B$342,2,0)</f>
        <v>TRANSPORTE FLUVIAL DEL AMAZONAS S.A.S. "TRANSFLUVIAM"</v>
      </c>
      <c r="C1778" s="88" t="str">
        <f>VLOOKUP(A1778,EMPRESAS!$A$1:$C$342,3,0)</f>
        <v>Pasajeros</v>
      </c>
      <c r="D1778" s="98" t="s">
        <v>2827</v>
      </c>
      <c r="E1778" s="133">
        <v>40521083</v>
      </c>
      <c r="F1778" s="136" t="s">
        <v>1102</v>
      </c>
      <c r="G1778" s="134">
        <v>18</v>
      </c>
      <c r="H1778" s="133" t="s">
        <v>1035</v>
      </c>
      <c r="I1778" s="220" t="str">
        <f>VLOOKUP(A1778,EMPRESAS!$A$1:$I$342,9,0)</f>
        <v xml:space="preserve">AMAZONAS </v>
      </c>
      <c r="J1778" s="75">
        <v>1</v>
      </c>
      <c r="K1778" s="176" t="str">
        <f>VLOOKUP(J1778,AUXILIAR_TIPO_ASEGURADORA!$C$2:$D$19,2,0)</f>
        <v>PREVISORA</v>
      </c>
      <c r="L1778" s="117">
        <v>1002919</v>
      </c>
      <c r="M1778" s="118">
        <v>43348</v>
      </c>
      <c r="N1778" s="117">
        <v>3000809</v>
      </c>
      <c r="O1778" s="118">
        <v>43348</v>
      </c>
      <c r="P1778" s="4"/>
      <c r="Q1778" s="213"/>
      <c r="R1778" s="157" t="str">
        <f t="shared" ca="1" si="96"/>
        <v>Vencida</v>
      </c>
      <c r="S1778" s="157">
        <f t="shared" ca="1" si="97"/>
        <v>1302</v>
      </c>
      <c r="T1778" s="157" t="str">
        <f t="shared" ca="1" si="92"/>
        <v xml:space="preserve"> </v>
      </c>
    </row>
    <row r="1779" spans="1:20" ht="15.6" thickTop="1" thickBot="1">
      <c r="A1779" s="2">
        <v>9010832895</v>
      </c>
      <c r="B1779" s="88" t="str">
        <f>VLOOKUP(A1779,EMPRESAS!$A$1:$B$342,2,0)</f>
        <v>TRANSPORTE FLUVIAL DEL AMAZONAS S.A.S. "TRANSFLUVIAM"</v>
      </c>
      <c r="C1779" s="88" t="str">
        <f>VLOOKUP(A1779,EMPRESAS!$A$1:$C$342,3,0)</f>
        <v>Pasajeros</v>
      </c>
      <c r="D1779" s="98" t="s">
        <v>2828</v>
      </c>
      <c r="E1779" s="133">
        <v>40521087</v>
      </c>
      <c r="F1779" s="136" t="s">
        <v>1102</v>
      </c>
      <c r="G1779" s="134">
        <v>27</v>
      </c>
      <c r="H1779" s="133" t="s">
        <v>1035</v>
      </c>
      <c r="I1779" s="220" t="str">
        <f>VLOOKUP(A1779,EMPRESAS!$A$1:$I$342,9,0)</f>
        <v xml:space="preserve">AMAZONAS </v>
      </c>
      <c r="J1779" s="75">
        <v>1</v>
      </c>
      <c r="K1779" s="176" t="str">
        <f>VLOOKUP(J1779,AUXILIAR_TIPO_ASEGURADORA!$C$2:$D$19,2,0)</f>
        <v>PREVISORA</v>
      </c>
      <c r="L1779" s="117">
        <v>1002919</v>
      </c>
      <c r="M1779" s="118">
        <v>43348</v>
      </c>
      <c r="N1779" s="117">
        <v>3000809</v>
      </c>
      <c r="O1779" s="118">
        <v>43348</v>
      </c>
      <c r="P1779" s="4"/>
      <c r="Q1779" s="213"/>
      <c r="R1779" s="157" t="str">
        <f t="shared" ca="1" si="96"/>
        <v>Vencida</v>
      </c>
      <c r="S1779" s="157">
        <f t="shared" ca="1" si="97"/>
        <v>1302</v>
      </c>
      <c r="T1779" s="157" t="str">
        <f t="shared" ca="1" si="92"/>
        <v xml:space="preserve"> </v>
      </c>
    </row>
    <row r="1780" spans="1:20" ht="15.6" thickTop="1" thickBot="1">
      <c r="A1780" s="2">
        <v>9010832895</v>
      </c>
      <c r="B1780" s="88" t="str">
        <f>VLOOKUP(A1780,EMPRESAS!$A$1:$B$342,2,0)</f>
        <v>TRANSPORTE FLUVIAL DEL AMAZONAS S.A.S. "TRANSFLUVIAM"</v>
      </c>
      <c r="C1780" s="88" t="str">
        <f>VLOOKUP(A1780,EMPRESAS!$A$1:$C$342,3,0)</f>
        <v>Pasajeros</v>
      </c>
      <c r="D1780" s="98" t="s">
        <v>2829</v>
      </c>
      <c r="E1780" s="133">
        <v>40521097</v>
      </c>
      <c r="F1780" s="136" t="s">
        <v>1102</v>
      </c>
      <c r="G1780" s="134">
        <v>50</v>
      </c>
      <c r="H1780" s="133" t="s">
        <v>1035</v>
      </c>
      <c r="I1780" s="220" t="str">
        <f>VLOOKUP(A1780,EMPRESAS!$A$1:$I$342,9,0)</f>
        <v xml:space="preserve">AMAZONAS </v>
      </c>
      <c r="J1780" s="75">
        <v>1</v>
      </c>
      <c r="K1780" s="176" t="str">
        <f>VLOOKUP(J1780,AUXILIAR_TIPO_ASEGURADORA!$C$2:$D$19,2,0)</f>
        <v>PREVISORA</v>
      </c>
      <c r="L1780" s="117">
        <v>1002919</v>
      </c>
      <c r="M1780" s="118">
        <v>43348</v>
      </c>
      <c r="N1780" s="117">
        <v>3000806</v>
      </c>
      <c r="O1780" s="118">
        <v>43348</v>
      </c>
      <c r="P1780" s="4"/>
      <c r="Q1780" s="213"/>
      <c r="R1780" s="157" t="str">
        <f t="shared" ca="1" si="96"/>
        <v>Vencida</v>
      </c>
      <c r="S1780" s="157">
        <f t="shared" ca="1" si="97"/>
        <v>1302</v>
      </c>
      <c r="T1780" s="157" t="str">
        <f t="shared" ca="1" si="92"/>
        <v xml:space="preserve"> </v>
      </c>
    </row>
    <row r="1781" spans="1:20" ht="15.6" thickTop="1" thickBot="1">
      <c r="A1781" s="2">
        <v>9010832895</v>
      </c>
      <c r="B1781" s="88" t="str">
        <f>VLOOKUP(A1781,EMPRESAS!$A$1:$B$342,2,0)</f>
        <v>TRANSPORTE FLUVIAL DEL AMAZONAS S.A.S. "TRANSFLUVIAM"</v>
      </c>
      <c r="C1781" s="88" t="str">
        <f>VLOOKUP(A1781,EMPRESAS!$A$1:$C$342,3,0)</f>
        <v>Pasajeros</v>
      </c>
      <c r="D1781" s="98" t="s">
        <v>2830</v>
      </c>
      <c r="E1781" s="133">
        <v>4052650</v>
      </c>
      <c r="F1781" s="136" t="s">
        <v>1102</v>
      </c>
      <c r="G1781" s="134">
        <v>11</v>
      </c>
      <c r="H1781" s="133" t="s">
        <v>1035</v>
      </c>
      <c r="I1781" s="220" t="str">
        <f>VLOOKUP(A1781,EMPRESAS!$A$1:$I$342,9,0)</f>
        <v xml:space="preserve">AMAZONAS </v>
      </c>
      <c r="J1781" s="75">
        <v>1</v>
      </c>
      <c r="K1781" s="176" t="str">
        <f>VLOOKUP(J1781,AUXILIAR_TIPO_ASEGURADORA!$C$2:$D$19,2,0)</f>
        <v>PREVISORA</v>
      </c>
      <c r="L1781" s="117">
        <v>1002919</v>
      </c>
      <c r="M1781" s="118">
        <v>43348</v>
      </c>
      <c r="N1781" s="117">
        <v>3000808</v>
      </c>
      <c r="O1781" s="118">
        <v>43348</v>
      </c>
      <c r="P1781" s="4"/>
      <c r="Q1781" s="213"/>
      <c r="R1781" s="157" t="str">
        <f t="shared" ca="1" si="96"/>
        <v>Vencida</v>
      </c>
      <c r="S1781" s="157">
        <f t="shared" ca="1" si="97"/>
        <v>1302</v>
      </c>
      <c r="T1781" s="157" t="str">
        <f t="shared" ca="1" si="92"/>
        <v xml:space="preserve"> </v>
      </c>
    </row>
    <row r="1782" spans="1:20" ht="15.6" thickTop="1" thickBot="1">
      <c r="A1782" s="2">
        <v>9010832895</v>
      </c>
      <c r="B1782" s="88" t="str">
        <f>VLOOKUP(A1782,EMPRESAS!$A$1:$B$342,2,0)</f>
        <v>TRANSPORTE FLUVIAL DEL AMAZONAS S.A.S. "TRANSFLUVIAM"</v>
      </c>
      <c r="C1782" s="88" t="str">
        <f>VLOOKUP(A1782,EMPRESAS!$A$1:$C$342,3,0)</f>
        <v>Pasajeros</v>
      </c>
      <c r="D1782" s="98" t="s">
        <v>2831</v>
      </c>
      <c r="E1782" s="133">
        <v>40521187</v>
      </c>
      <c r="F1782" s="136" t="s">
        <v>1102</v>
      </c>
      <c r="G1782" s="134">
        <v>10</v>
      </c>
      <c r="H1782" s="133" t="s">
        <v>1035</v>
      </c>
      <c r="I1782" s="220" t="str">
        <f>VLOOKUP(A1782,EMPRESAS!$A$1:$I$342,9,0)</f>
        <v xml:space="preserve">AMAZONAS </v>
      </c>
      <c r="J1782" s="75">
        <v>1</v>
      </c>
      <c r="K1782" s="176" t="str">
        <f>VLOOKUP(J1782,AUXILIAR_TIPO_ASEGURADORA!$C$2:$D$19,2,0)</f>
        <v>PREVISORA</v>
      </c>
      <c r="L1782" s="117">
        <v>1002919</v>
      </c>
      <c r="M1782" s="118">
        <v>43348</v>
      </c>
      <c r="N1782" s="117">
        <v>3000808</v>
      </c>
      <c r="O1782" s="118">
        <v>43348</v>
      </c>
      <c r="P1782" s="4"/>
      <c r="Q1782" s="213"/>
      <c r="R1782" s="157" t="str">
        <f t="shared" ca="1" si="96"/>
        <v>Vencida</v>
      </c>
      <c r="S1782" s="157">
        <f t="shared" ca="1" si="97"/>
        <v>1302</v>
      </c>
      <c r="T1782" s="157" t="str">
        <f t="shared" ca="1" si="92"/>
        <v xml:space="preserve"> </v>
      </c>
    </row>
    <row r="1783" spans="1:20" ht="15.6" thickTop="1" thickBot="1">
      <c r="A1783" s="2">
        <v>9010832895</v>
      </c>
      <c r="B1783" s="88" t="str">
        <f>VLOOKUP(A1783,EMPRESAS!$A$1:$B$342,2,0)</f>
        <v>TRANSPORTE FLUVIAL DEL AMAZONAS S.A.S. "TRANSFLUVIAM"</v>
      </c>
      <c r="C1783" s="88" t="str">
        <f>VLOOKUP(A1783,EMPRESAS!$A$1:$C$342,3,0)</f>
        <v>Pasajeros</v>
      </c>
      <c r="D1783" s="98" t="s">
        <v>2832</v>
      </c>
      <c r="E1783" s="133">
        <v>40521190</v>
      </c>
      <c r="F1783" s="136" t="s">
        <v>1102</v>
      </c>
      <c r="G1783" s="134">
        <v>10</v>
      </c>
      <c r="H1783" s="133" t="s">
        <v>1035</v>
      </c>
      <c r="I1783" s="220" t="str">
        <f>VLOOKUP(A1783,EMPRESAS!$A$1:$I$342,9,0)</f>
        <v xml:space="preserve">AMAZONAS </v>
      </c>
      <c r="J1783" s="75">
        <v>1</v>
      </c>
      <c r="K1783" s="176" t="str">
        <f>VLOOKUP(J1783,AUXILIAR_TIPO_ASEGURADORA!$C$2:$D$19,2,0)</f>
        <v>PREVISORA</v>
      </c>
      <c r="L1783" s="117">
        <v>1002919</v>
      </c>
      <c r="M1783" s="118">
        <v>43348</v>
      </c>
      <c r="N1783" s="117">
        <v>3000808</v>
      </c>
      <c r="O1783" s="118">
        <v>43348</v>
      </c>
      <c r="P1783" s="4"/>
      <c r="Q1783" s="213"/>
      <c r="R1783" s="157" t="str">
        <f t="shared" ca="1" si="96"/>
        <v>Vencida</v>
      </c>
      <c r="S1783" s="157">
        <f t="shared" ca="1" si="97"/>
        <v>1302</v>
      </c>
      <c r="T1783" s="157" t="str">
        <f t="shared" ca="1" si="92"/>
        <v xml:space="preserve"> </v>
      </c>
    </row>
    <row r="1784" spans="1:20" ht="15.6" thickTop="1" thickBot="1">
      <c r="A1784" s="2">
        <v>9010832895</v>
      </c>
      <c r="B1784" s="88" t="str">
        <f>VLOOKUP(A1784,EMPRESAS!$A$1:$B$342,2,0)</f>
        <v>TRANSPORTE FLUVIAL DEL AMAZONAS S.A.S. "TRANSFLUVIAM"</v>
      </c>
      <c r="C1784" s="88" t="str">
        <f>VLOOKUP(A1784,EMPRESAS!$A$1:$C$342,3,0)</f>
        <v>Pasajeros</v>
      </c>
      <c r="D1784" s="98" t="s">
        <v>2833</v>
      </c>
      <c r="E1784" s="133">
        <v>40521194</v>
      </c>
      <c r="F1784" s="136" t="s">
        <v>1102</v>
      </c>
      <c r="G1784" s="134">
        <v>20</v>
      </c>
      <c r="H1784" s="133" t="s">
        <v>1035</v>
      </c>
      <c r="I1784" s="220" t="str">
        <f>VLOOKUP(A1784,EMPRESAS!$A$1:$I$342,9,0)</f>
        <v xml:space="preserve">AMAZONAS </v>
      </c>
      <c r="J1784" s="75">
        <v>1</v>
      </c>
      <c r="K1784" s="176" t="str">
        <f>VLOOKUP(J1784,AUXILIAR_TIPO_ASEGURADORA!$C$2:$D$19,2,0)</f>
        <v>PREVISORA</v>
      </c>
      <c r="L1784" s="117">
        <v>1002919</v>
      </c>
      <c r="M1784" s="118">
        <v>43348</v>
      </c>
      <c r="N1784" s="117">
        <v>3000809</v>
      </c>
      <c r="O1784" s="118">
        <v>43348</v>
      </c>
      <c r="P1784" s="4"/>
      <c r="Q1784" s="213"/>
      <c r="R1784" s="157" t="str">
        <f t="shared" ca="1" si="96"/>
        <v>Vencida</v>
      </c>
      <c r="S1784" s="157">
        <f t="shared" ca="1" si="97"/>
        <v>1302</v>
      </c>
      <c r="T1784" s="157" t="str">
        <f t="shared" ca="1" si="92"/>
        <v xml:space="preserve"> </v>
      </c>
    </row>
    <row r="1785" spans="1:20" ht="15.6" thickTop="1" thickBot="1">
      <c r="A1785" s="2">
        <v>9010832895</v>
      </c>
      <c r="B1785" s="88" t="str">
        <f>VLOOKUP(A1785,EMPRESAS!$A$1:$B$342,2,0)</f>
        <v>TRANSPORTE FLUVIAL DEL AMAZONAS S.A.S. "TRANSFLUVIAM"</v>
      </c>
      <c r="C1785" s="88" t="str">
        <f>VLOOKUP(A1785,EMPRESAS!$A$1:$C$342,3,0)</f>
        <v>Pasajeros</v>
      </c>
      <c r="D1785" s="98" t="s">
        <v>2834</v>
      </c>
      <c r="E1785" s="133">
        <v>4052933</v>
      </c>
      <c r="F1785" s="136" t="s">
        <v>1102</v>
      </c>
      <c r="G1785" s="134">
        <v>8</v>
      </c>
      <c r="H1785" s="133" t="s">
        <v>1035</v>
      </c>
      <c r="I1785" s="220" t="str">
        <f>VLOOKUP(A1785,EMPRESAS!$A$1:$I$342,9,0)</f>
        <v xml:space="preserve">AMAZONAS </v>
      </c>
      <c r="J1785" s="75">
        <v>1</v>
      </c>
      <c r="K1785" s="176" t="str">
        <f>VLOOKUP(J1785,AUXILIAR_TIPO_ASEGURADORA!$C$2:$D$19,2,0)</f>
        <v>PREVISORA</v>
      </c>
      <c r="L1785" s="117">
        <v>1002919</v>
      </c>
      <c r="M1785" s="118">
        <v>43348</v>
      </c>
      <c r="N1785" s="117">
        <v>3000808</v>
      </c>
      <c r="O1785" s="118">
        <v>43348</v>
      </c>
      <c r="P1785" s="4"/>
      <c r="Q1785" s="213"/>
      <c r="R1785" s="157" t="str">
        <f t="shared" ca="1" si="96"/>
        <v>Vencida</v>
      </c>
      <c r="S1785" s="157">
        <f t="shared" ca="1" si="97"/>
        <v>1302</v>
      </c>
      <c r="T1785" s="157" t="str">
        <f t="shared" ca="1" si="92"/>
        <v xml:space="preserve"> </v>
      </c>
    </row>
    <row r="1786" spans="1:20" ht="15.6" thickTop="1" thickBot="1">
      <c r="A1786" s="2">
        <v>9010832895</v>
      </c>
      <c r="B1786" s="88" t="str">
        <f>VLOOKUP(A1786,EMPRESAS!$A$1:$B$342,2,0)</f>
        <v>TRANSPORTE FLUVIAL DEL AMAZONAS S.A.S. "TRANSFLUVIAM"</v>
      </c>
      <c r="C1786" s="88" t="str">
        <f>VLOOKUP(A1786,EMPRESAS!$A$1:$C$342,3,0)</f>
        <v>Pasajeros</v>
      </c>
      <c r="D1786" s="98" t="s">
        <v>2835</v>
      </c>
      <c r="E1786" s="133">
        <v>4052936</v>
      </c>
      <c r="F1786" s="136" t="s">
        <v>1102</v>
      </c>
      <c r="G1786" s="134">
        <v>8</v>
      </c>
      <c r="H1786" s="133" t="s">
        <v>1035</v>
      </c>
      <c r="I1786" s="220" t="str">
        <f>VLOOKUP(A1786,EMPRESAS!$A$1:$I$342,9,0)</f>
        <v xml:space="preserve">AMAZONAS </v>
      </c>
      <c r="J1786" s="75">
        <v>1</v>
      </c>
      <c r="K1786" s="176" t="str">
        <f>VLOOKUP(J1786,AUXILIAR_TIPO_ASEGURADORA!$C$2:$D$19,2,0)</f>
        <v>PREVISORA</v>
      </c>
      <c r="L1786" s="117">
        <v>1002919</v>
      </c>
      <c r="M1786" s="118">
        <v>43348</v>
      </c>
      <c r="N1786" s="117">
        <v>3000808</v>
      </c>
      <c r="O1786" s="118">
        <v>43348</v>
      </c>
      <c r="P1786" s="4"/>
      <c r="Q1786" s="213"/>
      <c r="R1786" s="157" t="str">
        <f t="shared" ca="1" si="96"/>
        <v>Vencida</v>
      </c>
      <c r="S1786" s="157">
        <f t="shared" ca="1" si="97"/>
        <v>1302</v>
      </c>
      <c r="T1786" s="157" t="str">
        <f t="shared" ca="1" si="92"/>
        <v xml:space="preserve"> </v>
      </c>
    </row>
    <row r="1787" spans="1:20" ht="15.6" thickTop="1" thickBot="1">
      <c r="A1787" s="2">
        <v>9007631616</v>
      </c>
      <c r="B1787" s="88" t="str">
        <f>VLOOKUP(A1787,EMPRESAS!$A$1:$B$342,2,0)</f>
        <v>TRANSPORTUR S.A.S.</v>
      </c>
      <c r="C1787" s="88" t="str">
        <f>VLOOKUP(A1787,EMPRESAS!$A$1:$C$342,3,0)</f>
        <v>Especial y Turismo</v>
      </c>
      <c r="D1787" s="8" t="s">
        <v>2836</v>
      </c>
      <c r="E1787" s="133">
        <v>10820375</v>
      </c>
      <c r="F1787" s="136" t="s">
        <v>1102</v>
      </c>
      <c r="G1787" s="134">
        <v>11</v>
      </c>
      <c r="H1787" s="133" t="s">
        <v>1035</v>
      </c>
      <c r="I1787" s="220" t="str">
        <f>VLOOKUP(A1787,EMPRESAS!$A$1:$I$342,9,0)</f>
        <v>SOGAMOSO</v>
      </c>
      <c r="J1787" s="75">
        <v>1</v>
      </c>
      <c r="K1787" s="176" t="str">
        <f>VLOOKUP(J1787,AUXILIAR_TIPO_ASEGURADORA!$C$2:$D$19,2,0)</f>
        <v>PREVISORA</v>
      </c>
      <c r="L1787" s="117">
        <v>1002725</v>
      </c>
      <c r="M1787" s="118">
        <v>43098</v>
      </c>
      <c r="N1787" s="117">
        <v>3000674</v>
      </c>
      <c r="O1787" s="118">
        <v>43098</v>
      </c>
      <c r="P1787" s="4"/>
      <c r="Q1787" s="213"/>
      <c r="R1787" s="157" t="str">
        <f ca="1">IF(O1787&lt;$W$1,"Vencida","Vigente")</f>
        <v>Vencida</v>
      </c>
      <c r="S1787" s="157">
        <f ca="1">$W$1-O1787</f>
        <v>1552</v>
      </c>
      <c r="T1787" s="157"/>
    </row>
    <row r="1788" spans="1:20" ht="15.6" thickTop="1" thickBot="1">
      <c r="A1788" s="2">
        <v>9007631616</v>
      </c>
      <c r="B1788" s="88" t="str">
        <f>VLOOKUP(A1788,EMPRESAS!$A$1:$B$342,2,0)</f>
        <v>TRANSPORTUR S.A.S.</v>
      </c>
      <c r="C1788" s="88" t="str">
        <f>VLOOKUP(A1788,EMPRESAS!$A$1:$C$342,3,0)</f>
        <v>Especial y Turismo</v>
      </c>
      <c r="D1788" s="8" t="s">
        <v>2837</v>
      </c>
      <c r="E1788" s="133">
        <v>10820379</v>
      </c>
      <c r="F1788" s="136" t="s">
        <v>1158</v>
      </c>
      <c r="G1788" s="134">
        <v>15</v>
      </c>
      <c r="H1788" s="133" t="s">
        <v>1035</v>
      </c>
      <c r="I1788" s="220" t="str">
        <f>VLOOKUP(A1788,EMPRESAS!$A$1:$I$342,9,0)</f>
        <v>SOGAMOSO</v>
      </c>
      <c r="J1788" s="75">
        <v>1</v>
      </c>
      <c r="K1788" s="176" t="str">
        <f>VLOOKUP(J1788,AUXILIAR_TIPO_ASEGURADORA!$C$2:$D$19,2,0)</f>
        <v>PREVISORA</v>
      </c>
      <c r="L1788" s="117">
        <v>1002725</v>
      </c>
      <c r="M1788" s="118">
        <v>43098</v>
      </c>
      <c r="N1788" s="117">
        <v>3000674</v>
      </c>
      <c r="O1788" s="118">
        <v>43098</v>
      </c>
      <c r="P1788" s="4"/>
      <c r="Q1788" s="213"/>
      <c r="R1788" s="157" t="str">
        <f ca="1">IF(O1788&lt;$W$1,"Vencida","Vigente")</f>
        <v>Vencida</v>
      </c>
      <c r="S1788" s="157">
        <f ca="1">$W$1-O1788</f>
        <v>1552</v>
      </c>
      <c r="T1788" s="157"/>
    </row>
    <row r="1789" spans="1:20" ht="15.6" thickTop="1" thickBot="1">
      <c r="A1789" s="2">
        <v>9007631616</v>
      </c>
      <c r="B1789" s="88" t="str">
        <f>VLOOKUP(A1789,EMPRESAS!$A$1:$B$342,2,0)</f>
        <v>TRANSPORTUR S.A.S.</v>
      </c>
      <c r="C1789" s="88" t="str">
        <f>VLOOKUP(A1789,EMPRESAS!$A$1:$C$342,3,0)</f>
        <v>Especial y Turismo</v>
      </c>
      <c r="D1789" s="8" t="s">
        <v>2838</v>
      </c>
      <c r="E1789" s="133">
        <v>10820452</v>
      </c>
      <c r="F1789" s="136" t="s">
        <v>1102</v>
      </c>
      <c r="G1789" s="134">
        <v>13</v>
      </c>
      <c r="H1789" s="133" t="s">
        <v>1035</v>
      </c>
      <c r="I1789" s="220" t="str">
        <f>VLOOKUP(A1789,EMPRESAS!$A$1:$I$342,9,0)</f>
        <v>SOGAMOSO</v>
      </c>
      <c r="J1789" s="75">
        <v>1</v>
      </c>
      <c r="K1789" s="176" t="str">
        <f>VLOOKUP(J1789,AUXILIAR_TIPO_ASEGURADORA!$C$2:$D$19,2,0)</f>
        <v>PREVISORA</v>
      </c>
      <c r="L1789" s="117">
        <v>1002725</v>
      </c>
      <c r="M1789" s="118">
        <v>43098</v>
      </c>
      <c r="N1789" s="117">
        <v>3000674</v>
      </c>
      <c r="O1789" s="118">
        <v>43098</v>
      </c>
      <c r="P1789" s="4"/>
      <c r="Q1789" s="213"/>
      <c r="R1789" s="157" t="str">
        <f ca="1">IF(O1789&lt;$W$1,"Vencida","Vigente")</f>
        <v>Vencida</v>
      </c>
      <c r="S1789" s="157">
        <f ca="1">$W$1-O1789</f>
        <v>1552</v>
      </c>
      <c r="T1789" s="157"/>
    </row>
    <row r="1790" spans="1:20" ht="15.6" thickTop="1" thickBot="1">
      <c r="A1790" s="76">
        <v>9000471923</v>
      </c>
      <c r="B1790" s="88" t="str">
        <f>VLOOKUP(A1790,EMPRESAS!$A$1:$B$342,2,0)</f>
        <v>GUADUACOL DISEÑO Y CONSTRUCCIONES S.A.S.</v>
      </c>
      <c r="C1790" s="88" t="str">
        <f>VLOOKUP(A1790,EMPRESAS!$A$1:$C$342,3,0)</f>
        <v>Especial</v>
      </c>
      <c r="D1790" s="99" t="s">
        <v>2839</v>
      </c>
      <c r="E1790" s="133">
        <v>39700065</v>
      </c>
      <c r="F1790" s="136" t="s">
        <v>1127</v>
      </c>
      <c r="G1790" s="134">
        <v>10</v>
      </c>
      <c r="H1790" s="133" t="s">
        <v>1035</v>
      </c>
      <c r="I1790" s="220" t="str">
        <f>VLOOKUP(A1790,EMPRESAS!$A$1:$I$342,9,0)</f>
        <v>BOGOTA</v>
      </c>
      <c r="J1790" s="75">
        <v>2</v>
      </c>
      <c r="K1790" s="176" t="str">
        <f>VLOOKUP(J1790,AUXILIAR_TIPO_ASEGURADORA!$C$2:$D$19,2,0)</f>
        <v>QBE SEGUROS</v>
      </c>
      <c r="L1790" s="117">
        <v>706537265</v>
      </c>
      <c r="M1790" s="118">
        <v>43255</v>
      </c>
      <c r="N1790" s="117">
        <v>706537265</v>
      </c>
      <c r="O1790" s="118">
        <v>43255</v>
      </c>
      <c r="P1790" s="4"/>
      <c r="Q1790" s="213"/>
      <c r="R1790" s="157" t="str">
        <f ca="1">IF(O1790&lt;$W$1,"Vencida","Vigente")</f>
        <v>Vencida</v>
      </c>
      <c r="S1790" s="157">
        <f ca="1">$W$1-O1790</f>
        <v>1395</v>
      </c>
      <c r="T1790" s="157" t="str">
        <f t="shared" ca="1" si="92"/>
        <v xml:space="preserve"> </v>
      </c>
    </row>
    <row r="1791" spans="1:20" ht="15.6" thickTop="1" thickBot="1">
      <c r="A1791" s="2">
        <v>9000471923</v>
      </c>
      <c r="B1791" s="88" t="str">
        <f>VLOOKUP(A1791,EMPRESAS!$A$1:$B$342,2,0)</f>
        <v>GUADUACOL DISEÑO Y CONSTRUCCIONES S.A.S.</v>
      </c>
      <c r="C1791" s="88" t="str">
        <f>VLOOKUP(A1791,EMPRESAS!$A$1:$C$342,3,0)</f>
        <v>Especial</v>
      </c>
      <c r="D1791" s="99" t="s">
        <v>2840</v>
      </c>
      <c r="E1791" s="133">
        <v>39700062</v>
      </c>
      <c r="F1791" s="136" t="s">
        <v>1127</v>
      </c>
      <c r="G1791" s="134">
        <v>44</v>
      </c>
      <c r="H1791" s="133" t="s">
        <v>1035</v>
      </c>
      <c r="I1791" s="220" t="str">
        <f>VLOOKUP(A1791,EMPRESAS!$A$1:$I$342,9,0)</f>
        <v>BOGOTA</v>
      </c>
      <c r="J1791" s="75">
        <v>2</v>
      </c>
      <c r="K1791" s="176" t="str">
        <f>VLOOKUP(J1791,AUXILIAR_TIPO_ASEGURADORA!$C$2:$D$19,2,0)</f>
        <v>QBE SEGUROS</v>
      </c>
      <c r="L1791" s="117">
        <v>706537265</v>
      </c>
      <c r="M1791" s="118">
        <v>43255</v>
      </c>
      <c r="N1791" s="117">
        <v>706537265</v>
      </c>
      <c r="O1791" s="118">
        <v>43255</v>
      </c>
      <c r="P1791" s="4"/>
      <c r="Q1791" s="213"/>
      <c r="R1791" s="157" t="str">
        <f t="shared" ca="1" si="96"/>
        <v>Vencida</v>
      </c>
      <c r="S1791" s="157">
        <f t="shared" ca="1" si="97"/>
        <v>1395</v>
      </c>
      <c r="T1791" s="157" t="str">
        <f t="shared" ca="1" si="92"/>
        <v xml:space="preserve"> </v>
      </c>
    </row>
    <row r="1792" spans="1:20" ht="15.6" thickTop="1" thickBot="1">
      <c r="A1792" s="2">
        <v>9000471923</v>
      </c>
      <c r="B1792" s="88" t="str">
        <f>VLOOKUP(A1792,EMPRESAS!$A$1:$B$342,2,0)</f>
        <v>GUADUACOL DISEÑO Y CONSTRUCCIONES S.A.S.</v>
      </c>
      <c r="C1792" s="88" t="str">
        <f>VLOOKUP(A1792,EMPRESAS!$A$1:$C$342,3,0)</f>
        <v>Especial</v>
      </c>
      <c r="D1792" s="99" t="s">
        <v>2841</v>
      </c>
      <c r="E1792" s="133">
        <v>39700061</v>
      </c>
      <c r="F1792" s="136" t="s">
        <v>1127</v>
      </c>
      <c r="G1792" s="134">
        <v>25</v>
      </c>
      <c r="H1792" s="133" t="s">
        <v>1035</v>
      </c>
      <c r="I1792" s="220" t="str">
        <f>VLOOKUP(A1792,EMPRESAS!$A$1:$I$342,9,0)</f>
        <v>BOGOTA</v>
      </c>
      <c r="J1792" s="75">
        <v>2</v>
      </c>
      <c r="K1792" s="176" t="str">
        <f>VLOOKUP(J1792,AUXILIAR_TIPO_ASEGURADORA!$C$2:$D$19,2,0)</f>
        <v>QBE SEGUROS</v>
      </c>
      <c r="L1792" s="117">
        <v>706537265</v>
      </c>
      <c r="M1792" s="118">
        <v>43255</v>
      </c>
      <c r="N1792" s="117">
        <v>706537265</v>
      </c>
      <c r="O1792" s="118">
        <v>43255</v>
      </c>
      <c r="P1792" s="4"/>
      <c r="Q1792" s="213"/>
      <c r="R1792" s="157" t="str">
        <f t="shared" ca="1" si="96"/>
        <v>Vencida</v>
      </c>
      <c r="S1792" s="157">
        <f t="shared" ca="1" si="97"/>
        <v>1395</v>
      </c>
      <c r="T1792" s="157" t="str">
        <f t="shared" ca="1" si="92"/>
        <v xml:space="preserve"> </v>
      </c>
    </row>
    <row r="1793" spans="1:20" ht="15.6" thickTop="1" thickBot="1">
      <c r="A1793" s="70">
        <v>9011332679</v>
      </c>
      <c r="B1793" s="88" t="str">
        <f>VLOOKUP(A1793,EMPRESAS!$A$1:$B$342,2,0)</f>
        <v>LUXURY YATES GUATAPE S.A.S.</v>
      </c>
      <c r="C1793" s="88" t="str">
        <f>VLOOKUP(A1793,EMPRESAS!$A$1:$C$342,3,0)</f>
        <v>Turismo</v>
      </c>
      <c r="D1793" s="98" t="s">
        <v>2842</v>
      </c>
      <c r="E1793" s="133">
        <v>11021142</v>
      </c>
      <c r="F1793" s="131" t="s">
        <v>1195</v>
      </c>
      <c r="G1793" s="134">
        <v>100</v>
      </c>
      <c r="H1793" s="133" t="s">
        <v>1105</v>
      </c>
      <c r="I1793" s="220" t="str">
        <f>VLOOKUP(A1793,EMPRESAS!$A$1:$I$342,9,0)</f>
        <v>EMBALSE EL PEÑOL</v>
      </c>
      <c r="J1793" s="75">
        <v>1</v>
      </c>
      <c r="K1793" s="176" t="str">
        <f>VLOOKUP(J1793,AUXILIAR_TIPO_ASEGURADORA!$C$2:$D$19,2,0)</f>
        <v>PREVISORA</v>
      </c>
      <c r="L1793" s="117">
        <v>1021138</v>
      </c>
      <c r="M1793" s="118">
        <v>43980</v>
      </c>
      <c r="N1793" s="117">
        <v>3000747</v>
      </c>
      <c r="O1793" s="118">
        <v>43980</v>
      </c>
      <c r="P1793" s="4"/>
      <c r="Q1793" s="213"/>
      <c r="R1793" s="157" t="str">
        <f t="shared" ca="1" si="96"/>
        <v>Vencida</v>
      </c>
      <c r="S1793" s="157">
        <f t="shared" ca="1" si="97"/>
        <v>670</v>
      </c>
      <c r="T1793" s="157" t="str">
        <f t="shared" ca="1" si="92"/>
        <v xml:space="preserve"> </v>
      </c>
    </row>
    <row r="1794" spans="1:20" ht="15.6" thickTop="1" thickBot="1">
      <c r="A1794" s="84">
        <v>9011332679</v>
      </c>
      <c r="B1794" s="88" t="str">
        <f>VLOOKUP(A1794,EMPRESAS!$A$1:$B$342,2,0)</f>
        <v>LUXURY YATES GUATAPE S.A.S.</v>
      </c>
      <c r="C1794" s="88" t="str">
        <f>VLOOKUP(A1794,EMPRESAS!$A$1:$C$342,3,0)</f>
        <v>Turismo</v>
      </c>
      <c r="D1794" s="98" t="s">
        <v>2843</v>
      </c>
      <c r="E1794" s="133">
        <v>11021031</v>
      </c>
      <c r="F1794" s="131" t="s">
        <v>1195</v>
      </c>
      <c r="G1794" s="134">
        <v>100</v>
      </c>
      <c r="H1794" s="133" t="s">
        <v>1105</v>
      </c>
      <c r="I1794" s="220" t="str">
        <f>VLOOKUP(A1794,EMPRESAS!$A$1:$I$342,9,0)</f>
        <v>EMBALSE EL PEÑOL</v>
      </c>
      <c r="J1794" s="75">
        <v>1</v>
      </c>
      <c r="K1794" s="176" t="str">
        <f>VLOOKUP(J1794,AUXILIAR_TIPO_ASEGURADORA!$C$2:$D$19,2,0)</f>
        <v>PREVISORA</v>
      </c>
      <c r="L1794" s="117">
        <v>1021138</v>
      </c>
      <c r="M1794" s="118">
        <v>43980</v>
      </c>
      <c r="N1794" s="117">
        <v>3000747</v>
      </c>
      <c r="O1794" s="118">
        <v>43980</v>
      </c>
      <c r="P1794" s="4"/>
      <c r="Q1794" s="213"/>
      <c r="R1794" s="157" t="str">
        <f t="shared" ca="1" si="96"/>
        <v>Vencida</v>
      </c>
      <c r="S1794" s="157">
        <f t="shared" ca="1" si="97"/>
        <v>670</v>
      </c>
      <c r="T1794" s="157" t="str">
        <f t="shared" ca="1" si="92"/>
        <v xml:space="preserve"> </v>
      </c>
    </row>
    <row r="1795" spans="1:20" ht="15.6" thickTop="1" thickBot="1">
      <c r="A1795" s="84">
        <v>9011332679</v>
      </c>
      <c r="B1795" s="88" t="str">
        <f>VLOOKUP(A1795,EMPRESAS!$A$1:$B$342,2,0)</f>
        <v>LUXURY YATES GUATAPE S.A.S.</v>
      </c>
      <c r="C1795" s="88" t="str">
        <f>VLOOKUP(A1795,EMPRESAS!$A$1:$C$342,3,0)</f>
        <v>Turismo</v>
      </c>
      <c r="D1795" s="98" t="s">
        <v>2844</v>
      </c>
      <c r="E1795" s="133">
        <v>11021088</v>
      </c>
      <c r="F1795" s="131" t="s">
        <v>1195</v>
      </c>
      <c r="G1795" s="134">
        <v>100</v>
      </c>
      <c r="H1795" s="133" t="s">
        <v>1105</v>
      </c>
      <c r="I1795" s="220" t="str">
        <f>VLOOKUP(A1795,EMPRESAS!$A$1:$I$342,9,0)</f>
        <v>EMBALSE EL PEÑOL</v>
      </c>
      <c r="J1795" s="75">
        <v>1</v>
      </c>
      <c r="K1795" s="176" t="str">
        <f>VLOOKUP(J1795,AUXILIAR_TIPO_ASEGURADORA!$C$2:$D$19,2,0)</f>
        <v>PREVISORA</v>
      </c>
      <c r="L1795" s="117">
        <v>1021138</v>
      </c>
      <c r="M1795" s="118">
        <v>43980</v>
      </c>
      <c r="N1795" s="117">
        <v>3000747</v>
      </c>
      <c r="O1795" s="118">
        <v>43980</v>
      </c>
      <c r="P1795" s="4"/>
      <c r="Q1795" s="213"/>
      <c r="R1795" s="157" t="str">
        <f t="shared" ca="1" si="96"/>
        <v>Vencida</v>
      </c>
      <c r="S1795" s="157">
        <f t="shared" ca="1" si="97"/>
        <v>670</v>
      </c>
      <c r="T1795" s="157" t="str">
        <f t="shared" ca="1" si="92"/>
        <v xml:space="preserve"> </v>
      </c>
    </row>
    <row r="1796" spans="1:20" ht="15.6" thickTop="1" thickBot="1">
      <c r="A1796" s="84">
        <v>9011332679</v>
      </c>
      <c r="B1796" s="88" t="str">
        <f>VLOOKUP(A1796,EMPRESAS!$A$1:$B$342,2,0)</f>
        <v>LUXURY YATES GUATAPE S.A.S.</v>
      </c>
      <c r="C1796" s="88" t="str">
        <f>VLOOKUP(A1796,EMPRESAS!$A$1:$C$342,3,0)</f>
        <v>Turismo</v>
      </c>
      <c r="D1796" s="98" t="s">
        <v>1336</v>
      </c>
      <c r="E1796" s="133">
        <v>11021225</v>
      </c>
      <c r="F1796" s="131" t="s">
        <v>1195</v>
      </c>
      <c r="G1796" s="134">
        <v>100</v>
      </c>
      <c r="H1796" s="133" t="s">
        <v>1105</v>
      </c>
      <c r="I1796" s="220" t="str">
        <f>VLOOKUP(A1796,EMPRESAS!$A$1:$I$342,9,0)</f>
        <v>EMBALSE EL PEÑOL</v>
      </c>
      <c r="J1796" s="75">
        <v>1</v>
      </c>
      <c r="K1796" s="176" t="str">
        <f>VLOOKUP(J1796,AUXILIAR_TIPO_ASEGURADORA!$C$2:$D$19,2,0)</f>
        <v>PREVISORA</v>
      </c>
      <c r="L1796" s="117">
        <v>1021138</v>
      </c>
      <c r="M1796" s="118">
        <v>43980</v>
      </c>
      <c r="N1796" s="117">
        <v>3000747</v>
      </c>
      <c r="O1796" s="118">
        <v>43980</v>
      </c>
      <c r="P1796" s="4"/>
      <c r="Q1796" s="213"/>
      <c r="R1796" s="157" t="str">
        <f t="shared" ca="1" si="96"/>
        <v>Vencida</v>
      </c>
      <c r="S1796" s="157">
        <f t="shared" ca="1" si="97"/>
        <v>670</v>
      </c>
      <c r="T1796" s="157" t="str">
        <f t="shared" ca="1" si="92"/>
        <v xml:space="preserve"> </v>
      </c>
    </row>
    <row r="1797" spans="1:20" ht="15.6" thickTop="1" thickBot="1">
      <c r="A1797" s="84">
        <v>9011332679</v>
      </c>
      <c r="B1797" s="88" t="str">
        <f>VLOOKUP(A1797,EMPRESAS!$A$1:$B$342,2,0)</f>
        <v>LUXURY YATES GUATAPE S.A.S.</v>
      </c>
      <c r="C1797" s="88" t="str">
        <f>VLOOKUP(A1797,EMPRESAS!$A$1:$C$342,3,0)</f>
        <v>Turismo</v>
      </c>
      <c r="D1797" s="98" t="s">
        <v>2845</v>
      </c>
      <c r="E1797" s="133">
        <v>11021513</v>
      </c>
      <c r="F1797" s="131" t="s">
        <v>1195</v>
      </c>
      <c r="G1797" s="134">
        <v>100</v>
      </c>
      <c r="H1797" s="133" t="s">
        <v>1105</v>
      </c>
      <c r="I1797" s="220" t="str">
        <f>VLOOKUP(A1797,EMPRESAS!$A$1:$I$342,9,0)</f>
        <v>EMBALSE EL PEÑOL</v>
      </c>
      <c r="J1797" s="75">
        <v>1</v>
      </c>
      <c r="K1797" s="176" t="str">
        <f>VLOOKUP(J1797,AUXILIAR_TIPO_ASEGURADORA!$C$2:$D$19,2,0)</f>
        <v>PREVISORA</v>
      </c>
      <c r="L1797" s="117">
        <v>1021138</v>
      </c>
      <c r="M1797" s="118">
        <v>43980</v>
      </c>
      <c r="N1797" s="117">
        <v>3000747</v>
      </c>
      <c r="O1797" s="118">
        <v>43980</v>
      </c>
      <c r="P1797" s="4"/>
      <c r="Q1797" s="213"/>
      <c r="R1797" s="157" t="str">
        <f t="shared" ca="1" si="96"/>
        <v>Vencida</v>
      </c>
      <c r="S1797" s="157">
        <f t="shared" ca="1" si="97"/>
        <v>670</v>
      </c>
      <c r="T1797" s="157" t="str">
        <f t="shared" ca="1" si="92"/>
        <v xml:space="preserve"> </v>
      </c>
    </row>
    <row r="1798" spans="1:20" ht="15.6" thickTop="1" thickBot="1">
      <c r="A1798" s="84">
        <v>9011332679</v>
      </c>
      <c r="B1798" s="88" t="str">
        <f>VLOOKUP(A1798,EMPRESAS!$A$1:$B$342,2,0)</f>
        <v>LUXURY YATES GUATAPE S.A.S.</v>
      </c>
      <c r="C1798" s="88" t="str">
        <f>VLOOKUP(A1798,EMPRESAS!$A$1:$C$342,3,0)</f>
        <v>Turismo</v>
      </c>
      <c r="D1798" s="98" t="s">
        <v>2846</v>
      </c>
      <c r="E1798" s="133">
        <v>11021208</v>
      </c>
      <c r="F1798" s="131" t="s">
        <v>1195</v>
      </c>
      <c r="G1798" s="134">
        <v>100</v>
      </c>
      <c r="H1798" s="133" t="s">
        <v>1105</v>
      </c>
      <c r="I1798" s="220" t="str">
        <f>VLOOKUP(A1798,EMPRESAS!$A$1:$I$342,9,0)</f>
        <v>EMBALSE EL PEÑOL</v>
      </c>
      <c r="J1798" s="75">
        <v>1</v>
      </c>
      <c r="K1798" s="176" t="str">
        <f>VLOOKUP(J1798,AUXILIAR_TIPO_ASEGURADORA!$C$2:$D$19,2,0)</f>
        <v>PREVISORA</v>
      </c>
      <c r="L1798" s="117">
        <v>1021138</v>
      </c>
      <c r="M1798" s="118">
        <v>43980</v>
      </c>
      <c r="N1798" s="117">
        <v>3000747</v>
      </c>
      <c r="O1798" s="118">
        <v>43980</v>
      </c>
      <c r="P1798" s="4"/>
      <c r="Q1798" s="213"/>
      <c r="R1798" s="157" t="str">
        <f t="shared" ca="1" si="96"/>
        <v>Vencida</v>
      </c>
      <c r="S1798" s="157">
        <f t="shared" ca="1" si="97"/>
        <v>670</v>
      </c>
      <c r="T1798" s="157" t="str">
        <f t="shared" ca="1" si="92"/>
        <v xml:space="preserve"> </v>
      </c>
    </row>
    <row r="1799" spans="1:20" ht="15.6" thickTop="1" thickBot="1">
      <c r="A1799" s="84">
        <v>9011332679</v>
      </c>
      <c r="B1799" s="88" t="str">
        <f>VLOOKUP(A1799,EMPRESAS!$A$1:$B$342,2,0)</f>
        <v>LUXURY YATES GUATAPE S.A.S.</v>
      </c>
      <c r="C1799" s="88" t="str">
        <f>VLOOKUP(A1799,EMPRESAS!$A$1:$C$342,3,0)</f>
        <v>Turismo</v>
      </c>
      <c r="D1799" s="98" t="s">
        <v>2586</v>
      </c>
      <c r="E1799" s="133">
        <v>11021879</v>
      </c>
      <c r="F1799" s="131" t="s">
        <v>1195</v>
      </c>
      <c r="G1799" s="134">
        <v>43</v>
      </c>
      <c r="H1799" s="133" t="s">
        <v>1105</v>
      </c>
      <c r="I1799" s="220" t="str">
        <f>VLOOKUP(A1799,EMPRESAS!$A$1:$I$342,9,0)</f>
        <v>EMBALSE EL PEÑOL</v>
      </c>
      <c r="J1799" s="75">
        <v>1</v>
      </c>
      <c r="K1799" s="176" t="str">
        <f>VLOOKUP(J1799,AUXILIAR_TIPO_ASEGURADORA!$C$2:$D$19,2,0)</f>
        <v>PREVISORA</v>
      </c>
      <c r="L1799" s="117">
        <v>1021138</v>
      </c>
      <c r="M1799" s="118">
        <v>43980</v>
      </c>
      <c r="N1799" s="117">
        <v>3000747</v>
      </c>
      <c r="O1799" s="118">
        <v>43980</v>
      </c>
      <c r="P1799" s="4"/>
      <c r="Q1799" s="213"/>
      <c r="R1799" s="157" t="str">
        <f t="shared" ca="1" si="96"/>
        <v>Vencida</v>
      </c>
      <c r="S1799" s="157">
        <f t="shared" ca="1" si="97"/>
        <v>670</v>
      </c>
      <c r="T1799" s="157" t="str">
        <f t="shared" ca="1" si="92"/>
        <v xml:space="preserve"> </v>
      </c>
    </row>
    <row r="1800" spans="1:20" ht="15.6" thickTop="1" thickBot="1">
      <c r="A1800" s="84">
        <v>9011332679</v>
      </c>
      <c r="B1800" s="88" t="str">
        <f>VLOOKUP(A1800,EMPRESAS!$A$1:$B$342,2,0)</f>
        <v>LUXURY YATES GUATAPE S.A.S.</v>
      </c>
      <c r="C1800" s="88" t="str">
        <f>VLOOKUP(A1800,EMPRESAS!$A$1:$C$342,3,0)</f>
        <v>Turismo</v>
      </c>
      <c r="D1800" s="98" t="s">
        <v>2847</v>
      </c>
      <c r="E1800" s="133">
        <v>11022183</v>
      </c>
      <c r="F1800" s="131" t="s">
        <v>1195</v>
      </c>
      <c r="G1800" s="134">
        <v>19</v>
      </c>
      <c r="H1800" s="133" t="s">
        <v>1105</v>
      </c>
      <c r="I1800" s="220" t="str">
        <f>VLOOKUP(A1800,EMPRESAS!$A$1:$I$342,9,0)</f>
        <v>EMBALSE EL PEÑOL</v>
      </c>
      <c r="J1800" s="75">
        <v>1</v>
      </c>
      <c r="K1800" s="176" t="str">
        <f>VLOOKUP(J1800,AUXILIAR_TIPO_ASEGURADORA!$C$2:$D$19,2,0)</f>
        <v>PREVISORA</v>
      </c>
      <c r="L1800" s="117">
        <v>1021138</v>
      </c>
      <c r="M1800" s="118">
        <v>43980</v>
      </c>
      <c r="N1800" s="117">
        <v>3000747</v>
      </c>
      <c r="O1800" s="118">
        <v>43980</v>
      </c>
      <c r="P1800" s="4"/>
      <c r="Q1800" s="213"/>
      <c r="R1800" s="157" t="str">
        <f t="shared" ca="1" si="96"/>
        <v>Vencida</v>
      </c>
      <c r="S1800" s="157">
        <f t="shared" ca="1" si="97"/>
        <v>670</v>
      </c>
      <c r="T1800" s="157" t="str">
        <f t="shared" ca="1" si="92"/>
        <v xml:space="preserve"> </v>
      </c>
    </row>
    <row r="1801" spans="1:20" ht="15.6" thickTop="1" thickBot="1">
      <c r="A1801" s="84">
        <v>9011332679</v>
      </c>
      <c r="B1801" s="88" t="str">
        <f>VLOOKUP(A1801,EMPRESAS!$A$1:$B$342,2,0)</f>
        <v>LUXURY YATES GUATAPE S.A.S.</v>
      </c>
      <c r="C1801" s="88" t="str">
        <f>VLOOKUP(A1801,EMPRESAS!$A$1:$C$342,3,0)</f>
        <v>Turismo</v>
      </c>
      <c r="D1801" s="98" t="s">
        <v>2848</v>
      </c>
      <c r="E1801" s="133">
        <v>11022158</v>
      </c>
      <c r="F1801" s="131" t="s">
        <v>1195</v>
      </c>
      <c r="G1801" s="134">
        <v>19</v>
      </c>
      <c r="H1801" s="133" t="s">
        <v>1105</v>
      </c>
      <c r="I1801" s="220" t="str">
        <f>VLOOKUP(A1801,EMPRESAS!$A$1:$I$342,9,0)</f>
        <v>EMBALSE EL PEÑOL</v>
      </c>
      <c r="J1801" s="75">
        <v>1</v>
      </c>
      <c r="K1801" s="176" t="str">
        <f>VLOOKUP(J1801,AUXILIAR_TIPO_ASEGURADORA!$C$2:$D$19,2,0)</f>
        <v>PREVISORA</v>
      </c>
      <c r="L1801" s="117">
        <v>1021138</v>
      </c>
      <c r="M1801" s="118">
        <v>43980</v>
      </c>
      <c r="N1801" s="117">
        <v>3000747</v>
      </c>
      <c r="O1801" s="118">
        <v>43980</v>
      </c>
      <c r="P1801" s="4"/>
      <c r="Q1801" s="213"/>
      <c r="R1801" s="157" t="str">
        <f t="shared" ca="1" si="96"/>
        <v>Vencida</v>
      </c>
      <c r="S1801" s="157">
        <f t="shared" ca="1" si="97"/>
        <v>670</v>
      </c>
      <c r="T1801" s="157" t="str">
        <f t="shared" ca="1" si="92"/>
        <v xml:space="preserve"> </v>
      </c>
    </row>
    <row r="1802" spans="1:20" ht="15.6" thickTop="1" thickBot="1">
      <c r="A1802" s="84">
        <v>9011332679</v>
      </c>
      <c r="B1802" s="88" t="str">
        <f>VLOOKUP(A1802,EMPRESAS!$A$1:$B$342,2,0)</f>
        <v>LUXURY YATES GUATAPE S.A.S.</v>
      </c>
      <c r="C1802" s="88" t="str">
        <f>VLOOKUP(A1802,EMPRESAS!$A$1:$C$342,3,0)</f>
        <v>Turismo</v>
      </c>
      <c r="D1802" s="98" t="s">
        <v>2849</v>
      </c>
      <c r="E1802" s="133">
        <v>11021546</v>
      </c>
      <c r="F1802" s="131" t="s">
        <v>1195</v>
      </c>
      <c r="G1802" s="134">
        <v>15</v>
      </c>
      <c r="H1802" s="133" t="s">
        <v>1105</v>
      </c>
      <c r="I1802" s="220" t="str">
        <f>VLOOKUP(A1802,EMPRESAS!$A$1:$I$342,9,0)</f>
        <v>EMBALSE EL PEÑOL</v>
      </c>
      <c r="J1802" s="75">
        <v>1</v>
      </c>
      <c r="K1802" s="176" t="str">
        <f>VLOOKUP(J1802,AUXILIAR_TIPO_ASEGURADORA!$C$2:$D$19,2,0)</f>
        <v>PREVISORA</v>
      </c>
      <c r="L1802" s="117">
        <v>1022199</v>
      </c>
      <c r="M1802" s="118">
        <v>44042</v>
      </c>
      <c r="N1802" s="117">
        <v>3000872</v>
      </c>
      <c r="O1802" s="118">
        <v>44042</v>
      </c>
      <c r="P1802" s="4"/>
      <c r="Q1802" s="213"/>
      <c r="R1802" s="157" t="str">
        <f ca="1">IF(O1802&lt;$W$1,"Vencida","Vigente")</f>
        <v>Vencida</v>
      </c>
      <c r="S1802" s="157">
        <f ca="1">$W$1-O1802</f>
        <v>608</v>
      </c>
      <c r="T1802" s="157"/>
    </row>
    <row r="1803" spans="1:20" ht="15.6" thickTop="1" thickBot="1">
      <c r="A1803" s="84">
        <v>9011332679</v>
      </c>
      <c r="B1803" s="88" t="str">
        <f>VLOOKUP(A1803,EMPRESAS!$A$1:$B$342,2,0)</f>
        <v>LUXURY YATES GUATAPE S.A.S.</v>
      </c>
      <c r="C1803" s="88" t="str">
        <f>VLOOKUP(A1803,EMPRESAS!$A$1:$C$342,3,0)</f>
        <v>Turismo</v>
      </c>
      <c r="D1803" s="98" t="s">
        <v>2850</v>
      </c>
      <c r="E1803" s="133">
        <v>11022253</v>
      </c>
      <c r="F1803" s="136" t="s">
        <v>1102</v>
      </c>
      <c r="G1803" s="134">
        <v>7</v>
      </c>
      <c r="H1803" s="133" t="s">
        <v>1105</v>
      </c>
      <c r="I1803" s="220" t="str">
        <f>VLOOKUP(A1803,EMPRESAS!$A$1:$I$342,9,0)</f>
        <v>EMBALSE EL PEÑOL</v>
      </c>
      <c r="J1803" s="75">
        <v>1</v>
      </c>
      <c r="K1803" s="176" t="str">
        <f>VLOOKUP(J1803,AUXILIAR_TIPO_ASEGURADORA!$C$2:$D$19,2,0)</f>
        <v>PREVISORA</v>
      </c>
      <c r="L1803" s="117">
        <v>1022199</v>
      </c>
      <c r="M1803" s="118">
        <v>44042</v>
      </c>
      <c r="N1803" s="117">
        <v>3000872</v>
      </c>
      <c r="O1803" s="118">
        <v>44042</v>
      </c>
      <c r="P1803" s="4"/>
      <c r="Q1803" s="213"/>
      <c r="R1803" s="157" t="str">
        <f ca="1">IF(O1803&lt;$W$1,"Vencida","Vigente")</f>
        <v>Vencida</v>
      </c>
      <c r="S1803" s="157">
        <f ca="1">$W$1-O1803</f>
        <v>608</v>
      </c>
      <c r="T1803" s="157"/>
    </row>
    <row r="1804" spans="1:20" ht="15.6" thickTop="1" thickBot="1">
      <c r="A1804" s="84">
        <v>9011332679</v>
      </c>
      <c r="B1804" s="88" t="str">
        <f>VLOOKUP(A1804,EMPRESAS!$A$1:$B$342,2,0)</f>
        <v>LUXURY YATES GUATAPE S.A.S.</v>
      </c>
      <c r="C1804" s="88" t="str">
        <f>VLOOKUP(A1804,EMPRESAS!$A$1:$C$342,3,0)</f>
        <v>Turismo</v>
      </c>
      <c r="D1804" s="98" t="s">
        <v>2851</v>
      </c>
      <c r="E1804" s="133">
        <v>11022263</v>
      </c>
      <c r="F1804" s="136" t="s">
        <v>1102</v>
      </c>
      <c r="G1804" s="134">
        <v>25</v>
      </c>
      <c r="H1804" s="133" t="s">
        <v>1105</v>
      </c>
      <c r="I1804" s="220" t="str">
        <f>VLOOKUP(A1804,EMPRESAS!$A$1:$I$342,9,0)</f>
        <v>EMBALSE EL PEÑOL</v>
      </c>
      <c r="J1804" s="75">
        <v>1</v>
      </c>
      <c r="K1804" s="176" t="str">
        <f>VLOOKUP(J1804,AUXILIAR_TIPO_ASEGURADORA!$C$2:$D$19,2,0)</f>
        <v>PREVISORA</v>
      </c>
      <c r="L1804" s="117">
        <v>1022199</v>
      </c>
      <c r="M1804" s="118">
        <v>44042</v>
      </c>
      <c r="N1804" s="117">
        <v>3000747</v>
      </c>
      <c r="O1804" s="118">
        <v>43980</v>
      </c>
      <c r="P1804" s="4"/>
      <c r="Q1804" s="213"/>
      <c r="R1804" s="157" t="str">
        <f ca="1">IF(O1804&lt;$W$1,"Vencida","Vigente")</f>
        <v>Vencida</v>
      </c>
      <c r="S1804" s="157">
        <f ca="1">$W$1-O1804</f>
        <v>670</v>
      </c>
      <c r="T1804" s="157"/>
    </row>
    <row r="1805" spans="1:20" ht="15.6" thickTop="1" thickBot="1">
      <c r="A1805" s="80">
        <v>8020041195</v>
      </c>
      <c r="B1805" s="88" t="str">
        <f>VLOOKUP(A1805,EMPRESAS!$A$1:$B$342,2,0)</f>
        <v>PRONTICOURIER EXPRESS S.A.S.</v>
      </c>
      <c r="C1805" s="88" t="str">
        <f>VLOOKUP(A1805,EMPRESAS!$A$1:$C$342,3,0)</f>
        <v>Especial y Turismo</v>
      </c>
      <c r="D1805" s="99" t="s">
        <v>2852</v>
      </c>
      <c r="E1805" s="133">
        <v>11420254</v>
      </c>
      <c r="F1805" s="136" t="s">
        <v>1102</v>
      </c>
      <c r="G1805" s="134">
        <v>21</v>
      </c>
      <c r="H1805" s="133" t="s">
        <v>1105</v>
      </c>
      <c r="I1805" s="220" t="str">
        <f>VLOOKUP(A1805,EMPRESAS!$A$1:$I$342,9,0)</f>
        <v>MAGDALENA</v>
      </c>
      <c r="J1805" s="75">
        <v>1</v>
      </c>
      <c r="K1805" s="176" t="str">
        <f>VLOOKUP(J1805,AUXILIAR_TIPO_ASEGURADORA!$C$2:$D$19,2,0)</f>
        <v>PREVISORA</v>
      </c>
      <c r="L1805" s="117">
        <v>1003483</v>
      </c>
      <c r="M1805" s="118">
        <v>43187</v>
      </c>
      <c r="N1805" s="117">
        <v>1003480</v>
      </c>
      <c r="O1805" s="118">
        <v>43187</v>
      </c>
      <c r="P1805" s="4"/>
      <c r="Q1805" s="213"/>
      <c r="R1805" s="157" t="str">
        <f t="shared" ca="1" si="96"/>
        <v>Vencida</v>
      </c>
      <c r="S1805" s="157">
        <f t="shared" ca="1" si="97"/>
        <v>1463</v>
      </c>
      <c r="T1805" s="157" t="str">
        <f t="shared" ref="T1805:T1869" ca="1" si="98">IF(S1805=-$Y$1,"Proximo a Vencer"," ")</f>
        <v xml:space="preserve"> </v>
      </c>
    </row>
    <row r="1806" spans="1:20" ht="15.6" thickTop="1" thickBot="1">
      <c r="A1806" s="80">
        <v>8020041195</v>
      </c>
      <c r="B1806" s="88" t="str">
        <f>VLOOKUP(A1806,EMPRESAS!$A$1:$B$342,2,0)</f>
        <v>PRONTICOURIER EXPRESS S.A.S.</v>
      </c>
      <c r="C1806" s="88" t="str">
        <f>VLOOKUP(A1806,EMPRESAS!$A$1:$C$342,3,0)</f>
        <v>Especial y Turismo</v>
      </c>
      <c r="D1806" s="99" t="s">
        <v>2853</v>
      </c>
      <c r="E1806" s="133">
        <v>10220348</v>
      </c>
      <c r="F1806" s="136" t="s">
        <v>1102</v>
      </c>
      <c r="G1806" s="134">
        <v>6</v>
      </c>
      <c r="H1806" s="133" t="s">
        <v>1147</v>
      </c>
      <c r="I1806" s="220" t="str">
        <f>VLOOKUP(A1806,EMPRESAS!$A$1:$I$342,9,0)</f>
        <v>MAGDALENA</v>
      </c>
      <c r="J1806" s="75">
        <v>1</v>
      </c>
      <c r="K1806" s="176" t="str">
        <f>VLOOKUP(J1806,AUXILIAR_TIPO_ASEGURADORA!$C$2:$D$19,2,0)</f>
        <v>PREVISORA</v>
      </c>
      <c r="L1806" s="117">
        <v>1003483</v>
      </c>
      <c r="M1806" s="118">
        <v>43187</v>
      </c>
      <c r="N1806" s="117">
        <v>1003480</v>
      </c>
      <c r="O1806" s="118">
        <v>43187</v>
      </c>
      <c r="P1806" s="4"/>
      <c r="Q1806" s="213"/>
      <c r="R1806" s="157" t="str">
        <f t="shared" ca="1" si="96"/>
        <v>Vencida</v>
      </c>
      <c r="S1806" s="157">
        <f t="shared" ca="1" si="97"/>
        <v>1463</v>
      </c>
      <c r="T1806" s="157" t="str">
        <f t="shared" ca="1" si="98"/>
        <v xml:space="preserve"> </v>
      </c>
    </row>
    <row r="1807" spans="1:20" ht="15.6" thickTop="1" thickBot="1">
      <c r="A1807" s="84">
        <v>8902009176</v>
      </c>
      <c r="B1807" s="88" t="str">
        <f>VLOOKUP(A1807,EMPRESAS!$A$1:$B$342,2,0)</f>
        <v>EMPRESA DE TRANSPORTE LEBRIJA LIMITADA</v>
      </c>
      <c r="C1807" s="88" t="str">
        <f>VLOOKUP(A1807,EMPRESAS!$A$1:$C$342,3,0)</f>
        <v>Turismo</v>
      </c>
      <c r="D1807" s="98" t="s">
        <v>2854</v>
      </c>
      <c r="E1807" s="133">
        <v>10820458</v>
      </c>
      <c r="F1807" s="136" t="s">
        <v>1102</v>
      </c>
      <c r="G1807" s="134">
        <v>22</v>
      </c>
      <c r="H1807" s="133" t="s">
        <v>1035</v>
      </c>
      <c r="I1807" s="220" t="str">
        <f>VLOOKUP(A1807,EMPRESAS!$A$1:$I$342,9,0)</f>
        <v>SOGAMOSO</v>
      </c>
      <c r="J1807" s="75">
        <v>1</v>
      </c>
      <c r="K1807" s="176" t="str">
        <f>VLOOKUP(J1807,AUXILIAR_TIPO_ASEGURADORA!$C$2:$D$19,2,0)</f>
        <v>PREVISORA</v>
      </c>
      <c r="L1807" s="117">
        <v>3000869</v>
      </c>
      <c r="M1807" s="118">
        <v>43453</v>
      </c>
      <c r="N1807" s="117">
        <v>1002979</v>
      </c>
      <c r="O1807" s="118">
        <v>43453</v>
      </c>
      <c r="P1807" s="4"/>
      <c r="Q1807" s="213"/>
      <c r="R1807" s="157" t="str">
        <f t="shared" ca="1" si="96"/>
        <v>Vencida</v>
      </c>
      <c r="S1807" s="157">
        <f t="shared" ca="1" si="97"/>
        <v>1197</v>
      </c>
      <c r="T1807" s="157" t="str">
        <f t="shared" ca="1" si="98"/>
        <v xml:space="preserve"> </v>
      </c>
    </row>
    <row r="1808" spans="1:20" ht="15.6" thickTop="1" thickBot="1">
      <c r="A1808" s="84">
        <v>8902009176</v>
      </c>
      <c r="B1808" s="88" t="str">
        <f>VLOOKUP(A1808,EMPRESAS!$A$1:$B$342,2,0)</f>
        <v>EMPRESA DE TRANSPORTE LEBRIJA LIMITADA</v>
      </c>
      <c r="C1808" s="88" t="str">
        <f>VLOOKUP(A1808,EMPRESAS!$A$1:$C$342,3,0)</f>
        <v>Turismo</v>
      </c>
      <c r="D1808" s="98" t="s">
        <v>2855</v>
      </c>
      <c r="E1808" s="139">
        <v>10820457</v>
      </c>
      <c r="F1808" s="140" t="s">
        <v>1102</v>
      </c>
      <c r="G1808" s="141">
        <v>16</v>
      </c>
      <c r="H1808" s="139" t="s">
        <v>1035</v>
      </c>
      <c r="I1808" s="220" t="str">
        <f>VLOOKUP(A1808,EMPRESAS!$A$1:$I$342,9,0)</f>
        <v>SOGAMOSO</v>
      </c>
      <c r="J1808" s="119">
        <v>1</v>
      </c>
      <c r="K1808" s="176" t="str">
        <f>VLOOKUP(J1808,AUXILIAR_TIPO_ASEGURADORA!$C$2:$D$19,2,0)</f>
        <v>PREVISORA</v>
      </c>
      <c r="L1808" s="120">
        <v>3000869</v>
      </c>
      <c r="M1808" s="121">
        <v>43453</v>
      </c>
      <c r="N1808" s="120">
        <v>1002979</v>
      </c>
      <c r="O1808" s="121">
        <v>43453</v>
      </c>
      <c r="P1808" s="4"/>
      <c r="Q1808" s="213"/>
      <c r="R1808" s="157" t="str">
        <f t="shared" ca="1" si="96"/>
        <v>Vencida</v>
      </c>
      <c r="S1808" s="157">
        <f t="shared" ca="1" si="97"/>
        <v>1197</v>
      </c>
      <c r="T1808" s="157" t="str">
        <f t="shared" ca="1" si="98"/>
        <v xml:space="preserve"> </v>
      </c>
    </row>
    <row r="1809" spans="1:20" ht="15.6" thickTop="1" thickBot="1">
      <c r="A1809" s="84">
        <v>9010685145</v>
      </c>
      <c r="B1809" s="88" t="str">
        <f>VLOOKUP(A1809,EMPRESAS!$A$1:$B$342,2,0)</f>
        <v>TRANSMARYRIO S.A.S.</v>
      </c>
      <c r="C1809" s="88" t="str">
        <f>VLOOKUP(A1809,EMPRESAS!$A$1:$C$342,3,0)</f>
        <v>Pasajeros</v>
      </c>
      <c r="D1809" s="99" t="s">
        <v>1610</v>
      </c>
      <c r="E1809" s="139">
        <v>20321044</v>
      </c>
      <c r="F1809" s="140" t="s">
        <v>1102</v>
      </c>
      <c r="G1809" s="141">
        <v>23</v>
      </c>
      <c r="H1809" s="139" t="s">
        <v>1105</v>
      </c>
      <c r="I1809" s="220" t="str">
        <f>VLOOKUP(A1809,EMPRESAS!$A$1:$I$342,9,0)</f>
        <v>ATRATO</v>
      </c>
      <c r="J1809" s="119">
        <v>2</v>
      </c>
      <c r="K1809" s="176" t="str">
        <f>VLOOKUP(J1809,AUXILIAR_TIPO_ASEGURADORA!$C$2:$D$19,2,0)</f>
        <v>QBE SEGUROS</v>
      </c>
      <c r="L1809" s="120">
        <v>706542075</v>
      </c>
      <c r="M1809" s="121">
        <v>43633</v>
      </c>
      <c r="N1809" s="120">
        <v>706542075</v>
      </c>
      <c r="O1809" s="121">
        <v>43633</v>
      </c>
      <c r="P1809" s="4"/>
      <c r="Q1809" s="213"/>
      <c r="R1809" s="157" t="str">
        <f t="shared" ref="R1809:R1873" ca="1" si="99">IF(O1809&lt;$W$1,"Vencida","Vigente")</f>
        <v>Vencida</v>
      </c>
      <c r="S1809" s="157">
        <f t="shared" ref="S1809:S1873" ca="1" si="100">$W$1-O1809</f>
        <v>1017</v>
      </c>
      <c r="T1809" s="157" t="str">
        <f t="shared" ca="1" si="98"/>
        <v xml:space="preserve"> </v>
      </c>
    </row>
    <row r="1810" spans="1:20" ht="15.6" thickTop="1" thickBot="1">
      <c r="A1810" s="84">
        <v>9010685145</v>
      </c>
      <c r="B1810" s="88" t="str">
        <f>VLOOKUP(A1810,EMPRESAS!$A$1:$B$342,2,0)</f>
        <v>TRANSMARYRIO S.A.S.</v>
      </c>
      <c r="C1810" s="88" t="str">
        <f>VLOOKUP(A1810,EMPRESAS!$A$1:$C$342,3,0)</f>
        <v>Pasajeros</v>
      </c>
      <c r="D1810" s="99" t="s">
        <v>1609</v>
      </c>
      <c r="E1810" s="139">
        <v>20321156</v>
      </c>
      <c r="F1810" s="140" t="s">
        <v>1102</v>
      </c>
      <c r="G1810" s="141">
        <v>37</v>
      </c>
      <c r="H1810" s="139" t="s">
        <v>1105</v>
      </c>
      <c r="I1810" s="220" t="str">
        <f>VLOOKUP(A1810,EMPRESAS!$A$1:$I$342,9,0)</f>
        <v>ATRATO</v>
      </c>
      <c r="J1810" s="119">
        <v>2</v>
      </c>
      <c r="K1810" s="176" t="str">
        <f>VLOOKUP(J1810,AUXILIAR_TIPO_ASEGURADORA!$C$2:$D$19,2,0)</f>
        <v>QBE SEGUROS</v>
      </c>
      <c r="L1810" s="120">
        <v>706542075</v>
      </c>
      <c r="M1810" s="121">
        <v>43633</v>
      </c>
      <c r="N1810" s="120">
        <v>706542075</v>
      </c>
      <c r="O1810" s="121">
        <v>43633</v>
      </c>
      <c r="P1810" s="4"/>
      <c r="Q1810" s="213"/>
      <c r="R1810" s="157" t="str">
        <f t="shared" ca="1" si="99"/>
        <v>Vencida</v>
      </c>
      <c r="S1810" s="157">
        <f t="shared" ca="1" si="100"/>
        <v>1017</v>
      </c>
      <c r="T1810" s="157" t="str">
        <f t="shared" ca="1" si="98"/>
        <v xml:space="preserve"> </v>
      </c>
    </row>
    <row r="1811" spans="1:20" ht="15.6" thickTop="1" thickBot="1">
      <c r="A1811" s="84">
        <v>9010685145</v>
      </c>
      <c r="B1811" s="88" t="str">
        <f>VLOOKUP(A1811,EMPRESAS!$A$1:$B$342,2,0)</f>
        <v>TRANSMARYRIO S.A.S.</v>
      </c>
      <c r="C1811" s="88" t="str">
        <f>VLOOKUP(A1811,EMPRESAS!$A$1:$C$342,3,0)</f>
        <v>Pasajeros</v>
      </c>
      <c r="D1811" s="99" t="s">
        <v>1612</v>
      </c>
      <c r="E1811" s="139">
        <v>20320148</v>
      </c>
      <c r="F1811" s="140" t="s">
        <v>1102</v>
      </c>
      <c r="G1811" s="141">
        <v>20</v>
      </c>
      <c r="H1811" s="139" t="s">
        <v>1105</v>
      </c>
      <c r="I1811" s="220" t="str">
        <f>VLOOKUP(A1811,EMPRESAS!$A$1:$I$342,9,0)</f>
        <v>ATRATO</v>
      </c>
      <c r="J1811" s="119">
        <v>2</v>
      </c>
      <c r="K1811" s="176" t="str">
        <f>VLOOKUP(J1811,AUXILIAR_TIPO_ASEGURADORA!$C$2:$D$19,2,0)</f>
        <v>QBE SEGUROS</v>
      </c>
      <c r="L1811" s="120">
        <v>706542075</v>
      </c>
      <c r="M1811" s="121">
        <v>43633</v>
      </c>
      <c r="N1811" s="120">
        <v>706542075</v>
      </c>
      <c r="O1811" s="121">
        <v>43633</v>
      </c>
      <c r="P1811" s="4"/>
      <c r="Q1811" s="213"/>
      <c r="R1811" s="157" t="str">
        <f t="shared" ca="1" si="99"/>
        <v>Vencida</v>
      </c>
      <c r="S1811" s="157">
        <f t="shared" ca="1" si="100"/>
        <v>1017</v>
      </c>
      <c r="T1811" s="157" t="str">
        <f t="shared" ca="1" si="98"/>
        <v xml:space="preserve"> </v>
      </c>
    </row>
    <row r="1812" spans="1:20" ht="15.6" thickTop="1" thickBot="1">
      <c r="A1812" s="84">
        <v>9010685145</v>
      </c>
      <c r="B1812" s="88" t="str">
        <f>VLOOKUP(A1812,EMPRESAS!$A$1:$B$342,2,0)</f>
        <v>TRANSMARYRIO S.A.S.</v>
      </c>
      <c r="C1812" s="88" t="str">
        <f>VLOOKUP(A1812,EMPRESAS!$A$1:$C$342,3,0)</f>
        <v>Pasajeros</v>
      </c>
      <c r="D1812" s="99" t="s">
        <v>1615</v>
      </c>
      <c r="E1812" s="139">
        <v>20320872</v>
      </c>
      <c r="F1812" s="140" t="s">
        <v>1102</v>
      </c>
      <c r="G1812" s="141">
        <v>21</v>
      </c>
      <c r="H1812" s="139" t="s">
        <v>1105</v>
      </c>
      <c r="I1812" s="220" t="str">
        <f>VLOOKUP(A1812,EMPRESAS!$A$1:$I$342,9,0)</f>
        <v>ATRATO</v>
      </c>
      <c r="J1812" s="119">
        <v>2</v>
      </c>
      <c r="K1812" s="176" t="str">
        <f>VLOOKUP(J1812,AUXILIAR_TIPO_ASEGURADORA!$C$2:$D$19,2,0)</f>
        <v>QBE SEGUROS</v>
      </c>
      <c r="L1812" s="120">
        <v>706542075</v>
      </c>
      <c r="M1812" s="121">
        <v>43633</v>
      </c>
      <c r="N1812" s="120">
        <v>706542075</v>
      </c>
      <c r="O1812" s="121">
        <v>43633</v>
      </c>
      <c r="P1812" s="4"/>
      <c r="Q1812" s="213"/>
      <c r="R1812" s="157" t="str">
        <f t="shared" ca="1" si="99"/>
        <v>Vencida</v>
      </c>
      <c r="S1812" s="157">
        <f t="shared" ca="1" si="100"/>
        <v>1017</v>
      </c>
      <c r="T1812" s="157" t="str">
        <f t="shared" ca="1" si="98"/>
        <v xml:space="preserve"> </v>
      </c>
    </row>
    <row r="1813" spans="1:20" ht="15.6" thickTop="1" thickBot="1">
      <c r="A1813" s="84">
        <v>9010685145</v>
      </c>
      <c r="B1813" s="88" t="str">
        <f>VLOOKUP(A1813,EMPRESAS!$A$1:$B$342,2,0)</f>
        <v>TRANSMARYRIO S.A.S.</v>
      </c>
      <c r="C1813" s="88" t="str">
        <f>VLOOKUP(A1813,EMPRESAS!$A$1:$C$342,3,0)</f>
        <v>Pasajeros</v>
      </c>
      <c r="D1813" s="99" t="s">
        <v>1616</v>
      </c>
      <c r="E1813" s="139">
        <v>20320226</v>
      </c>
      <c r="F1813" s="140" t="s">
        <v>1102</v>
      </c>
      <c r="G1813" s="141">
        <v>20</v>
      </c>
      <c r="H1813" s="139" t="s">
        <v>1105</v>
      </c>
      <c r="I1813" s="220" t="str">
        <f>VLOOKUP(A1813,EMPRESAS!$A$1:$I$342,9,0)</f>
        <v>ATRATO</v>
      </c>
      <c r="J1813" s="119">
        <v>2</v>
      </c>
      <c r="K1813" s="176" t="str">
        <f>VLOOKUP(J1813,AUXILIAR_TIPO_ASEGURADORA!$C$2:$D$19,2,0)</f>
        <v>QBE SEGUROS</v>
      </c>
      <c r="L1813" s="120">
        <v>706542075</v>
      </c>
      <c r="M1813" s="121">
        <v>43633</v>
      </c>
      <c r="N1813" s="120">
        <v>706542075</v>
      </c>
      <c r="O1813" s="121">
        <v>43633</v>
      </c>
      <c r="P1813" s="4"/>
      <c r="Q1813" s="213"/>
      <c r="R1813" s="157" t="str">
        <f t="shared" ca="1" si="99"/>
        <v>Vencida</v>
      </c>
      <c r="S1813" s="157">
        <f t="shared" ca="1" si="100"/>
        <v>1017</v>
      </c>
      <c r="T1813" s="157" t="str">
        <f t="shared" ca="1" si="98"/>
        <v xml:space="preserve"> </v>
      </c>
    </row>
    <row r="1814" spans="1:20" ht="15.6" thickTop="1" thickBot="1">
      <c r="A1814" s="84">
        <v>9010685145</v>
      </c>
      <c r="B1814" s="88" t="str">
        <f>VLOOKUP(A1814,EMPRESAS!$A$1:$B$342,2,0)</f>
        <v>TRANSMARYRIO S.A.S.</v>
      </c>
      <c r="C1814" s="88" t="str">
        <f>VLOOKUP(A1814,EMPRESAS!$A$1:$C$342,3,0)</f>
        <v>Pasajeros</v>
      </c>
      <c r="D1814" s="99" t="s">
        <v>2856</v>
      </c>
      <c r="E1814" s="139">
        <v>20320026</v>
      </c>
      <c r="F1814" s="140" t="s">
        <v>1102</v>
      </c>
      <c r="G1814" s="141">
        <v>23</v>
      </c>
      <c r="H1814" s="139" t="s">
        <v>1105</v>
      </c>
      <c r="I1814" s="220" t="str">
        <f>VLOOKUP(A1814,EMPRESAS!$A$1:$I$342,9,0)</f>
        <v>ATRATO</v>
      </c>
      <c r="J1814" s="119">
        <v>2</v>
      </c>
      <c r="K1814" s="176" t="str">
        <f>VLOOKUP(J1814,AUXILIAR_TIPO_ASEGURADORA!$C$2:$D$19,2,0)</f>
        <v>QBE SEGUROS</v>
      </c>
      <c r="L1814" s="120">
        <v>706542075</v>
      </c>
      <c r="M1814" s="121">
        <v>43633</v>
      </c>
      <c r="N1814" s="120">
        <v>706542075</v>
      </c>
      <c r="O1814" s="121">
        <v>43633</v>
      </c>
      <c r="P1814" s="4"/>
      <c r="Q1814" s="213"/>
      <c r="R1814" s="157" t="str">
        <f t="shared" ca="1" si="99"/>
        <v>Vencida</v>
      </c>
      <c r="S1814" s="157">
        <f t="shared" ca="1" si="100"/>
        <v>1017</v>
      </c>
      <c r="T1814" s="157" t="str">
        <f t="shared" ca="1" si="98"/>
        <v xml:space="preserve"> </v>
      </c>
    </row>
    <row r="1815" spans="1:20" ht="15.6" thickTop="1" thickBot="1">
      <c r="A1815" s="84">
        <v>9010685145</v>
      </c>
      <c r="B1815" s="88" t="str">
        <f>VLOOKUP(A1815,EMPRESAS!$A$1:$B$342,2,0)</f>
        <v>TRANSMARYRIO S.A.S.</v>
      </c>
      <c r="C1815" s="88" t="str">
        <f>VLOOKUP(A1815,EMPRESAS!$A$1:$C$342,3,0)</f>
        <v>Pasajeros</v>
      </c>
      <c r="D1815" s="99" t="s">
        <v>1620</v>
      </c>
      <c r="E1815" s="139">
        <v>20320030</v>
      </c>
      <c r="F1815" s="140" t="s">
        <v>1102</v>
      </c>
      <c r="G1815" s="141">
        <v>20</v>
      </c>
      <c r="H1815" s="139" t="s">
        <v>1105</v>
      </c>
      <c r="I1815" s="220" t="str">
        <f>VLOOKUP(A1815,EMPRESAS!$A$1:$I$342,9,0)</f>
        <v>ATRATO</v>
      </c>
      <c r="J1815" s="119">
        <v>2</v>
      </c>
      <c r="K1815" s="176" t="str">
        <f>VLOOKUP(J1815,AUXILIAR_TIPO_ASEGURADORA!$C$2:$D$19,2,0)</f>
        <v>QBE SEGUROS</v>
      </c>
      <c r="L1815" s="120">
        <v>706542075</v>
      </c>
      <c r="M1815" s="121">
        <v>43633</v>
      </c>
      <c r="N1815" s="120">
        <v>706542075</v>
      </c>
      <c r="O1815" s="121">
        <v>43633</v>
      </c>
      <c r="P1815" s="4"/>
      <c r="Q1815" s="213"/>
      <c r="R1815" s="157" t="str">
        <f t="shared" ca="1" si="99"/>
        <v>Vencida</v>
      </c>
      <c r="S1815" s="157">
        <f t="shared" ca="1" si="100"/>
        <v>1017</v>
      </c>
      <c r="T1815" s="157" t="str">
        <f t="shared" ca="1" si="98"/>
        <v xml:space="preserve"> </v>
      </c>
    </row>
    <row r="1816" spans="1:20" ht="15.6" thickTop="1" thickBot="1">
      <c r="A1816" s="84">
        <v>9010685145</v>
      </c>
      <c r="B1816" s="88" t="str">
        <f>VLOOKUP(A1816,EMPRESAS!$A$1:$B$342,2,0)</f>
        <v>TRANSMARYRIO S.A.S.</v>
      </c>
      <c r="C1816" s="88" t="str">
        <f>VLOOKUP(A1816,EMPRESAS!$A$1:$C$342,3,0)</f>
        <v>Pasajeros</v>
      </c>
      <c r="D1816" s="99" t="s">
        <v>2857</v>
      </c>
      <c r="E1816" s="139">
        <v>20122703</v>
      </c>
      <c r="F1816" s="140" t="s">
        <v>1102</v>
      </c>
      <c r="G1816" s="141">
        <v>18</v>
      </c>
      <c r="H1816" s="139" t="s">
        <v>1105</v>
      </c>
      <c r="I1816" s="220" t="str">
        <f>VLOOKUP(A1816,EMPRESAS!$A$1:$I$342,9,0)</f>
        <v>ATRATO</v>
      </c>
      <c r="J1816" s="119">
        <v>2</v>
      </c>
      <c r="K1816" s="176" t="str">
        <f>VLOOKUP(J1816,AUXILIAR_TIPO_ASEGURADORA!$C$2:$D$19,2,0)</f>
        <v>QBE SEGUROS</v>
      </c>
      <c r="L1816" s="120">
        <v>706542075</v>
      </c>
      <c r="M1816" s="121">
        <v>43633</v>
      </c>
      <c r="N1816" s="120">
        <v>706542075</v>
      </c>
      <c r="O1816" s="121">
        <v>43633</v>
      </c>
      <c r="P1816" s="4"/>
      <c r="Q1816" s="213"/>
      <c r="R1816" s="157" t="str">
        <f t="shared" ca="1" si="99"/>
        <v>Vencida</v>
      </c>
      <c r="S1816" s="157">
        <f t="shared" ca="1" si="100"/>
        <v>1017</v>
      </c>
      <c r="T1816" s="157" t="str">
        <f t="shared" ca="1" si="98"/>
        <v xml:space="preserve"> </v>
      </c>
    </row>
    <row r="1817" spans="1:20" ht="15.6" thickTop="1" thickBot="1">
      <c r="A1817" s="84">
        <v>9010685145</v>
      </c>
      <c r="B1817" s="88" t="str">
        <f>VLOOKUP(A1817,EMPRESAS!$A$1:$B$342,2,0)</f>
        <v>TRANSMARYRIO S.A.S.</v>
      </c>
      <c r="C1817" s="88" t="str">
        <f>VLOOKUP(A1817,EMPRESAS!$A$1:$C$342,3,0)</f>
        <v>Pasajeros</v>
      </c>
      <c r="D1817" s="99" t="s">
        <v>1633</v>
      </c>
      <c r="E1817" s="139">
        <v>20320003</v>
      </c>
      <c r="F1817" s="140" t="s">
        <v>1102</v>
      </c>
      <c r="G1817" s="141">
        <v>18</v>
      </c>
      <c r="H1817" s="139" t="s">
        <v>1105</v>
      </c>
      <c r="I1817" s="220" t="str">
        <f>VLOOKUP(A1817,EMPRESAS!$A$1:$I$342,9,0)</f>
        <v>ATRATO</v>
      </c>
      <c r="J1817" s="119">
        <v>2</v>
      </c>
      <c r="K1817" s="176" t="str">
        <f>VLOOKUP(J1817,AUXILIAR_TIPO_ASEGURADORA!$C$2:$D$19,2,0)</f>
        <v>QBE SEGUROS</v>
      </c>
      <c r="L1817" s="120">
        <v>706542075</v>
      </c>
      <c r="M1817" s="121">
        <v>43633</v>
      </c>
      <c r="N1817" s="120">
        <v>706542075</v>
      </c>
      <c r="O1817" s="121">
        <v>43633</v>
      </c>
      <c r="P1817" s="4"/>
      <c r="Q1817" s="213"/>
      <c r="R1817" s="157" t="str">
        <f t="shared" ca="1" si="99"/>
        <v>Vencida</v>
      </c>
      <c r="S1817" s="157">
        <f t="shared" ca="1" si="100"/>
        <v>1017</v>
      </c>
      <c r="T1817" s="157" t="str">
        <f t="shared" ca="1" si="98"/>
        <v xml:space="preserve"> </v>
      </c>
    </row>
    <row r="1818" spans="1:20" ht="15.6" thickTop="1" thickBot="1">
      <c r="A1818" s="84">
        <v>9010685145</v>
      </c>
      <c r="B1818" s="88" t="str">
        <f>VLOOKUP(A1818,EMPRESAS!$A$1:$B$342,2,0)</f>
        <v>TRANSMARYRIO S.A.S.</v>
      </c>
      <c r="C1818" s="88" t="str">
        <f>VLOOKUP(A1818,EMPRESAS!$A$1:$C$342,3,0)</f>
        <v>Pasajeros</v>
      </c>
      <c r="D1818" s="99" t="s">
        <v>1641</v>
      </c>
      <c r="E1818" s="139">
        <v>20322036</v>
      </c>
      <c r="F1818" s="140" t="s">
        <v>1102</v>
      </c>
      <c r="G1818" s="141">
        <v>38</v>
      </c>
      <c r="H1818" s="139" t="s">
        <v>1105</v>
      </c>
      <c r="I1818" s="220" t="str">
        <f>VLOOKUP(A1818,EMPRESAS!$A$1:$I$342,9,0)</f>
        <v>ATRATO</v>
      </c>
      <c r="J1818" s="119">
        <v>2</v>
      </c>
      <c r="K1818" s="176" t="str">
        <f>VLOOKUP(J1818,AUXILIAR_TIPO_ASEGURADORA!$C$2:$D$19,2,0)</f>
        <v>QBE SEGUROS</v>
      </c>
      <c r="L1818" s="120">
        <v>706542075</v>
      </c>
      <c r="M1818" s="121">
        <v>43633</v>
      </c>
      <c r="N1818" s="120">
        <v>706542075</v>
      </c>
      <c r="O1818" s="121">
        <v>43633</v>
      </c>
      <c r="P1818" s="4"/>
      <c r="Q1818" s="213"/>
      <c r="R1818" s="157" t="str">
        <f t="shared" ca="1" si="99"/>
        <v>Vencida</v>
      </c>
      <c r="S1818" s="157">
        <f t="shared" ca="1" si="100"/>
        <v>1017</v>
      </c>
      <c r="T1818" s="157" t="str">
        <f t="shared" ca="1" si="98"/>
        <v xml:space="preserve"> </v>
      </c>
    </row>
    <row r="1819" spans="1:20" ht="15.6" thickTop="1" thickBot="1">
      <c r="A1819" s="84">
        <v>9010685145</v>
      </c>
      <c r="B1819" s="88" t="str">
        <f>VLOOKUP(A1819,EMPRESAS!$A$1:$B$342,2,0)</f>
        <v>TRANSMARYRIO S.A.S.</v>
      </c>
      <c r="C1819" s="88" t="str">
        <f>VLOOKUP(A1819,EMPRESAS!$A$1:$C$342,3,0)</f>
        <v>Pasajeros</v>
      </c>
      <c r="D1819" s="99" t="s">
        <v>1644</v>
      </c>
      <c r="E1819" s="139">
        <v>20322239</v>
      </c>
      <c r="F1819" s="140" t="s">
        <v>1102</v>
      </c>
      <c r="G1819" s="141">
        <v>22</v>
      </c>
      <c r="H1819" s="139" t="s">
        <v>1105</v>
      </c>
      <c r="I1819" s="220" t="str">
        <f>VLOOKUP(A1819,EMPRESAS!$A$1:$I$342,9,0)</f>
        <v>ATRATO</v>
      </c>
      <c r="J1819" s="119">
        <v>2</v>
      </c>
      <c r="K1819" s="176" t="str">
        <f>VLOOKUP(J1819,AUXILIAR_TIPO_ASEGURADORA!$C$2:$D$19,2,0)</f>
        <v>QBE SEGUROS</v>
      </c>
      <c r="L1819" s="120">
        <v>706542075</v>
      </c>
      <c r="M1819" s="121">
        <v>43633</v>
      </c>
      <c r="N1819" s="120">
        <v>706542075</v>
      </c>
      <c r="O1819" s="121">
        <v>43633</v>
      </c>
      <c r="P1819" s="4"/>
      <c r="Q1819" s="213"/>
      <c r="R1819" s="157" t="str">
        <f t="shared" ca="1" si="99"/>
        <v>Vencida</v>
      </c>
      <c r="S1819" s="157">
        <f t="shared" ca="1" si="100"/>
        <v>1017</v>
      </c>
      <c r="T1819" s="157" t="str">
        <f t="shared" ca="1" si="98"/>
        <v xml:space="preserve"> </v>
      </c>
    </row>
    <row r="1820" spans="1:20" ht="15.6" thickTop="1" thickBot="1">
      <c r="A1820" s="70">
        <v>9010685145</v>
      </c>
      <c r="B1820" s="88" t="str">
        <f>VLOOKUP(A1820,EMPRESAS!$A$1:$B$342,2,0)</f>
        <v>TRANSMARYRIO S.A.S.</v>
      </c>
      <c r="C1820" s="88" t="str">
        <f>VLOOKUP(A1820,EMPRESAS!$A$1:$C$342,3,0)</f>
        <v>Pasajeros</v>
      </c>
      <c r="D1820" s="99" t="s">
        <v>1647</v>
      </c>
      <c r="E1820" s="139">
        <v>20220185</v>
      </c>
      <c r="F1820" s="140" t="s">
        <v>1158</v>
      </c>
      <c r="G1820" s="141">
        <v>22</v>
      </c>
      <c r="H1820" s="139" t="s">
        <v>1105</v>
      </c>
      <c r="I1820" s="220" t="str">
        <f>VLOOKUP(A1820,EMPRESAS!$A$1:$I$342,9,0)</f>
        <v>ATRATO</v>
      </c>
      <c r="J1820" s="119">
        <v>2</v>
      </c>
      <c r="K1820" s="176" t="str">
        <f>VLOOKUP(J1820,AUXILIAR_TIPO_ASEGURADORA!$C$2:$D$19,2,0)</f>
        <v>QBE SEGUROS</v>
      </c>
      <c r="L1820" s="120">
        <v>706542075</v>
      </c>
      <c r="M1820" s="121">
        <v>43633</v>
      </c>
      <c r="N1820" s="120">
        <v>706542075</v>
      </c>
      <c r="O1820" s="121">
        <v>43633</v>
      </c>
      <c r="P1820" s="4"/>
      <c r="Q1820" s="213"/>
      <c r="R1820" s="157" t="str">
        <f t="shared" ca="1" si="99"/>
        <v>Vencida</v>
      </c>
      <c r="S1820" s="157">
        <f t="shared" ca="1" si="100"/>
        <v>1017</v>
      </c>
      <c r="T1820" s="157" t="str">
        <f t="shared" ca="1" si="98"/>
        <v xml:space="preserve"> </v>
      </c>
    </row>
    <row r="1821" spans="1:20" ht="15.6" thickTop="1" thickBot="1">
      <c r="A1821" s="84">
        <v>9010685145</v>
      </c>
      <c r="B1821" s="88" t="str">
        <f>VLOOKUP(A1821,EMPRESAS!$A$1:$B$342,2,0)</f>
        <v>TRANSMARYRIO S.A.S.</v>
      </c>
      <c r="C1821" s="88" t="str">
        <f>VLOOKUP(A1821,EMPRESAS!$A$1:$C$342,3,0)</f>
        <v>Pasajeros</v>
      </c>
      <c r="D1821" s="99" t="s">
        <v>1648</v>
      </c>
      <c r="E1821" s="139">
        <v>20322259</v>
      </c>
      <c r="F1821" s="140" t="s">
        <v>1102</v>
      </c>
      <c r="G1821" s="141">
        <v>22</v>
      </c>
      <c r="H1821" s="139" t="s">
        <v>1105</v>
      </c>
      <c r="I1821" s="220" t="str">
        <f>VLOOKUP(A1821,EMPRESAS!$A$1:$I$342,9,0)</f>
        <v>ATRATO</v>
      </c>
      <c r="J1821" s="119">
        <v>2</v>
      </c>
      <c r="K1821" s="176" t="str">
        <f>VLOOKUP(J1821,AUXILIAR_TIPO_ASEGURADORA!$C$2:$D$19,2,0)</f>
        <v>QBE SEGUROS</v>
      </c>
      <c r="L1821" s="120">
        <v>706542075</v>
      </c>
      <c r="M1821" s="121">
        <v>43633</v>
      </c>
      <c r="N1821" s="120">
        <v>706542075</v>
      </c>
      <c r="O1821" s="121">
        <v>43633</v>
      </c>
      <c r="P1821" s="4"/>
      <c r="Q1821" s="213"/>
      <c r="R1821" s="157" t="str">
        <f t="shared" ca="1" si="99"/>
        <v>Vencida</v>
      </c>
      <c r="S1821" s="157">
        <f t="shared" ca="1" si="100"/>
        <v>1017</v>
      </c>
      <c r="T1821" s="157" t="str">
        <f t="shared" ca="1" si="98"/>
        <v xml:space="preserve"> </v>
      </c>
    </row>
    <row r="1822" spans="1:20" ht="15.6" thickTop="1" thickBot="1">
      <c r="A1822" s="84">
        <v>9010685145</v>
      </c>
      <c r="B1822" s="88" t="str">
        <f>VLOOKUP(A1822,EMPRESAS!$A$1:$B$342,2,0)</f>
        <v>TRANSMARYRIO S.A.S.</v>
      </c>
      <c r="C1822" s="88" t="str">
        <f>VLOOKUP(A1822,EMPRESAS!$A$1:$C$342,3,0)</f>
        <v>Pasajeros</v>
      </c>
      <c r="D1822" s="99" t="s">
        <v>1652</v>
      </c>
      <c r="E1822" s="139">
        <v>20320031</v>
      </c>
      <c r="F1822" s="140" t="s">
        <v>1102</v>
      </c>
      <c r="G1822" s="141">
        <v>23</v>
      </c>
      <c r="H1822" s="139" t="s">
        <v>1105</v>
      </c>
      <c r="I1822" s="220" t="str">
        <f>VLOOKUP(A1822,EMPRESAS!$A$1:$I$342,9,0)</f>
        <v>ATRATO</v>
      </c>
      <c r="J1822" s="119">
        <v>2</v>
      </c>
      <c r="K1822" s="176" t="str">
        <f>VLOOKUP(J1822,AUXILIAR_TIPO_ASEGURADORA!$C$2:$D$19,2,0)</f>
        <v>QBE SEGUROS</v>
      </c>
      <c r="L1822" s="120">
        <v>706542075</v>
      </c>
      <c r="M1822" s="121">
        <v>43633</v>
      </c>
      <c r="N1822" s="120">
        <v>706542075</v>
      </c>
      <c r="O1822" s="121">
        <v>43633</v>
      </c>
      <c r="P1822" s="4"/>
      <c r="Q1822" s="213"/>
      <c r="R1822" s="157" t="str">
        <f t="shared" ca="1" si="99"/>
        <v>Vencida</v>
      </c>
      <c r="S1822" s="157">
        <f t="shared" ca="1" si="100"/>
        <v>1017</v>
      </c>
      <c r="T1822" s="157" t="str">
        <f t="shared" ca="1" si="98"/>
        <v xml:space="preserve"> </v>
      </c>
    </row>
    <row r="1823" spans="1:20" ht="15.6" thickTop="1" thickBot="1">
      <c r="A1823" s="84">
        <v>9010685145</v>
      </c>
      <c r="B1823" s="88" t="str">
        <f>VLOOKUP(A1823,EMPRESAS!$A$1:$B$342,2,0)</f>
        <v>TRANSMARYRIO S.A.S.</v>
      </c>
      <c r="C1823" s="88" t="str">
        <f>VLOOKUP(A1823,EMPRESAS!$A$1:$C$342,3,0)</f>
        <v>Pasajeros</v>
      </c>
      <c r="D1823" s="99" t="s">
        <v>2858</v>
      </c>
      <c r="E1823" s="139">
        <v>20221229</v>
      </c>
      <c r="F1823" s="140" t="s">
        <v>1127</v>
      </c>
      <c r="G1823" s="141">
        <v>20</v>
      </c>
      <c r="H1823" s="139" t="s">
        <v>1105</v>
      </c>
      <c r="I1823" s="220" t="str">
        <f>VLOOKUP(A1823,EMPRESAS!$A$1:$I$342,9,0)</f>
        <v>ATRATO</v>
      </c>
      <c r="J1823" s="119">
        <v>2</v>
      </c>
      <c r="K1823" s="176" t="str">
        <f>VLOOKUP(J1823,AUXILIAR_TIPO_ASEGURADORA!$C$2:$D$19,2,0)</f>
        <v>QBE SEGUROS</v>
      </c>
      <c r="L1823" s="120">
        <v>706542075</v>
      </c>
      <c r="M1823" s="121">
        <v>43633</v>
      </c>
      <c r="N1823" s="120">
        <v>706542075</v>
      </c>
      <c r="O1823" s="121">
        <v>43633</v>
      </c>
      <c r="P1823" s="4"/>
      <c r="Q1823" s="213"/>
      <c r="R1823" s="157" t="str">
        <f t="shared" ca="1" si="99"/>
        <v>Vencida</v>
      </c>
      <c r="S1823" s="157">
        <f t="shared" ca="1" si="100"/>
        <v>1017</v>
      </c>
      <c r="T1823" s="157" t="str">
        <f t="shared" ca="1" si="98"/>
        <v xml:space="preserve"> </v>
      </c>
    </row>
    <row r="1824" spans="1:20" ht="15.6" thickTop="1" thickBot="1">
      <c r="A1824" s="84">
        <v>9010685145</v>
      </c>
      <c r="B1824" s="88" t="str">
        <f>VLOOKUP(A1824,EMPRESAS!$A$1:$B$342,2,0)</f>
        <v>TRANSMARYRIO S.A.S.</v>
      </c>
      <c r="C1824" s="88" t="str">
        <f>VLOOKUP(A1824,EMPRESAS!$A$1:$C$342,3,0)</f>
        <v>Pasajeros</v>
      </c>
      <c r="D1824" s="99" t="s">
        <v>2859</v>
      </c>
      <c r="E1824" s="139">
        <v>20320163</v>
      </c>
      <c r="F1824" s="140" t="s">
        <v>1102</v>
      </c>
      <c r="G1824" s="141">
        <v>23</v>
      </c>
      <c r="H1824" s="139" t="s">
        <v>1105</v>
      </c>
      <c r="I1824" s="220" t="str">
        <f>VLOOKUP(A1824,EMPRESAS!$A$1:$I$342,9,0)</f>
        <v>ATRATO</v>
      </c>
      <c r="J1824" s="119">
        <v>2</v>
      </c>
      <c r="K1824" s="176" t="str">
        <f>VLOOKUP(J1824,AUXILIAR_TIPO_ASEGURADORA!$C$2:$D$19,2,0)</f>
        <v>QBE SEGUROS</v>
      </c>
      <c r="L1824" s="120">
        <v>706542075</v>
      </c>
      <c r="M1824" s="121">
        <v>43633</v>
      </c>
      <c r="N1824" s="120">
        <v>706542075</v>
      </c>
      <c r="O1824" s="121">
        <v>43633</v>
      </c>
      <c r="P1824" s="4"/>
      <c r="Q1824" s="213"/>
      <c r="R1824" s="157" t="str">
        <f t="shared" ca="1" si="99"/>
        <v>Vencida</v>
      </c>
      <c r="S1824" s="157">
        <f t="shared" ca="1" si="100"/>
        <v>1017</v>
      </c>
      <c r="T1824" s="157" t="str">
        <f t="shared" ca="1" si="98"/>
        <v xml:space="preserve"> </v>
      </c>
    </row>
    <row r="1825" spans="1:20" ht="15.6" thickTop="1" thickBot="1">
      <c r="A1825" s="84">
        <v>9010685145</v>
      </c>
      <c r="B1825" s="88" t="str">
        <f>VLOOKUP(A1825,EMPRESAS!$A$1:$B$342,2,0)</f>
        <v>TRANSMARYRIO S.A.S.</v>
      </c>
      <c r="C1825" s="88" t="str">
        <f>VLOOKUP(A1825,EMPRESAS!$A$1:$C$342,3,0)</f>
        <v>Pasajeros</v>
      </c>
      <c r="D1825" s="99" t="s">
        <v>2860</v>
      </c>
      <c r="E1825" s="139">
        <v>20221150</v>
      </c>
      <c r="F1825" s="140" t="s">
        <v>1127</v>
      </c>
      <c r="G1825" s="141">
        <v>20</v>
      </c>
      <c r="H1825" s="139" t="s">
        <v>1105</v>
      </c>
      <c r="I1825" s="220" t="str">
        <f>VLOOKUP(A1825,EMPRESAS!$A$1:$I$342,9,0)</f>
        <v>ATRATO</v>
      </c>
      <c r="J1825" s="119">
        <v>2</v>
      </c>
      <c r="K1825" s="176" t="str">
        <f>VLOOKUP(J1825,AUXILIAR_TIPO_ASEGURADORA!$C$2:$D$19,2,0)</f>
        <v>QBE SEGUROS</v>
      </c>
      <c r="L1825" s="120">
        <v>706542075</v>
      </c>
      <c r="M1825" s="121">
        <v>43633</v>
      </c>
      <c r="N1825" s="120">
        <v>706542075</v>
      </c>
      <c r="O1825" s="121">
        <v>43633</v>
      </c>
      <c r="P1825" s="4"/>
      <c r="Q1825" s="213"/>
      <c r="R1825" s="157" t="str">
        <f t="shared" ca="1" si="99"/>
        <v>Vencida</v>
      </c>
      <c r="S1825" s="157">
        <f t="shared" ca="1" si="100"/>
        <v>1017</v>
      </c>
      <c r="T1825" s="157" t="str">
        <f t="shared" ca="1" si="98"/>
        <v xml:space="preserve"> </v>
      </c>
    </row>
    <row r="1826" spans="1:20" ht="15.6" thickTop="1" thickBot="1">
      <c r="A1826" s="84">
        <v>9010685145</v>
      </c>
      <c r="B1826" s="88" t="str">
        <f>VLOOKUP(A1826,EMPRESAS!$A$1:$B$342,2,0)</f>
        <v>TRANSMARYRIO S.A.S.</v>
      </c>
      <c r="C1826" s="88" t="str">
        <f>VLOOKUP(A1826,EMPRESAS!$A$1:$C$342,3,0)</f>
        <v>Pasajeros</v>
      </c>
      <c r="D1826" s="99" t="s">
        <v>2861</v>
      </c>
      <c r="E1826" s="139">
        <v>20122702</v>
      </c>
      <c r="F1826" s="140" t="s">
        <v>1102</v>
      </c>
      <c r="G1826" s="141">
        <v>20</v>
      </c>
      <c r="H1826" s="139" t="s">
        <v>1105</v>
      </c>
      <c r="I1826" s="220" t="str">
        <f>VLOOKUP(A1826,EMPRESAS!$A$1:$I$342,9,0)</f>
        <v>ATRATO</v>
      </c>
      <c r="J1826" s="119">
        <v>2</v>
      </c>
      <c r="K1826" s="176" t="str">
        <f>VLOOKUP(J1826,AUXILIAR_TIPO_ASEGURADORA!$C$2:$D$19,2,0)</f>
        <v>QBE SEGUROS</v>
      </c>
      <c r="L1826" s="120">
        <v>706542075</v>
      </c>
      <c r="M1826" s="121">
        <v>43633</v>
      </c>
      <c r="N1826" s="120">
        <v>706542075</v>
      </c>
      <c r="O1826" s="121">
        <v>43633</v>
      </c>
      <c r="P1826" s="4"/>
      <c r="Q1826" s="213"/>
      <c r="R1826" s="157" t="str">
        <f t="shared" ca="1" si="99"/>
        <v>Vencida</v>
      </c>
      <c r="S1826" s="157">
        <f t="shared" ca="1" si="100"/>
        <v>1017</v>
      </c>
      <c r="T1826" s="157" t="str">
        <f t="shared" ca="1" si="98"/>
        <v xml:space="preserve"> </v>
      </c>
    </row>
    <row r="1827" spans="1:20" ht="15.6" thickTop="1" thickBot="1">
      <c r="A1827" s="84">
        <v>9010685145</v>
      </c>
      <c r="B1827" s="88" t="str">
        <f>VLOOKUP(A1827,EMPRESAS!$A$1:$B$342,2,0)</f>
        <v>TRANSMARYRIO S.A.S.</v>
      </c>
      <c r="C1827" s="88" t="str">
        <f>VLOOKUP(A1827,EMPRESAS!$A$1:$C$342,3,0)</f>
        <v>Pasajeros</v>
      </c>
      <c r="D1827" s="99" t="s">
        <v>1632</v>
      </c>
      <c r="E1827" s="139">
        <v>20320668</v>
      </c>
      <c r="F1827" s="140" t="s">
        <v>1102</v>
      </c>
      <c r="G1827" s="141">
        <v>23</v>
      </c>
      <c r="H1827" s="139" t="s">
        <v>1105</v>
      </c>
      <c r="I1827" s="220" t="str">
        <f>VLOOKUP(A1827,EMPRESAS!$A$1:$I$342,9,0)</f>
        <v>ATRATO</v>
      </c>
      <c r="J1827" s="119">
        <v>2</v>
      </c>
      <c r="K1827" s="176" t="str">
        <f>VLOOKUP(J1827,AUXILIAR_TIPO_ASEGURADORA!$C$2:$D$19,2,0)</f>
        <v>QBE SEGUROS</v>
      </c>
      <c r="L1827" s="120">
        <v>706542075</v>
      </c>
      <c r="M1827" s="121">
        <v>43633</v>
      </c>
      <c r="N1827" s="120">
        <v>706542075</v>
      </c>
      <c r="O1827" s="121">
        <v>43633</v>
      </c>
      <c r="P1827" s="4"/>
      <c r="Q1827" s="213"/>
      <c r="R1827" s="157" t="str">
        <f t="shared" ca="1" si="99"/>
        <v>Vencida</v>
      </c>
      <c r="S1827" s="157">
        <f t="shared" ca="1" si="100"/>
        <v>1017</v>
      </c>
      <c r="T1827" s="157" t="str">
        <f t="shared" ca="1" si="98"/>
        <v xml:space="preserve"> </v>
      </c>
    </row>
    <row r="1828" spans="1:20" ht="15.6" thickTop="1" thickBot="1">
      <c r="A1828" s="84">
        <v>9011625559</v>
      </c>
      <c r="B1828" s="88" t="str">
        <f>VLOOKUP(A1828,EMPRESAS!$A$1:$B$342,2,0)</f>
        <v>GUATAPE CRUISES S.A.S.</v>
      </c>
      <c r="C1828" s="88" t="str">
        <f>VLOOKUP(A1828,EMPRESAS!$A$1:$C$342,3,0)</f>
        <v>Turismo</v>
      </c>
      <c r="D1828" s="98" t="s">
        <v>2862</v>
      </c>
      <c r="E1828" s="133">
        <v>11022007</v>
      </c>
      <c r="F1828" s="131" t="s">
        <v>1195</v>
      </c>
      <c r="G1828" s="134">
        <v>100</v>
      </c>
      <c r="H1828" s="133" t="s">
        <v>1105</v>
      </c>
      <c r="I1828" s="220" t="str">
        <f>VLOOKUP(A1828,EMPRESAS!$A$1:$I$342,9,0)</f>
        <v>EMBALSE EL PEÑOL</v>
      </c>
      <c r="J1828" s="75">
        <v>1</v>
      </c>
      <c r="K1828" s="176" t="str">
        <f>VLOOKUP(J1828,AUXILIAR_TIPO_ASEGURADORA!$C$2:$D$19,2,0)</f>
        <v>PREVISORA</v>
      </c>
      <c r="L1828" s="117">
        <v>1021136</v>
      </c>
      <c r="M1828" s="118">
        <v>43973</v>
      </c>
      <c r="N1828" s="117">
        <v>3000746</v>
      </c>
      <c r="O1828" s="118">
        <v>43973</v>
      </c>
      <c r="P1828" s="4"/>
      <c r="Q1828" s="213"/>
      <c r="R1828" s="157" t="str">
        <f t="shared" ca="1" si="99"/>
        <v>Vencida</v>
      </c>
      <c r="S1828" s="157">
        <f t="shared" ca="1" si="100"/>
        <v>677</v>
      </c>
      <c r="T1828" s="157" t="str">
        <f t="shared" ca="1" si="98"/>
        <v xml:space="preserve"> </v>
      </c>
    </row>
    <row r="1829" spans="1:20" ht="15.6" thickTop="1" thickBot="1">
      <c r="A1829" s="84">
        <v>9011625559</v>
      </c>
      <c r="B1829" s="88" t="str">
        <f>VLOOKUP(A1829,EMPRESAS!$A$1:$B$342,2,0)</f>
        <v>GUATAPE CRUISES S.A.S.</v>
      </c>
      <c r="C1829" s="88" t="str">
        <f>VLOOKUP(A1829,EMPRESAS!$A$1:$C$342,3,0)</f>
        <v>Turismo</v>
      </c>
      <c r="D1829" s="98" t="s">
        <v>1366</v>
      </c>
      <c r="E1829" s="133">
        <v>11020122</v>
      </c>
      <c r="F1829" s="136" t="s">
        <v>1102</v>
      </c>
      <c r="G1829" s="134">
        <v>10</v>
      </c>
      <c r="H1829" s="133" t="s">
        <v>1105</v>
      </c>
      <c r="I1829" s="220" t="str">
        <f>VLOOKUP(A1829,EMPRESAS!$A$1:$I$342,9,0)</f>
        <v>EMBALSE EL PEÑOL</v>
      </c>
      <c r="J1829" s="75">
        <v>1</v>
      </c>
      <c r="K1829" s="176" t="str">
        <f>VLOOKUP(J1829,AUXILIAR_TIPO_ASEGURADORA!$C$2:$D$19,2,0)</f>
        <v>PREVISORA</v>
      </c>
      <c r="L1829" s="117">
        <v>1021136</v>
      </c>
      <c r="M1829" s="118">
        <v>43973</v>
      </c>
      <c r="N1829" s="117">
        <v>3000746</v>
      </c>
      <c r="O1829" s="118">
        <v>43973</v>
      </c>
      <c r="P1829" s="4"/>
      <c r="Q1829" s="213"/>
      <c r="R1829" s="157" t="str">
        <f t="shared" ca="1" si="99"/>
        <v>Vencida</v>
      </c>
      <c r="S1829" s="157">
        <f t="shared" ca="1" si="100"/>
        <v>677</v>
      </c>
      <c r="T1829" s="157" t="str">
        <f t="shared" ca="1" si="98"/>
        <v xml:space="preserve"> </v>
      </c>
    </row>
    <row r="1830" spans="1:20" ht="15.6" thickTop="1" thickBot="1">
      <c r="A1830" s="84">
        <v>9011625559</v>
      </c>
      <c r="B1830" s="88" t="str">
        <f>VLOOKUP(A1830,EMPRESAS!$A$1:$B$342,2,0)</f>
        <v>GUATAPE CRUISES S.A.S.</v>
      </c>
      <c r="C1830" s="88" t="str">
        <f>VLOOKUP(A1830,EMPRESAS!$A$1:$C$342,3,0)</f>
        <v>Turismo</v>
      </c>
      <c r="D1830" s="98" t="s">
        <v>2863</v>
      </c>
      <c r="E1830" s="133">
        <v>11022195</v>
      </c>
      <c r="F1830" s="136" t="s">
        <v>1102</v>
      </c>
      <c r="G1830" s="134">
        <v>16</v>
      </c>
      <c r="H1830" s="133" t="s">
        <v>1105</v>
      </c>
      <c r="I1830" s="220" t="str">
        <f>VLOOKUP(A1830,EMPRESAS!$A$1:$I$342,9,0)</f>
        <v>EMBALSE EL PEÑOL</v>
      </c>
      <c r="J1830" s="75">
        <v>1</v>
      </c>
      <c r="K1830" s="176" t="str">
        <f>VLOOKUP(J1830,AUXILIAR_TIPO_ASEGURADORA!$C$2:$D$19,2,0)</f>
        <v>PREVISORA</v>
      </c>
      <c r="L1830" s="117">
        <v>1021594</v>
      </c>
      <c r="M1830" s="118">
        <v>43793</v>
      </c>
      <c r="N1830" s="117">
        <v>3000805</v>
      </c>
      <c r="O1830" s="118">
        <v>43793</v>
      </c>
      <c r="P1830" s="4"/>
      <c r="Q1830" s="213"/>
      <c r="R1830" s="157" t="str">
        <f t="shared" ca="1" si="99"/>
        <v>Vencida</v>
      </c>
      <c r="S1830" s="157">
        <f t="shared" ca="1" si="100"/>
        <v>857</v>
      </c>
      <c r="T1830" s="157" t="str">
        <f t="shared" ca="1" si="98"/>
        <v xml:space="preserve"> </v>
      </c>
    </row>
    <row r="1831" spans="1:20" ht="15.6" thickTop="1" thickBot="1">
      <c r="A1831" s="84">
        <v>9011625559</v>
      </c>
      <c r="B1831" s="88" t="str">
        <f>VLOOKUP(A1831,EMPRESAS!$A$1:$B$342,2,0)</f>
        <v>GUATAPE CRUISES S.A.S.</v>
      </c>
      <c r="C1831" s="88" t="str">
        <f>VLOOKUP(A1831,EMPRESAS!$A$1:$C$342,3,0)</f>
        <v>Turismo</v>
      </c>
      <c r="D1831" s="98" t="s">
        <v>2864</v>
      </c>
      <c r="E1831" s="133">
        <v>11022194</v>
      </c>
      <c r="F1831" s="131" t="s">
        <v>1195</v>
      </c>
      <c r="G1831" s="134">
        <v>100</v>
      </c>
      <c r="H1831" s="133" t="s">
        <v>1105</v>
      </c>
      <c r="I1831" s="220" t="str">
        <f>VLOOKUP(A1831,EMPRESAS!$A$1:$I$342,9,0)</f>
        <v>EMBALSE EL PEÑOL</v>
      </c>
      <c r="J1831" s="75">
        <v>1</v>
      </c>
      <c r="K1831" s="176" t="str">
        <f>VLOOKUP(J1831,AUXILIAR_TIPO_ASEGURADORA!$C$2:$D$19,2,0)</f>
        <v>PREVISORA</v>
      </c>
      <c r="L1831" s="117">
        <v>1021594</v>
      </c>
      <c r="M1831" s="118">
        <v>43793</v>
      </c>
      <c r="N1831" s="117">
        <v>3000805</v>
      </c>
      <c r="O1831" s="118">
        <v>43793</v>
      </c>
      <c r="P1831" s="4"/>
      <c r="Q1831" s="213"/>
      <c r="R1831" s="157" t="str">
        <f t="shared" ca="1" si="99"/>
        <v>Vencida</v>
      </c>
      <c r="S1831" s="157">
        <f t="shared" ca="1" si="100"/>
        <v>857</v>
      </c>
      <c r="T1831" s="157" t="str">
        <f t="shared" ca="1" si="98"/>
        <v xml:space="preserve"> </v>
      </c>
    </row>
    <row r="1832" spans="1:20" ht="15.6" thickTop="1" thickBot="1">
      <c r="A1832" s="84">
        <v>9011625559</v>
      </c>
      <c r="B1832" s="88" t="str">
        <f>VLOOKUP(A1832,EMPRESAS!$A$1:$B$342,2,0)</f>
        <v>GUATAPE CRUISES S.A.S.</v>
      </c>
      <c r="C1832" s="88" t="str">
        <f>VLOOKUP(A1832,EMPRESAS!$A$1:$C$342,3,0)</f>
        <v>Turismo</v>
      </c>
      <c r="D1832" s="98" t="s">
        <v>2865</v>
      </c>
      <c r="E1832" s="133">
        <v>11021378</v>
      </c>
      <c r="F1832" s="131" t="s">
        <v>1195</v>
      </c>
      <c r="G1832" s="134">
        <v>18</v>
      </c>
      <c r="H1832" s="133" t="s">
        <v>1105</v>
      </c>
      <c r="I1832" s="220" t="str">
        <f>VLOOKUP(A1832,EMPRESAS!$A$1:$I$342,9,0)</f>
        <v>EMBALSE EL PEÑOL</v>
      </c>
      <c r="J1832" s="75">
        <v>1</v>
      </c>
      <c r="K1832" s="176" t="str">
        <f>VLOOKUP(J1832,AUXILIAR_TIPO_ASEGURADORA!$C$2:$D$19,2,0)</f>
        <v>PREVISORA</v>
      </c>
      <c r="L1832" s="117">
        <v>1021594</v>
      </c>
      <c r="M1832" s="118">
        <v>43793</v>
      </c>
      <c r="N1832" s="117">
        <v>3000805</v>
      </c>
      <c r="O1832" s="118">
        <v>43793</v>
      </c>
      <c r="P1832" s="4"/>
      <c r="Q1832" s="213"/>
      <c r="R1832" s="157" t="str">
        <f t="shared" ca="1" si="99"/>
        <v>Vencida</v>
      </c>
      <c r="S1832" s="157">
        <f t="shared" ca="1" si="100"/>
        <v>857</v>
      </c>
      <c r="T1832" s="157" t="str">
        <f t="shared" ca="1" si="98"/>
        <v xml:space="preserve"> </v>
      </c>
    </row>
    <row r="1833" spans="1:20" ht="15.6" thickTop="1" thickBot="1">
      <c r="A1833" s="84">
        <v>9011625559</v>
      </c>
      <c r="B1833" s="88" t="str">
        <f>VLOOKUP(A1833,EMPRESAS!$A$1:$B$342,2,0)</f>
        <v>GUATAPE CRUISES S.A.S.</v>
      </c>
      <c r="C1833" s="88" t="str">
        <f>VLOOKUP(A1833,EMPRESAS!$A$1:$C$342,3,0)</f>
        <v>Turismo</v>
      </c>
      <c r="D1833" s="98" t="s">
        <v>2866</v>
      </c>
      <c r="E1833" s="133">
        <v>11022200</v>
      </c>
      <c r="F1833" s="131" t="s">
        <v>1195</v>
      </c>
      <c r="G1833" s="134">
        <v>19</v>
      </c>
      <c r="H1833" s="133" t="s">
        <v>1105</v>
      </c>
      <c r="I1833" s="220" t="str">
        <f>VLOOKUP(A1833,EMPRESAS!$A$1:$I$342,9,0)</f>
        <v>EMBALSE EL PEÑOL</v>
      </c>
      <c r="J1833" s="75">
        <v>1</v>
      </c>
      <c r="K1833" s="176" t="str">
        <f>VLOOKUP(J1833,AUXILIAR_TIPO_ASEGURADORA!$C$2:$D$19,2,0)</f>
        <v>PREVISORA</v>
      </c>
      <c r="L1833" s="117">
        <v>1021594</v>
      </c>
      <c r="M1833" s="118">
        <v>43793</v>
      </c>
      <c r="N1833" s="117">
        <v>3000805</v>
      </c>
      <c r="O1833" s="118">
        <v>43793</v>
      </c>
      <c r="P1833" s="4"/>
      <c r="Q1833" s="213"/>
      <c r="R1833" s="157" t="str">
        <f t="shared" ca="1" si="99"/>
        <v>Vencida</v>
      </c>
      <c r="S1833" s="157">
        <f t="shared" ca="1" si="100"/>
        <v>857</v>
      </c>
      <c r="T1833" s="157" t="str">
        <f t="shared" ca="1" si="98"/>
        <v xml:space="preserve"> </v>
      </c>
    </row>
    <row r="1834" spans="1:20" ht="15.6" thickTop="1" thickBot="1">
      <c r="A1834" s="84">
        <v>9011625559</v>
      </c>
      <c r="B1834" s="88" t="str">
        <f>VLOOKUP(A1834,EMPRESAS!$A$1:$B$342,2,0)</f>
        <v>GUATAPE CRUISES S.A.S.</v>
      </c>
      <c r="C1834" s="88" t="str">
        <f>VLOOKUP(A1834,EMPRESAS!$A$1:$C$342,3,0)</f>
        <v>Turismo</v>
      </c>
      <c r="D1834" s="98" t="s">
        <v>2867</v>
      </c>
      <c r="E1834" s="133" t="s">
        <v>2868</v>
      </c>
      <c r="F1834" s="140" t="s">
        <v>1102</v>
      </c>
      <c r="G1834" s="134">
        <v>9</v>
      </c>
      <c r="H1834" s="133" t="s">
        <v>1105</v>
      </c>
      <c r="I1834" s="220" t="str">
        <f>VLOOKUP(A1834,EMPRESAS!$A$1:$I$342,9,0)</f>
        <v>EMBALSE EL PEÑOL</v>
      </c>
      <c r="J1834" s="75">
        <v>1</v>
      </c>
      <c r="K1834" s="176" t="str">
        <f>VLOOKUP(J1834,AUXILIAR_TIPO_ASEGURADORA!$C$2:$D$19,2,0)</f>
        <v>PREVISORA</v>
      </c>
      <c r="L1834" s="117">
        <v>1022212</v>
      </c>
      <c r="M1834" s="118">
        <v>44045</v>
      </c>
      <c r="N1834" s="117">
        <v>3000875</v>
      </c>
      <c r="O1834" s="118">
        <v>44045</v>
      </c>
      <c r="P1834" s="4"/>
      <c r="Q1834" s="213"/>
      <c r="R1834" s="157" t="str">
        <f t="shared" ca="1" si="99"/>
        <v>Vencida</v>
      </c>
      <c r="S1834" s="157">
        <f t="shared" ca="1" si="100"/>
        <v>605</v>
      </c>
      <c r="T1834" s="157"/>
    </row>
    <row r="1835" spans="1:20" ht="15.6" thickTop="1" thickBot="1">
      <c r="A1835" s="84">
        <v>9011625559</v>
      </c>
      <c r="B1835" s="88" t="str">
        <f>VLOOKUP(A1835,EMPRESAS!$A$1:$B$342,2,0)</f>
        <v>GUATAPE CRUISES S.A.S.</v>
      </c>
      <c r="C1835" s="88" t="str">
        <f>VLOOKUP(A1835,EMPRESAS!$A$1:$C$342,3,0)</f>
        <v>Turismo</v>
      </c>
      <c r="D1835" s="98" t="s">
        <v>2869</v>
      </c>
      <c r="E1835" s="133">
        <v>11022257</v>
      </c>
      <c r="F1835" s="140" t="s">
        <v>1102</v>
      </c>
      <c r="G1835" s="134">
        <v>8</v>
      </c>
      <c r="H1835" s="133" t="s">
        <v>1105</v>
      </c>
      <c r="I1835" s="220" t="str">
        <f>VLOOKUP(A1835,EMPRESAS!$A$1:$I$342,9,0)</f>
        <v>EMBALSE EL PEÑOL</v>
      </c>
      <c r="J1835" s="75">
        <v>1</v>
      </c>
      <c r="K1835" s="176" t="str">
        <f>VLOOKUP(J1835,AUXILIAR_TIPO_ASEGURADORA!$C$2:$D$19,2,0)</f>
        <v>PREVISORA</v>
      </c>
      <c r="L1835" s="117">
        <v>1022212</v>
      </c>
      <c r="M1835" s="118">
        <v>44045</v>
      </c>
      <c r="N1835" s="117">
        <v>3000875</v>
      </c>
      <c r="O1835" s="118">
        <v>44045</v>
      </c>
      <c r="P1835" s="4"/>
      <c r="Q1835" s="213"/>
      <c r="R1835" s="157" t="str">
        <f t="shared" ca="1" si="99"/>
        <v>Vencida</v>
      </c>
      <c r="S1835" s="157">
        <f t="shared" ca="1" si="100"/>
        <v>605</v>
      </c>
      <c r="T1835" s="157"/>
    </row>
    <row r="1836" spans="1:20" ht="15.6" thickTop="1" thickBot="1">
      <c r="A1836" s="87">
        <v>8910001595</v>
      </c>
      <c r="B1836" s="88" t="str">
        <f>VLOOKUP(A1836,EMPRESAS!$A$1:$B$342,2,0)</f>
        <v>INVERSIONES DE LA OSSA &amp; ESPITIA TRANSPORTES LUZ S.A.S.</v>
      </c>
      <c r="C1836" s="88" t="str">
        <f>VLOOKUP(A1836,EMPRESAS!$A$1:$C$342,3,0)</f>
        <v>Especial y Turismo</v>
      </c>
      <c r="D1836" s="99" t="s">
        <v>2870</v>
      </c>
      <c r="E1836" s="133">
        <v>10720585</v>
      </c>
      <c r="F1836" s="136" t="s">
        <v>1673</v>
      </c>
      <c r="G1836" s="134">
        <v>12</v>
      </c>
      <c r="H1836" s="133" t="s">
        <v>1105</v>
      </c>
      <c r="I1836" s="220" t="str">
        <f>VLOOKUP(A1836,EMPRESAS!$A$1:$I$342,9,0)</f>
        <v>SINU</v>
      </c>
      <c r="J1836" s="75">
        <v>1</v>
      </c>
      <c r="K1836" s="176" t="str">
        <f>VLOOKUP(J1836,AUXILIAR_TIPO_ASEGURADORA!$C$2:$D$19,2,0)</f>
        <v>PREVISORA</v>
      </c>
      <c r="L1836" s="117">
        <v>3000079</v>
      </c>
      <c r="M1836" s="118">
        <v>43063</v>
      </c>
      <c r="N1836" s="117">
        <v>3000081</v>
      </c>
      <c r="O1836" s="118">
        <v>43063</v>
      </c>
      <c r="P1836" s="4"/>
      <c r="Q1836" s="213"/>
      <c r="R1836" s="157" t="str">
        <f t="shared" ca="1" si="99"/>
        <v>Vencida</v>
      </c>
      <c r="S1836" s="157">
        <f t="shared" ca="1" si="100"/>
        <v>1587</v>
      </c>
      <c r="T1836" s="157" t="str">
        <f t="shared" ca="1" si="98"/>
        <v xml:space="preserve"> </v>
      </c>
    </row>
    <row r="1837" spans="1:20" ht="15.6" thickTop="1" thickBot="1">
      <c r="A1837" s="87">
        <v>8910001595</v>
      </c>
      <c r="B1837" s="88" t="str">
        <f>VLOOKUP(A1837,EMPRESAS!$A$1:$B$342,2,0)</f>
        <v>INVERSIONES DE LA OSSA &amp; ESPITIA TRANSPORTES LUZ S.A.S.</v>
      </c>
      <c r="C1837" s="88" t="str">
        <f>VLOOKUP(A1837,EMPRESAS!$A$1:$C$342,3,0)</f>
        <v>Especial y Turismo</v>
      </c>
      <c r="D1837" s="99" t="s">
        <v>2871</v>
      </c>
      <c r="E1837" s="133">
        <v>10720457</v>
      </c>
      <c r="F1837" s="136" t="s">
        <v>1673</v>
      </c>
      <c r="G1837" s="134">
        <v>7</v>
      </c>
      <c r="H1837" s="133" t="s">
        <v>1105</v>
      </c>
      <c r="I1837" s="220" t="str">
        <f>VLOOKUP(A1837,EMPRESAS!$A$1:$I$342,9,0)</f>
        <v>SINU</v>
      </c>
      <c r="J1837" s="75">
        <v>1</v>
      </c>
      <c r="K1837" s="176" t="str">
        <f>VLOOKUP(J1837,AUXILIAR_TIPO_ASEGURADORA!$C$2:$D$19,2,0)</f>
        <v>PREVISORA</v>
      </c>
      <c r="L1837" s="117">
        <v>3000079</v>
      </c>
      <c r="M1837" s="118">
        <v>43063</v>
      </c>
      <c r="N1837" s="117">
        <v>3000081</v>
      </c>
      <c r="O1837" s="118">
        <v>43063</v>
      </c>
      <c r="P1837" s="4"/>
      <c r="Q1837" s="213"/>
      <c r="R1837" s="157" t="str">
        <f t="shared" ca="1" si="99"/>
        <v>Vencida</v>
      </c>
      <c r="S1837" s="157">
        <f t="shared" ca="1" si="100"/>
        <v>1587</v>
      </c>
      <c r="T1837" s="157" t="str">
        <f t="shared" ca="1" si="98"/>
        <v xml:space="preserve"> </v>
      </c>
    </row>
    <row r="1838" spans="1:20" ht="15.6" thickTop="1" thickBot="1">
      <c r="A1838" s="87">
        <v>8910001595</v>
      </c>
      <c r="B1838" s="88" t="str">
        <f>VLOOKUP(A1838,EMPRESAS!$A$1:$B$342,2,0)</f>
        <v>INVERSIONES DE LA OSSA &amp; ESPITIA TRANSPORTES LUZ S.A.S.</v>
      </c>
      <c r="C1838" s="88" t="str">
        <f>VLOOKUP(A1838,EMPRESAS!$A$1:$C$342,3,0)</f>
        <v>Especial y Turismo</v>
      </c>
      <c r="D1838" s="99" t="s">
        <v>1681</v>
      </c>
      <c r="E1838" s="133">
        <v>10720597</v>
      </c>
      <c r="F1838" s="136" t="s">
        <v>1673</v>
      </c>
      <c r="G1838" s="134">
        <v>16</v>
      </c>
      <c r="H1838" s="133" t="s">
        <v>1105</v>
      </c>
      <c r="I1838" s="220" t="str">
        <f>VLOOKUP(A1838,EMPRESAS!$A$1:$I$342,9,0)</f>
        <v>SINU</v>
      </c>
      <c r="J1838" s="75">
        <v>1</v>
      </c>
      <c r="K1838" s="176" t="str">
        <f>VLOOKUP(J1838,AUXILIAR_TIPO_ASEGURADORA!$C$2:$D$19,2,0)</f>
        <v>PREVISORA</v>
      </c>
      <c r="L1838" s="117">
        <v>3000079</v>
      </c>
      <c r="M1838" s="118">
        <v>43063</v>
      </c>
      <c r="N1838" s="117">
        <v>3000081</v>
      </c>
      <c r="O1838" s="118">
        <v>43063</v>
      </c>
      <c r="P1838" s="4"/>
      <c r="Q1838" s="213"/>
      <c r="R1838" s="157" t="str">
        <f t="shared" ca="1" si="99"/>
        <v>Vencida</v>
      </c>
      <c r="S1838" s="157">
        <f t="shared" ca="1" si="100"/>
        <v>1587</v>
      </c>
      <c r="T1838" s="157" t="str">
        <f t="shared" ca="1" si="98"/>
        <v xml:space="preserve"> </v>
      </c>
    </row>
    <row r="1839" spans="1:20" ht="15.6" thickTop="1" thickBot="1">
      <c r="A1839" s="87">
        <v>8910001595</v>
      </c>
      <c r="B1839" s="88" t="str">
        <f>VLOOKUP(A1839,EMPRESAS!$A$1:$B$342,2,0)</f>
        <v>INVERSIONES DE LA OSSA &amp; ESPITIA TRANSPORTES LUZ S.A.S.</v>
      </c>
      <c r="C1839" s="88" t="str">
        <f>VLOOKUP(A1839,EMPRESAS!$A$1:$C$342,3,0)</f>
        <v>Especial y Turismo</v>
      </c>
      <c r="D1839" s="99" t="s">
        <v>2872</v>
      </c>
      <c r="E1839" s="133">
        <v>10720380</v>
      </c>
      <c r="F1839" s="136" t="s">
        <v>1102</v>
      </c>
      <c r="G1839" s="134">
        <v>5</v>
      </c>
      <c r="H1839" s="133" t="s">
        <v>1105</v>
      </c>
      <c r="I1839" s="220" t="str">
        <f>VLOOKUP(A1839,EMPRESAS!$A$1:$I$342,9,0)</f>
        <v>SINU</v>
      </c>
      <c r="J1839" s="75">
        <v>1</v>
      </c>
      <c r="K1839" s="176" t="str">
        <f>VLOOKUP(J1839,AUXILIAR_TIPO_ASEGURADORA!$C$2:$D$19,2,0)</f>
        <v>PREVISORA</v>
      </c>
      <c r="L1839" s="117">
        <v>3000079</v>
      </c>
      <c r="M1839" s="118">
        <v>43063</v>
      </c>
      <c r="N1839" s="117">
        <v>3000081</v>
      </c>
      <c r="O1839" s="118">
        <v>43063</v>
      </c>
      <c r="P1839" s="4"/>
      <c r="Q1839" s="213"/>
      <c r="R1839" s="157" t="str">
        <f t="shared" ca="1" si="99"/>
        <v>Vencida</v>
      </c>
      <c r="S1839" s="157">
        <f t="shared" ca="1" si="100"/>
        <v>1587</v>
      </c>
      <c r="T1839" s="157" t="str">
        <f t="shared" ca="1" si="98"/>
        <v xml:space="preserve"> </v>
      </c>
    </row>
    <row r="1840" spans="1:20" ht="15.6" thickTop="1" thickBot="1">
      <c r="A1840" s="70">
        <v>9005228104</v>
      </c>
      <c r="B1840" s="88" t="str">
        <f>VLOOKUP(A1840,EMPRESAS!$A$1:$B$342,2,0)</f>
        <v>CASUARO TOURS S.A.S.</v>
      </c>
      <c r="C1840" s="88" t="str">
        <f>VLOOKUP(A1840,EMPRESAS!$A$1:$C$342,3,0)</f>
        <v>Especial y Turismo</v>
      </c>
      <c r="D1840" s="98" t="s">
        <v>2873</v>
      </c>
      <c r="E1840" s="133">
        <v>33000408</v>
      </c>
      <c r="F1840" s="136" t="s">
        <v>1158</v>
      </c>
      <c r="G1840" s="134">
        <v>20</v>
      </c>
      <c r="H1840" s="133" t="s">
        <v>1105</v>
      </c>
      <c r="I1840" s="220" t="str">
        <f>VLOOKUP(A1840,EMPRESAS!$A$1:$I$342,9,0)</f>
        <v>ORINOCO</v>
      </c>
      <c r="J1840" s="75">
        <v>1</v>
      </c>
      <c r="K1840" s="176" t="str">
        <f>VLOOKUP(J1840,AUXILIAR_TIPO_ASEGURADORA!$C$2:$D$19,2,0)</f>
        <v>PREVISORA</v>
      </c>
      <c r="L1840" s="117">
        <v>1002686</v>
      </c>
      <c r="M1840" s="118">
        <v>43012</v>
      </c>
      <c r="N1840" s="117">
        <v>30005631</v>
      </c>
      <c r="O1840" s="118">
        <v>43012</v>
      </c>
      <c r="P1840" s="4"/>
      <c r="Q1840" s="213"/>
      <c r="R1840" s="157" t="str">
        <f t="shared" ca="1" si="99"/>
        <v>Vencida</v>
      </c>
      <c r="S1840" s="157">
        <f t="shared" ca="1" si="100"/>
        <v>1638</v>
      </c>
      <c r="T1840" s="157" t="str">
        <f t="shared" ca="1" si="98"/>
        <v xml:space="preserve"> </v>
      </c>
    </row>
    <row r="1841" spans="1:20" ht="15.6" thickTop="1" thickBot="1">
      <c r="A1841" s="84">
        <v>9005228104</v>
      </c>
      <c r="B1841" s="88" t="str">
        <f>VLOOKUP(A1841,EMPRESAS!$A$1:$B$342,2,0)</f>
        <v>CASUARO TOURS S.A.S.</v>
      </c>
      <c r="C1841" s="88" t="str">
        <f>VLOOKUP(A1841,EMPRESAS!$A$1:$C$342,3,0)</f>
        <v>Especial y Turismo</v>
      </c>
      <c r="D1841" s="98" t="s">
        <v>2874</v>
      </c>
      <c r="E1841" s="133">
        <v>33000407</v>
      </c>
      <c r="F1841" s="136" t="s">
        <v>1158</v>
      </c>
      <c r="G1841" s="134">
        <v>20</v>
      </c>
      <c r="H1841" s="133" t="s">
        <v>1105</v>
      </c>
      <c r="I1841" s="220" t="str">
        <f>VLOOKUP(A1841,EMPRESAS!$A$1:$I$342,9,0)</f>
        <v>ORINOCO</v>
      </c>
      <c r="J1841" s="75">
        <v>1</v>
      </c>
      <c r="K1841" s="176" t="str">
        <f>VLOOKUP(J1841,AUXILIAR_TIPO_ASEGURADORA!$C$2:$D$19,2,0)</f>
        <v>PREVISORA</v>
      </c>
      <c r="L1841" s="117">
        <v>1002686</v>
      </c>
      <c r="M1841" s="118">
        <v>43012</v>
      </c>
      <c r="N1841" s="117">
        <v>30005631</v>
      </c>
      <c r="O1841" s="118">
        <v>43012</v>
      </c>
      <c r="P1841" s="4"/>
      <c r="Q1841" s="213"/>
      <c r="R1841" s="157" t="str">
        <f t="shared" ca="1" si="99"/>
        <v>Vencida</v>
      </c>
      <c r="S1841" s="157">
        <f t="shared" ca="1" si="100"/>
        <v>1638</v>
      </c>
      <c r="T1841" s="157" t="str">
        <f t="shared" ca="1" si="98"/>
        <v xml:space="preserve"> </v>
      </c>
    </row>
    <row r="1842" spans="1:20" ht="15.6" thickTop="1" thickBot="1">
      <c r="A1842" s="84">
        <v>9005228104</v>
      </c>
      <c r="B1842" s="88" t="str">
        <f>VLOOKUP(A1842,EMPRESAS!$A$1:$B$342,2,0)</f>
        <v>CASUARO TOURS S.A.S.</v>
      </c>
      <c r="C1842" s="88" t="str">
        <f>VLOOKUP(A1842,EMPRESAS!$A$1:$C$342,3,0)</f>
        <v>Especial y Turismo</v>
      </c>
      <c r="D1842" s="98" t="s">
        <v>2875</v>
      </c>
      <c r="E1842" s="133">
        <v>33000245</v>
      </c>
      <c r="F1842" s="136" t="s">
        <v>1158</v>
      </c>
      <c r="G1842" s="134">
        <v>20</v>
      </c>
      <c r="H1842" s="133" t="s">
        <v>1105</v>
      </c>
      <c r="I1842" s="220" t="str">
        <f>VLOOKUP(A1842,EMPRESAS!$A$1:$I$342,9,0)</f>
        <v>ORINOCO</v>
      </c>
      <c r="J1842" s="75">
        <v>1</v>
      </c>
      <c r="K1842" s="176" t="str">
        <f>VLOOKUP(J1842,AUXILIAR_TIPO_ASEGURADORA!$C$2:$D$19,2,0)</f>
        <v>PREVISORA</v>
      </c>
      <c r="L1842" s="117">
        <v>1002686</v>
      </c>
      <c r="M1842" s="118">
        <v>43012</v>
      </c>
      <c r="N1842" s="117">
        <v>30005631</v>
      </c>
      <c r="O1842" s="118">
        <v>43012</v>
      </c>
      <c r="P1842" s="4"/>
      <c r="Q1842" s="213"/>
      <c r="R1842" s="157" t="str">
        <f t="shared" ca="1" si="99"/>
        <v>Vencida</v>
      </c>
      <c r="S1842" s="157">
        <f t="shared" ca="1" si="100"/>
        <v>1638</v>
      </c>
      <c r="T1842" s="157" t="str">
        <f t="shared" ca="1" si="98"/>
        <v xml:space="preserve"> </v>
      </c>
    </row>
    <row r="1843" spans="1:20" ht="15">
      <c r="A1843" s="530">
        <v>8290020917</v>
      </c>
      <c r="B1843" s="88" t="str">
        <f>VLOOKUP(A1843,EMPRESAS!$A$1:$B$342,2,0)</f>
        <v>COOPERATIVA DE TRANSPORTADORES DE MORALES BOLIVAR "COOTRANSMOR"</v>
      </c>
      <c r="C1843" s="88" t="str">
        <f>VLOOKUP(A1843,EMPRESAS!$A$1:$C$342,3,0)</f>
        <v>Mixto</v>
      </c>
      <c r="D1843" s="99" t="s">
        <v>2876</v>
      </c>
      <c r="E1843" s="133">
        <v>10620723</v>
      </c>
      <c r="F1843" s="136" t="s">
        <v>1158</v>
      </c>
      <c r="G1843" s="134">
        <v>13</v>
      </c>
      <c r="H1843" s="133" t="s">
        <v>1105</v>
      </c>
      <c r="I1843" s="220" t="str">
        <f>VLOOKUP(A1843,EMPRESAS!$A$1:$I$342,9,0)</f>
        <v>MAGDALENA</v>
      </c>
      <c r="J1843" s="75">
        <v>1</v>
      </c>
      <c r="K1843" s="176" t="str">
        <f>VLOOKUP(J1843,AUXILIAR_TIPO_ASEGURADORA!$C$2:$D$19,2,0)</f>
        <v>PREVISORA</v>
      </c>
      <c r="L1843" s="117">
        <v>3000146</v>
      </c>
      <c r="M1843" s="118">
        <v>43585</v>
      </c>
      <c r="N1843" s="117">
        <v>3000147</v>
      </c>
      <c r="O1843" s="118">
        <v>43585</v>
      </c>
      <c r="P1843" s="4"/>
      <c r="Q1843" s="213"/>
      <c r="R1843" s="157" t="str">
        <f t="shared" ca="1" si="99"/>
        <v>Vencida</v>
      </c>
      <c r="S1843" s="157">
        <f t="shared" ca="1" si="100"/>
        <v>1065</v>
      </c>
      <c r="T1843" s="157" t="str">
        <f t="shared" ca="1" si="98"/>
        <v xml:space="preserve"> </v>
      </c>
    </row>
    <row r="1844" spans="1:20" ht="15.6" thickTop="1" thickBot="1">
      <c r="A1844" s="84">
        <v>8290020917</v>
      </c>
      <c r="B1844" s="88" t="str">
        <f>VLOOKUP(A1844,EMPRESAS!$A$1:$B$342,2,0)</f>
        <v>COOPERATIVA DE TRANSPORTADORES DE MORALES BOLIVAR "COOTRANSMOR"</v>
      </c>
      <c r="C1844" s="88" t="str">
        <f>VLOOKUP(A1844,EMPRESAS!$A$1:$C$342,3,0)</f>
        <v>Mixto</v>
      </c>
      <c r="D1844" s="99" t="s">
        <v>2877</v>
      </c>
      <c r="E1844" s="133">
        <v>10620724</v>
      </c>
      <c r="F1844" s="136" t="s">
        <v>1158</v>
      </c>
      <c r="G1844" s="134">
        <v>13</v>
      </c>
      <c r="H1844" s="133" t="s">
        <v>1105</v>
      </c>
      <c r="I1844" s="220" t="str">
        <f>VLOOKUP(A1844,EMPRESAS!$A$1:$I$342,9,0)</f>
        <v>MAGDALENA</v>
      </c>
      <c r="J1844" s="75">
        <v>1</v>
      </c>
      <c r="K1844" s="176" t="str">
        <f>VLOOKUP(J1844,AUXILIAR_TIPO_ASEGURADORA!$C$2:$D$19,2,0)</f>
        <v>PREVISORA</v>
      </c>
      <c r="L1844" s="117">
        <v>3000146</v>
      </c>
      <c r="M1844" s="118">
        <v>43585</v>
      </c>
      <c r="N1844" s="117">
        <v>3000147</v>
      </c>
      <c r="O1844" s="118">
        <v>43585</v>
      </c>
      <c r="P1844" s="4"/>
      <c r="Q1844" s="213"/>
      <c r="R1844" s="157" t="str">
        <f t="shared" ca="1" si="99"/>
        <v>Vencida</v>
      </c>
      <c r="S1844" s="157">
        <f t="shared" ca="1" si="100"/>
        <v>1065</v>
      </c>
      <c r="T1844" s="157" t="str">
        <f t="shared" ca="1" si="98"/>
        <v xml:space="preserve"> </v>
      </c>
    </row>
    <row r="1845" spans="1:20" ht="15.6" thickTop="1" thickBot="1">
      <c r="A1845" s="84">
        <v>8290020917</v>
      </c>
      <c r="B1845" s="88" t="str">
        <f>VLOOKUP(A1845,EMPRESAS!$A$1:$B$342,2,0)</f>
        <v>COOPERATIVA DE TRANSPORTADORES DE MORALES BOLIVAR "COOTRANSMOR"</v>
      </c>
      <c r="C1845" s="88" t="str">
        <f>VLOOKUP(A1845,EMPRESAS!$A$1:$C$342,3,0)</f>
        <v>Mixto</v>
      </c>
      <c r="D1845" s="99" t="s">
        <v>2878</v>
      </c>
      <c r="E1845" s="133">
        <v>10620575</v>
      </c>
      <c r="F1845" s="136" t="s">
        <v>1158</v>
      </c>
      <c r="G1845" s="134">
        <v>13</v>
      </c>
      <c r="H1845" s="133" t="s">
        <v>1105</v>
      </c>
      <c r="I1845" s="220" t="str">
        <f>VLOOKUP(A1845,EMPRESAS!$A$1:$I$342,9,0)</f>
        <v>MAGDALENA</v>
      </c>
      <c r="J1845" s="75">
        <v>1</v>
      </c>
      <c r="K1845" s="176" t="str">
        <f>VLOOKUP(J1845,AUXILIAR_TIPO_ASEGURADORA!$C$2:$D$19,2,0)</f>
        <v>PREVISORA</v>
      </c>
      <c r="L1845" s="117">
        <v>3000146</v>
      </c>
      <c r="M1845" s="118">
        <v>43585</v>
      </c>
      <c r="N1845" s="117">
        <v>3000147</v>
      </c>
      <c r="O1845" s="118">
        <v>43585</v>
      </c>
      <c r="P1845" s="4"/>
      <c r="Q1845" s="213"/>
      <c r="R1845" s="157" t="str">
        <f t="shared" ca="1" si="99"/>
        <v>Vencida</v>
      </c>
      <c r="S1845" s="157">
        <f t="shared" ca="1" si="100"/>
        <v>1065</v>
      </c>
      <c r="T1845" s="157" t="str">
        <f t="shared" ca="1" si="98"/>
        <v xml:space="preserve"> </v>
      </c>
    </row>
    <row r="1846" spans="1:20" ht="15.6" thickTop="1" thickBot="1">
      <c r="A1846" s="84">
        <v>8290020917</v>
      </c>
      <c r="B1846" s="88" t="str">
        <f>VLOOKUP(A1846,EMPRESAS!$A$1:$B$342,2,0)</f>
        <v>COOPERATIVA DE TRANSPORTADORES DE MORALES BOLIVAR "COOTRANSMOR"</v>
      </c>
      <c r="C1846" s="88" t="str">
        <f>VLOOKUP(A1846,EMPRESAS!$A$1:$C$342,3,0)</f>
        <v>Mixto</v>
      </c>
      <c r="D1846" s="99" t="s">
        <v>2879</v>
      </c>
      <c r="E1846" s="133">
        <v>10620731</v>
      </c>
      <c r="F1846" s="136" t="s">
        <v>1158</v>
      </c>
      <c r="G1846" s="134">
        <v>13</v>
      </c>
      <c r="H1846" s="133" t="s">
        <v>1105</v>
      </c>
      <c r="I1846" s="220" t="str">
        <f>VLOOKUP(A1846,EMPRESAS!$A$1:$I$342,9,0)</f>
        <v>MAGDALENA</v>
      </c>
      <c r="J1846" s="75">
        <v>1</v>
      </c>
      <c r="K1846" s="176" t="str">
        <f>VLOOKUP(J1846,AUXILIAR_TIPO_ASEGURADORA!$C$2:$D$19,2,0)</f>
        <v>PREVISORA</v>
      </c>
      <c r="L1846" s="117">
        <v>3000146</v>
      </c>
      <c r="M1846" s="118">
        <v>43585</v>
      </c>
      <c r="N1846" s="117">
        <v>3000147</v>
      </c>
      <c r="O1846" s="118">
        <v>43585</v>
      </c>
      <c r="P1846" s="4"/>
      <c r="Q1846" s="213"/>
      <c r="R1846" s="157" t="str">
        <f t="shared" ca="1" si="99"/>
        <v>Vencida</v>
      </c>
      <c r="S1846" s="157">
        <f t="shared" ca="1" si="100"/>
        <v>1065</v>
      </c>
      <c r="T1846" s="157" t="str">
        <f t="shared" ca="1" si="98"/>
        <v xml:space="preserve"> </v>
      </c>
    </row>
    <row r="1847" spans="1:20" ht="15">
      <c r="A1847" s="100">
        <v>61596449</v>
      </c>
      <c r="B1847" s="88" t="str">
        <f>VLOOKUP(A1847,EMPRESAS!$A$1:$B$342,2,0)</f>
        <v>SOLIS GRUESO SEGUNDO ALFONSO  -  ESTABLECIMIENTO DE COMERCIO "TRANSPORTE CAMARON"</v>
      </c>
      <c r="C1847" s="88" t="str">
        <f>VLOOKUP(A1847,EMPRESAS!$A$1:$C$342,3,0)</f>
        <v>Especial</v>
      </c>
      <c r="D1847" s="531" t="s">
        <v>2880</v>
      </c>
      <c r="E1847" s="532">
        <v>11320405</v>
      </c>
      <c r="F1847" s="532" t="s">
        <v>1102</v>
      </c>
      <c r="G1847" s="532">
        <v>40</v>
      </c>
      <c r="H1847" s="539" t="s">
        <v>1035</v>
      </c>
      <c r="I1847" s="220" t="str">
        <f>VLOOKUP(A1847,EMPRESAS!$A$1:$I$342,9,0)</f>
        <v>ATRATO</v>
      </c>
      <c r="J1847" s="533">
        <v>1</v>
      </c>
      <c r="K1847" s="176" t="str">
        <f>VLOOKUP(J1847,AUXILIAR_TIPO_ASEGURADORA!$C$2:$D$19,2,0)</f>
        <v>PREVISORA</v>
      </c>
      <c r="L1847" s="533">
        <v>1005878</v>
      </c>
      <c r="M1847" s="534">
        <v>44387</v>
      </c>
      <c r="N1847" s="533">
        <v>1005881</v>
      </c>
      <c r="O1847" s="534">
        <v>44387</v>
      </c>
      <c r="P1847" s="4"/>
      <c r="Q1847" s="213"/>
      <c r="R1847" s="157" t="str">
        <f t="shared" ca="1" si="99"/>
        <v>Vencida</v>
      </c>
      <c r="S1847" s="157">
        <f t="shared" ca="1" si="100"/>
        <v>263</v>
      </c>
      <c r="T1847" s="157" t="str">
        <f t="shared" ca="1" si="98"/>
        <v xml:space="preserve"> </v>
      </c>
    </row>
    <row r="1848" spans="1:20" ht="15">
      <c r="A1848" s="100">
        <v>61596449</v>
      </c>
      <c r="B1848" s="88" t="str">
        <f>VLOOKUP(A1848,EMPRESAS!$A$1:$B$342,2,0)</f>
        <v>SOLIS GRUESO SEGUNDO ALFONSO  -  ESTABLECIMIENTO DE COMERCIO "TRANSPORTE CAMARON"</v>
      </c>
      <c r="C1848" s="88" t="str">
        <f>VLOOKUP(A1848,EMPRESAS!$A$1:$C$342,3,0)</f>
        <v>Especial</v>
      </c>
      <c r="D1848" s="535" t="s">
        <v>2881</v>
      </c>
      <c r="E1848" s="536">
        <v>11320404</v>
      </c>
      <c r="F1848" s="536" t="s">
        <v>1102</v>
      </c>
      <c r="G1848" s="536">
        <v>26</v>
      </c>
      <c r="H1848" s="540" t="s">
        <v>1105</v>
      </c>
      <c r="I1848" s="220" t="str">
        <f>VLOOKUP(A1848,EMPRESAS!$A$1:$I$342,9,0)</f>
        <v>ATRATO</v>
      </c>
      <c r="J1848" s="537">
        <v>1</v>
      </c>
      <c r="K1848" s="176" t="str">
        <f>VLOOKUP(J1848,AUXILIAR_TIPO_ASEGURADORA!$C$2:$D$19,2,0)</f>
        <v>PREVISORA</v>
      </c>
      <c r="L1848" s="537">
        <v>1006122</v>
      </c>
      <c r="M1848" s="538">
        <v>44615</v>
      </c>
      <c r="N1848" s="537">
        <v>1006123</v>
      </c>
      <c r="O1848" s="538">
        <v>44615</v>
      </c>
      <c r="P1848" s="4"/>
      <c r="Q1848" s="213"/>
      <c r="R1848" s="157" t="str">
        <f t="shared" ca="1" si="99"/>
        <v>Vencida</v>
      </c>
      <c r="S1848" s="157">
        <f t="shared" ca="1" si="100"/>
        <v>35</v>
      </c>
      <c r="T1848" s="157" t="str">
        <f t="shared" ca="1" si="98"/>
        <v xml:space="preserve"> </v>
      </c>
    </row>
    <row r="1849" spans="1:20" ht="15">
      <c r="A1849" s="100">
        <v>61596449</v>
      </c>
      <c r="B1849" s="88" t="str">
        <f>VLOOKUP(A1849,EMPRESAS!$A$1:$B$342,2,0)</f>
        <v>SOLIS GRUESO SEGUNDO ALFONSO  -  ESTABLECIMIENTO DE COMERCIO "TRANSPORTE CAMARON"</v>
      </c>
      <c r="C1849" s="88" t="str">
        <f>VLOOKUP(A1849,EMPRESAS!$A$1:$C$342,3,0)</f>
        <v>Especial</v>
      </c>
      <c r="D1849" s="535" t="s">
        <v>2882</v>
      </c>
      <c r="E1849" s="540" t="s">
        <v>2883</v>
      </c>
      <c r="F1849" s="536" t="s">
        <v>1102</v>
      </c>
      <c r="G1849" s="536">
        <v>21</v>
      </c>
      <c r="H1849" s="540" t="s">
        <v>1105</v>
      </c>
      <c r="I1849" s="220" t="str">
        <f>VLOOKUP(A1849,EMPRESAS!$A$1:$I$342,9,0)</f>
        <v>ATRATO</v>
      </c>
      <c r="J1849" s="537">
        <v>1</v>
      </c>
      <c r="K1849" s="176" t="str">
        <f>VLOOKUP(J1849,AUXILIAR_TIPO_ASEGURADORA!$C$2:$D$19,2,0)</f>
        <v>PREVISORA</v>
      </c>
      <c r="L1849" s="537">
        <v>1005875</v>
      </c>
      <c r="M1849" s="538">
        <v>44387</v>
      </c>
      <c r="N1849" s="537">
        <v>1005879</v>
      </c>
      <c r="O1849" s="538">
        <v>44387</v>
      </c>
      <c r="P1849" s="4"/>
      <c r="Q1849" s="213"/>
      <c r="R1849" s="157" t="str">
        <f t="shared" ca="1" si="99"/>
        <v>Vencida</v>
      </c>
      <c r="S1849" s="157">
        <f t="shared" ca="1" si="100"/>
        <v>263</v>
      </c>
      <c r="T1849" s="157"/>
    </row>
    <row r="1850" spans="1:20" ht="15">
      <c r="A1850" s="100">
        <v>61596449</v>
      </c>
      <c r="B1850" s="88" t="str">
        <f>VLOOKUP(A1850,EMPRESAS!$A$1:$B$342,2,0)</f>
        <v>SOLIS GRUESO SEGUNDO ALFONSO  -  ESTABLECIMIENTO DE COMERCIO "TRANSPORTE CAMARON"</v>
      </c>
      <c r="C1850" s="88" t="str">
        <f>VLOOKUP(A1850,EMPRESAS!$A$1:$C$342,3,0)</f>
        <v>Especial</v>
      </c>
      <c r="D1850" s="535" t="s">
        <v>2884</v>
      </c>
      <c r="E1850" s="540" t="s">
        <v>2885</v>
      </c>
      <c r="F1850" s="536" t="s">
        <v>1102</v>
      </c>
      <c r="G1850" s="536">
        <v>36</v>
      </c>
      <c r="H1850" s="540" t="s">
        <v>1105</v>
      </c>
      <c r="I1850" s="220" t="str">
        <f>VLOOKUP(A1850,EMPRESAS!$A$1:$I$342,9,0)</f>
        <v>ATRATO</v>
      </c>
      <c r="J1850" s="537">
        <v>1</v>
      </c>
      <c r="K1850" s="176" t="str">
        <f>VLOOKUP(J1850,AUXILIAR_TIPO_ASEGURADORA!$C$2:$D$19,2,0)</f>
        <v>PREVISORA</v>
      </c>
      <c r="L1850" s="537">
        <v>1005877</v>
      </c>
      <c r="M1850" s="538">
        <v>44387</v>
      </c>
      <c r="N1850" s="537">
        <v>1005880</v>
      </c>
      <c r="O1850" s="538">
        <v>44387</v>
      </c>
      <c r="P1850" s="4"/>
      <c r="Q1850" s="213"/>
      <c r="R1850" s="157" t="str">
        <f t="shared" ca="1" si="99"/>
        <v>Vencida</v>
      </c>
      <c r="S1850" s="157">
        <f t="shared" ca="1" si="100"/>
        <v>263</v>
      </c>
      <c r="T1850" s="157"/>
    </row>
    <row r="1851" spans="1:20" ht="15">
      <c r="A1851" s="530">
        <v>9004166208</v>
      </c>
      <c r="B1851" s="88" t="str">
        <f>VLOOKUP(A1851,EMPRESAS!$A$1:$B$342,2,0)</f>
        <v>AQUAPARK GUATAPE S.A.S.</v>
      </c>
      <c r="C1851" s="88" t="str">
        <f>VLOOKUP(A1851,EMPRESAS!$A$1:$C$342,3,0)</f>
        <v>Especial y Turismo</v>
      </c>
      <c r="D1851" s="99" t="s">
        <v>2886</v>
      </c>
      <c r="E1851" s="133">
        <v>11021993</v>
      </c>
      <c r="F1851" s="131" t="s">
        <v>1195</v>
      </c>
      <c r="G1851" s="134">
        <v>19</v>
      </c>
      <c r="H1851" s="133" t="s">
        <v>1105</v>
      </c>
      <c r="I1851" s="220" t="str">
        <f>VLOOKUP(A1851,EMPRESAS!$A$1:$I$342,9,0)</f>
        <v>EMBALSE EL PEÑOL</v>
      </c>
      <c r="J1851" s="75">
        <v>1</v>
      </c>
      <c r="K1851" s="176" t="str">
        <f>VLOOKUP(J1851,AUXILIAR_TIPO_ASEGURADORA!$C$2:$D$19,2,0)</f>
        <v>PREVISORA</v>
      </c>
      <c r="L1851" s="117">
        <v>1023090</v>
      </c>
      <c r="M1851" s="118">
        <v>44568</v>
      </c>
      <c r="N1851" s="117">
        <v>3000989</v>
      </c>
      <c r="O1851" s="118">
        <v>44568</v>
      </c>
      <c r="P1851" s="4"/>
      <c r="Q1851" s="213"/>
      <c r="R1851" s="157" t="str">
        <f t="shared" ca="1" si="99"/>
        <v>Vencida</v>
      </c>
      <c r="S1851" s="157">
        <f t="shared" ca="1" si="100"/>
        <v>82</v>
      </c>
      <c r="T1851" s="157" t="str">
        <f t="shared" ca="1" si="98"/>
        <v xml:space="preserve"> </v>
      </c>
    </row>
    <row r="1852" spans="1:20" ht="15.6" thickTop="1" thickBot="1">
      <c r="A1852" s="84">
        <v>9004166208</v>
      </c>
      <c r="B1852" s="88" t="str">
        <f>VLOOKUP(A1852,EMPRESAS!$A$1:$B$342,2,0)</f>
        <v>AQUAPARK GUATAPE S.A.S.</v>
      </c>
      <c r="C1852" s="88" t="str">
        <f>VLOOKUP(A1852,EMPRESAS!$A$1:$C$342,3,0)</f>
        <v>Especial y Turismo</v>
      </c>
      <c r="D1852" s="99" t="s">
        <v>2887</v>
      </c>
      <c r="E1852" s="133">
        <v>11021994</v>
      </c>
      <c r="F1852" s="136" t="s">
        <v>1102</v>
      </c>
      <c r="G1852" s="134">
        <v>18</v>
      </c>
      <c r="H1852" s="133" t="s">
        <v>1105</v>
      </c>
      <c r="I1852" s="220" t="str">
        <f>VLOOKUP(A1852,EMPRESAS!$A$1:$I$342,9,0)</f>
        <v>EMBALSE EL PEÑOL</v>
      </c>
      <c r="J1852" s="75">
        <v>1</v>
      </c>
      <c r="K1852" s="176" t="str">
        <f>VLOOKUP(J1852,AUXILIAR_TIPO_ASEGURADORA!$C$2:$D$19,2,0)</f>
        <v>PREVISORA</v>
      </c>
      <c r="L1852" s="117">
        <v>1023090</v>
      </c>
      <c r="M1852" s="118">
        <v>44568</v>
      </c>
      <c r="N1852" s="117">
        <v>3000989</v>
      </c>
      <c r="O1852" s="118">
        <v>44568</v>
      </c>
      <c r="P1852" s="4"/>
      <c r="Q1852" s="213"/>
      <c r="R1852" s="157" t="str">
        <f t="shared" ca="1" si="99"/>
        <v>Vencida</v>
      </c>
      <c r="S1852" s="157">
        <f t="shared" ca="1" si="100"/>
        <v>82</v>
      </c>
      <c r="T1852" s="157" t="str">
        <f t="shared" ca="1" si="98"/>
        <v xml:space="preserve"> </v>
      </c>
    </row>
    <row r="1853" spans="1:20" ht="15.6" thickTop="1" thickBot="1">
      <c r="A1853" s="84">
        <v>9004166208</v>
      </c>
      <c r="B1853" s="88" t="str">
        <f>VLOOKUP(A1853,EMPRESAS!$A$1:$B$342,2,0)</f>
        <v>AQUAPARK GUATAPE S.A.S.</v>
      </c>
      <c r="C1853" s="88" t="str">
        <f>VLOOKUP(A1853,EMPRESAS!$A$1:$C$342,3,0)</f>
        <v>Especial y Turismo</v>
      </c>
      <c r="D1853" s="99" t="s">
        <v>2888</v>
      </c>
      <c r="E1853" s="133">
        <v>11021995</v>
      </c>
      <c r="F1853" s="136" t="s">
        <v>1102</v>
      </c>
      <c r="G1853" s="134">
        <v>18</v>
      </c>
      <c r="H1853" s="133" t="s">
        <v>1105</v>
      </c>
      <c r="I1853" s="220" t="str">
        <f>VLOOKUP(A1853,EMPRESAS!$A$1:$I$342,9,0)</f>
        <v>EMBALSE EL PEÑOL</v>
      </c>
      <c r="J1853" s="75">
        <v>1</v>
      </c>
      <c r="K1853" s="176" t="str">
        <f>VLOOKUP(J1853,AUXILIAR_TIPO_ASEGURADORA!$C$2:$D$19,2,0)</f>
        <v>PREVISORA</v>
      </c>
      <c r="L1853" s="117">
        <v>1023090</v>
      </c>
      <c r="M1853" s="118">
        <v>44568</v>
      </c>
      <c r="N1853" s="117">
        <v>3000989</v>
      </c>
      <c r="O1853" s="118">
        <v>44568</v>
      </c>
      <c r="P1853" s="4"/>
      <c r="Q1853" s="213"/>
      <c r="R1853" s="157" t="str">
        <f t="shared" ca="1" si="99"/>
        <v>Vencida</v>
      </c>
      <c r="S1853" s="157">
        <f t="shared" ca="1" si="100"/>
        <v>82</v>
      </c>
      <c r="T1853" s="157" t="str">
        <f t="shared" ca="1" si="98"/>
        <v xml:space="preserve"> </v>
      </c>
    </row>
    <row r="1854" spans="1:20" ht="15">
      <c r="A1854" s="84">
        <v>9004166208</v>
      </c>
      <c r="B1854" s="88" t="str">
        <f>VLOOKUP(A1854,EMPRESAS!$A$1:$B$342,2,0)</f>
        <v>AQUAPARK GUATAPE S.A.S.</v>
      </c>
      <c r="C1854" s="88" t="str">
        <f>VLOOKUP(A1854,EMPRESAS!$A$1:$C$342,3,0)</f>
        <v>Especial y Turismo</v>
      </c>
      <c r="D1854" s="99" t="s">
        <v>2889</v>
      </c>
      <c r="E1854" s="133">
        <v>11021621</v>
      </c>
      <c r="F1854" s="131" t="s">
        <v>1195</v>
      </c>
      <c r="G1854" s="134">
        <v>100</v>
      </c>
      <c r="H1854" s="133" t="s">
        <v>1105</v>
      </c>
      <c r="I1854" s="220" t="str">
        <f>VLOOKUP(A1854,EMPRESAS!$A$1:$I$342,9,0)</f>
        <v>EMBALSE EL PEÑOL</v>
      </c>
      <c r="J1854" s="75">
        <v>1</v>
      </c>
      <c r="K1854" s="176" t="str">
        <f>VLOOKUP(J1854,AUXILIAR_TIPO_ASEGURADORA!$C$2:$D$19,2,0)</f>
        <v>PREVISORA</v>
      </c>
      <c r="L1854" s="117">
        <v>1023150</v>
      </c>
      <c r="M1854" s="118">
        <v>44594</v>
      </c>
      <c r="N1854" s="117">
        <v>3001006</v>
      </c>
      <c r="O1854" s="118">
        <v>44594</v>
      </c>
      <c r="P1854" s="4"/>
      <c r="Q1854" s="213"/>
      <c r="R1854" s="157" t="str">
        <f t="shared" ca="1" si="99"/>
        <v>Vencida</v>
      </c>
      <c r="S1854" s="157">
        <f t="shared" ca="1" si="100"/>
        <v>56</v>
      </c>
      <c r="T1854" s="157"/>
    </row>
    <row r="1855" spans="1:20" ht="15">
      <c r="A1855" s="84">
        <v>9004166208</v>
      </c>
      <c r="B1855" s="88" t="str">
        <f>VLOOKUP(A1855,EMPRESAS!$A$1:$B$342,2,0)</f>
        <v>AQUAPARK GUATAPE S.A.S.</v>
      </c>
      <c r="C1855" s="88" t="str">
        <f>VLOOKUP(A1855,EMPRESAS!$A$1:$C$342,3,0)</f>
        <v>Especial y Turismo</v>
      </c>
      <c r="D1855" s="99" t="s">
        <v>2890</v>
      </c>
      <c r="E1855" s="133">
        <v>11020495</v>
      </c>
      <c r="F1855" s="131" t="s">
        <v>1195</v>
      </c>
      <c r="G1855" s="134">
        <v>100</v>
      </c>
      <c r="H1855" s="133" t="s">
        <v>1105</v>
      </c>
      <c r="I1855" s="220" t="str">
        <f>VLOOKUP(A1855,EMPRESAS!$A$1:$I$342,9,0)</f>
        <v>EMBALSE EL PEÑOL</v>
      </c>
      <c r="J1855" s="75">
        <v>1</v>
      </c>
      <c r="K1855" s="176" t="str">
        <f>VLOOKUP(J1855,AUXILIAR_TIPO_ASEGURADORA!$C$2:$D$19,2,0)</f>
        <v>PREVISORA</v>
      </c>
      <c r="L1855" s="117">
        <v>1023150</v>
      </c>
      <c r="M1855" s="118">
        <v>44594</v>
      </c>
      <c r="N1855" s="117">
        <v>3001006</v>
      </c>
      <c r="O1855" s="118">
        <v>44594</v>
      </c>
      <c r="P1855" s="4"/>
      <c r="Q1855" s="213"/>
      <c r="R1855" s="157" t="str">
        <f t="shared" ca="1" si="99"/>
        <v>Vencida</v>
      </c>
      <c r="S1855" s="157">
        <f t="shared" ca="1" si="100"/>
        <v>56</v>
      </c>
      <c r="T1855" s="157"/>
    </row>
    <row r="1856" spans="1:20" ht="15.6" thickTop="1" thickBot="1">
      <c r="A1856" s="84">
        <v>9004166208</v>
      </c>
      <c r="B1856" s="88" t="str">
        <f>VLOOKUP(A1856,EMPRESAS!$A$1:$B$342,2,0)</f>
        <v>AQUAPARK GUATAPE S.A.S.</v>
      </c>
      <c r="C1856" s="88" t="str">
        <f>VLOOKUP(A1856,EMPRESAS!$A$1:$C$342,3,0)</f>
        <v>Especial y Turismo</v>
      </c>
      <c r="D1856" s="99" t="s">
        <v>2891</v>
      </c>
      <c r="E1856" s="133">
        <v>11022140</v>
      </c>
      <c r="F1856" s="131" t="s">
        <v>1195</v>
      </c>
      <c r="G1856" s="134">
        <v>20</v>
      </c>
      <c r="H1856" s="133" t="s">
        <v>1105</v>
      </c>
      <c r="I1856" s="220" t="str">
        <f>VLOOKUP(A1856,EMPRESAS!$A$1:$I$342,9,0)</f>
        <v>EMBALSE EL PEÑOL</v>
      </c>
      <c r="J1856" s="75">
        <v>1</v>
      </c>
      <c r="K1856" s="176" t="str">
        <f>VLOOKUP(J1856,AUXILIAR_TIPO_ASEGURADORA!$C$2:$D$19,2,0)</f>
        <v>PREVISORA</v>
      </c>
      <c r="L1856" s="117">
        <v>1023150</v>
      </c>
      <c r="M1856" s="118">
        <v>44594</v>
      </c>
      <c r="N1856" s="117">
        <v>3001006</v>
      </c>
      <c r="O1856" s="118">
        <v>44594</v>
      </c>
      <c r="P1856" s="4"/>
      <c r="Q1856" s="213"/>
      <c r="R1856" s="157" t="str">
        <f t="shared" ca="1" si="99"/>
        <v>Vencida</v>
      </c>
      <c r="S1856" s="157">
        <f t="shared" ca="1" si="100"/>
        <v>56</v>
      </c>
      <c r="T1856" s="157" t="str">
        <f t="shared" ca="1" si="98"/>
        <v xml:space="preserve"> </v>
      </c>
    </row>
    <row r="1857" spans="1:20" ht="15.6" thickTop="1" thickBot="1">
      <c r="A1857" s="84">
        <v>9004166208</v>
      </c>
      <c r="B1857" s="88" t="str">
        <f>VLOOKUP(A1857,EMPRESAS!$A$1:$B$342,2,0)</f>
        <v>AQUAPARK GUATAPE S.A.S.</v>
      </c>
      <c r="C1857" s="88" t="str">
        <f>VLOOKUP(A1857,EMPRESAS!$A$1:$C$342,3,0)</f>
        <v>Especial y Turismo</v>
      </c>
      <c r="D1857" s="99" t="s">
        <v>2892</v>
      </c>
      <c r="E1857" s="133">
        <v>116251240</v>
      </c>
      <c r="F1857" s="136" t="s">
        <v>1102</v>
      </c>
      <c r="G1857" s="134">
        <v>18</v>
      </c>
      <c r="H1857" s="133" t="s">
        <v>1105</v>
      </c>
      <c r="I1857" s="220" t="str">
        <f>VLOOKUP(A1857,EMPRESAS!$A$1:$I$342,9,0)</f>
        <v>EMBALSE EL PEÑOL</v>
      </c>
      <c r="J1857" s="75">
        <v>1</v>
      </c>
      <c r="K1857" s="176" t="str">
        <f>VLOOKUP(J1857,AUXILIAR_TIPO_ASEGURADORA!$C$2:$D$19,2,0)</f>
        <v>PREVISORA</v>
      </c>
      <c r="L1857" s="117">
        <v>1023150</v>
      </c>
      <c r="M1857" s="118">
        <v>44594</v>
      </c>
      <c r="N1857" s="117">
        <v>3001006</v>
      </c>
      <c r="O1857" s="118">
        <v>44594</v>
      </c>
      <c r="P1857" s="4"/>
      <c r="Q1857" s="213"/>
      <c r="R1857" s="157" t="str">
        <f t="shared" ca="1" si="99"/>
        <v>Vencida</v>
      </c>
      <c r="S1857" s="157">
        <f t="shared" ca="1" si="100"/>
        <v>56</v>
      </c>
      <c r="T1857" s="157" t="str">
        <f t="shared" ca="1" si="98"/>
        <v xml:space="preserve"> </v>
      </c>
    </row>
    <row r="1858" spans="1:20" ht="15">
      <c r="A1858" s="84">
        <v>9004166208</v>
      </c>
      <c r="B1858" s="88" t="str">
        <f>VLOOKUP(A1858,EMPRESAS!$A$1:$B$342,2,0)</f>
        <v>AQUAPARK GUATAPE S.A.S.</v>
      </c>
      <c r="C1858" s="88" t="str">
        <f>VLOOKUP(A1858,EMPRESAS!$A$1:$C$342,3,0)</f>
        <v>Especial y Turismo</v>
      </c>
      <c r="D1858" s="99" t="s">
        <v>2893</v>
      </c>
      <c r="E1858" s="133">
        <v>11022228</v>
      </c>
      <c r="F1858" s="136" t="s">
        <v>1102</v>
      </c>
      <c r="G1858" s="134">
        <v>18</v>
      </c>
      <c r="H1858" s="133" t="s">
        <v>1105</v>
      </c>
      <c r="I1858" s="220" t="str">
        <f>VLOOKUP(A1858,EMPRESAS!$A$1:$I$342,9,0)</f>
        <v>EMBALSE EL PEÑOL</v>
      </c>
      <c r="J1858" s="75">
        <v>1</v>
      </c>
      <c r="K1858" s="176" t="str">
        <f>VLOOKUP(J1858,AUXILIAR_TIPO_ASEGURADORA!$C$2:$D$19,2,0)</f>
        <v>PREVISORA</v>
      </c>
      <c r="L1858" s="117">
        <v>1023150</v>
      </c>
      <c r="M1858" s="118">
        <v>44594</v>
      </c>
      <c r="N1858" s="117">
        <v>3001006</v>
      </c>
      <c r="O1858" s="118">
        <v>44594</v>
      </c>
      <c r="P1858" s="4"/>
      <c r="Q1858" s="213"/>
      <c r="R1858" s="157" t="str">
        <f t="shared" ca="1" si="99"/>
        <v>Vencida</v>
      </c>
      <c r="S1858" s="157">
        <f t="shared" ca="1" si="100"/>
        <v>56</v>
      </c>
      <c r="T1858" s="157"/>
    </row>
    <row r="1859" spans="1:20" ht="15.6" thickTop="1" thickBot="1">
      <c r="A1859" s="84">
        <v>8902003351</v>
      </c>
      <c r="B1859" s="88" t="str">
        <f>VLOOKUP(A1859,EMPRESAS!$A$1:$B$342,2,0)</f>
        <v>EMPRESA DE TRANSPORTES LUSITANIA S.A.</v>
      </c>
      <c r="C1859" s="88" t="str">
        <f>VLOOKUP(A1859,EMPRESAS!$A$1:$C$342,3,0)</f>
        <v>Especial y Turismo</v>
      </c>
      <c r="D1859" s="98" t="s">
        <v>2894</v>
      </c>
      <c r="E1859" s="133">
        <v>10820454</v>
      </c>
      <c r="F1859" s="136" t="s">
        <v>1102</v>
      </c>
      <c r="G1859" s="134">
        <v>17</v>
      </c>
      <c r="H1859" s="133" t="s">
        <v>1035</v>
      </c>
      <c r="I1859" s="220" t="str">
        <f>VLOOKUP(A1859,EMPRESAS!$A$1:$I$342,9,0)</f>
        <v>SOGAMOSO</v>
      </c>
      <c r="J1859" s="75">
        <v>1</v>
      </c>
      <c r="K1859" s="176" t="str">
        <f>VLOOKUP(J1859,AUXILIAR_TIPO_ASEGURADORA!$C$2:$D$19,2,0)</f>
        <v>PREVISORA</v>
      </c>
      <c r="L1859" s="117">
        <v>1002902</v>
      </c>
      <c r="M1859" s="118">
        <v>43330</v>
      </c>
      <c r="N1859" s="117">
        <v>3000799</v>
      </c>
      <c r="O1859" s="118">
        <v>43330</v>
      </c>
      <c r="P1859" s="4"/>
      <c r="Q1859" s="213"/>
      <c r="R1859" s="157" t="str">
        <f t="shared" ca="1" si="99"/>
        <v>Vencida</v>
      </c>
      <c r="S1859" s="157">
        <f t="shared" ca="1" si="100"/>
        <v>1320</v>
      </c>
      <c r="T1859" s="157" t="str">
        <f t="shared" ca="1" si="98"/>
        <v xml:space="preserve"> </v>
      </c>
    </row>
    <row r="1860" spans="1:20" ht="15.6" thickTop="1" thickBot="1">
      <c r="A1860" s="84">
        <v>8902003351</v>
      </c>
      <c r="B1860" s="88" t="str">
        <f>VLOOKUP(A1860,EMPRESAS!$A$1:$B$342,2,0)</f>
        <v>EMPRESA DE TRANSPORTES LUSITANIA S.A.</v>
      </c>
      <c r="C1860" s="88" t="str">
        <f>VLOOKUP(A1860,EMPRESAS!$A$1:$C$342,3,0)</f>
        <v>Especial y Turismo</v>
      </c>
      <c r="D1860" s="98" t="s">
        <v>2895</v>
      </c>
      <c r="E1860" s="133">
        <v>10820455</v>
      </c>
      <c r="F1860" s="136" t="s">
        <v>1102</v>
      </c>
      <c r="G1860" s="134">
        <v>17</v>
      </c>
      <c r="H1860" s="133" t="s">
        <v>1105</v>
      </c>
      <c r="I1860" s="220" t="str">
        <f>VLOOKUP(A1860,EMPRESAS!$A$1:$I$342,9,0)</f>
        <v>SOGAMOSO</v>
      </c>
      <c r="J1860" s="75">
        <v>1</v>
      </c>
      <c r="K1860" s="176" t="str">
        <f>VLOOKUP(J1860,AUXILIAR_TIPO_ASEGURADORA!$C$2:$D$19,2,0)</f>
        <v>PREVISORA</v>
      </c>
      <c r="L1860" s="117">
        <v>1002902</v>
      </c>
      <c r="M1860" s="118">
        <v>43330</v>
      </c>
      <c r="N1860" s="117">
        <v>3000799</v>
      </c>
      <c r="O1860" s="118">
        <v>43330</v>
      </c>
      <c r="P1860" s="4"/>
      <c r="Q1860" s="213"/>
      <c r="R1860" s="157" t="str">
        <f t="shared" ca="1" si="99"/>
        <v>Vencida</v>
      </c>
      <c r="S1860" s="157">
        <f t="shared" ca="1" si="100"/>
        <v>1320</v>
      </c>
      <c r="T1860" s="157" t="str">
        <f t="shared" ca="1" si="98"/>
        <v xml:space="preserve"> </v>
      </c>
    </row>
    <row r="1861" spans="1:20" ht="15.6" thickTop="1" thickBot="1">
      <c r="A1861" s="88">
        <v>8902706615</v>
      </c>
      <c r="B1861" s="88" t="str">
        <f>VLOOKUP(A1861,EMPRESAS!$A$1:$B$342,2,0)</f>
        <v>SOCIEDAD TRANSPORTADORA DEL MAGADALENA MEDIO S.A. "SOTRAMAGDALENA S.A.</v>
      </c>
      <c r="C1861" s="88" t="str">
        <f>VLOOKUP(A1861,EMPRESAS!$A$1:$C$342,3,0)</f>
        <v>Especial y Turismo</v>
      </c>
      <c r="D1861" s="99" t="s">
        <v>2896</v>
      </c>
      <c r="E1861" s="133">
        <v>10620635</v>
      </c>
      <c r="F1861" s="136" t="s">
        <v>1102</v>
      </c>
      <c r="G1861" s="134">
        <v>18</v>
      </c>
      <c r="H1861" s="133" t="s">
        <v>1105</v>
      </c>
      <c r="I1861" s="220" t="str">
        <f>VLOOKUP(A1861,EMPRESAS!$A$1:$I$342,9,0)</f>
        <v xml:space="preserve">MAGDALENA </v>
      </c>
      <c r="J1861" s="75">
        <v>1</v>
      </c>
      <c r="K1861" s="176" t="str">
        <f>VLOOKUP(J1861,AUXILIAR_TIPO_ASEGURADORA!$C$2:$D$19,2,0)</f>
        <v>PREVISORA</v>
      </c>
      <c r="L1861" s="117">
        <v>6539398</v>
      </c>
      <c r="M1861" s="118">
        <v>43396</v>
      </c>
      <c r="N1861" s="117">
        <v>6539398</v>
      </c>
      <c r="O1861" s="118">
        <v>43396</v>
      </c>
      <c r="P1861" s="4"/>
      <c r="Q1861" s="213"/>
      <c r="R1861" s="157" t="str">
        <f t="shared" ca="1" si="99"/>
        <v>Vencida</v>
      </c>
      <c r="S1861" s="157">
        <f t="shared" ca="1" si="100"/>
        <v>1254</v>
      </c>
      <c r="T1861" s="157" t="str">
        <f t="shared" ca="1" si="98"/>
        <v xml:space="preserve"> </v>
      </c>
    </row>
    <row r="1862" spans="1:20" ht="15.6" thickTop="1" thickBot="1">
      <c r="A1862" s="88">
        <v>8902706615</v>
      </c>
      <c r="B1862" s="88" t="str">
        <f>VLOOKUP(A1862,EMPRESAS!$A$1:$B$342,2,0)</f>
        <v>SOCIEDAD TRANSPORTADORA DEL MAGADALENA MEDIO S.A. "SOTRAMAGDALENA S.A.</v>
      </c>
      <c r="C1862" s="88" t="str">
        <f>VLOOKUP(A1862,EMPRESAS!$A$1:$C$342,3,0)</f>
        <v>Especial y Turismo</v>
      </c>
      <c r="D1862" s="99" t="s">
        <v>2897</v>
      </c>
      <c r="E1862" s="133">
        <v>10620702</v>
      </c>
      <c r="F1862" s="136" t="s">
        <v>1102</v>
      </c>
      <c r="G1862" s="134">
        <v>19</v>
      </c>
      <c r="H1862" s="133" t="s">
        <v>1105</v>
      </c>
      <c r="I1862" s="220" t="str">
        <f>VLOOKUP(A1862,EMPRESAS!$A$1:$I$342,9,0)</f>
        <v xml:space="preserve">MAGDALENA </v>
      </c>
      <c r="J1862" s="75">
        <v>1</v>
      </c>
      <c r="K1862" s="176" t="str">
        <f>VLOOKUP(J1862,AUXILIAR_TIPO_ASEGURADORA!$C$2:$D$19,2,0)</f>
        <v>PREVISORA</v>
      </c>
      <c r="L1862" s="117">
        <v>6539398</v>
      </c>
      <c r="M1862" s="118">
        <v>43396</v>
      </c>
      <c r="N1862" s="117">
        <v>6539398</v>
      </c>
      <c r="O1862" s="118">
        <v>43396</v>
      </c>
      <c r="P1862" s="4"/>
      <c r="Q1862" s="213"/>
      <c r="R1862" s="157" t="str">
        <f t="shared" ca="1" si="99"/>
        <v>Vencida</v>
      </c>
      <c r="S1862" s="157">
        <f t="shared" ca="1" si="100"/>
        <v>1254</v>
      </c>
      <c r="T1862" s="157" t="str">
        <f t="shared" ca="1" si="98"/>
        <v xml:space="preserve"> </v>
      </c>
    </row>
    <row r="1863" spans="1:20" ht="15.6" thickTop="1" thickBot="1">
      <c r="A1863" s="88">
        <v>8902706615</v>
      </c>
      <c r="B1863" s="88" t="str">
        <f>VLOOKUP(A1863,EMPRESAS!$A$1:$B$342,2,0)</f>
        <v>SOCIEDAD TRANSPORTADORA DEL MAGADALENA MEDIO S.A. "SOTRAMAGDALENA S.A.</v>
      </c>
      <c r="C1863" s="88" t="str">
        <f>VLOOKUP(A1863,EMPRESAS!$A$1:$C$342,3,0)</f>
        <v>Especial y Turismo</v>
      </c>
      <c r="D1863" s="99" t="s">
        <v>2898</v>
      </c>
      <c r="E1863" s="133">
        <v>10620636</v>
      </c>
      <c r="F1863" s="136" t="s">
        <v>1102</v>
      </c>
      <c r="G1863" s="134">
        <v>20</v>
      </c>
      <c r="H1863" s="133" t="s">
        <v>1105</v>
      </c>
      <c r="I1863" s="220" t="str">
        <f>VLOOKUP(A1863,EMPRESAS!$A$1:$I$342,9,0)</f>
        <v xml:space="preserve">MAGDALENA </v>
      </c>
      <c r="J1863" s="75">
        <v>1</v>
      </c>
      <c r="K1863" s="176" t="str">
        <f>VLOOKUP(J1863,AUXILIAR_TIPO_ASEGURADORA!$C$2:$D$19,2,0)</f>
        <v>PREVISORA</v>
      </c>
      <c r="L1863" s="117">
        <v>6539398</v>
      </c>
      <c r="M1863" s="118">
        <v>43396</v>
      </c>
      <c r="N1863" s="117">
        <v>6539398</v>
      </c>
      <c r="O1863" s="118">
        <v>43396</v>
      </c>
      <c r="P1863" s="4"/>
      <c r="Q1863" s="213"/>
      <c r="R1863" s="157" t="str">
        <f t="shared" ca="1" si="99"/>
        <v>Vencida</v>
      </c>
      <c r="S1863" s="157">
        <f t="shared" ca="1" si="100"/>
        <v>1254</v>
      </c>
      <c r="T1863" s="157" t="str">
        <f t="shared" ca="1" si="98"/>
        <v xml:space="preserve"> </v>
      </c>
    </row>
    <row r="1864" spans="1:20" ht="15.6" thickTop="1" thickBot="1">
      <c r="A1864" s="88">
        <v>8902706615</v>
      </c>
      <c r="B1864" s="88" t="str">
        <f>VLOOKUP(A1864,EMPRESAS!$A$1:$B$342,2,0)</f>
        <v>SOCIEDAD TRANSPORTADORA DEL MAGADALENA MEDIO S.A. "SOTRAMAGDALENA S.A.</v>
      </c>
      <c r="C1864" s="88" t="str">
        <f>VLOOKUP(A1864,EMPRESAS!$A$1:$C$342,3,0)</f>
        <v>Especial y Turismo</v>
      </c>
      <c r="D1864" s="99" t="s">
        <v>2899</v>
      </c>
      <c r="E1864" s="133">
        <v>10620684</v>
      </c>
      <c r="F1864" s="136" t="s">
        <v>1102</v>
      </c>
      <c r="G1864" s="134">
        <v>18</v>
      </c>
      <c r="H1864" s="133" t="s">
        <v>1105</v>
      </c>
      <c r="I1864" s="220" t="str">
        <f>VLOOKUP(A1864,EMPRESAS!$A$1:$I$342,9,0)</f>
        <v xml:space="preserve">MAGDALENA </v>
      </c>
      <c r="J1864" s="75">
        <v>1</v>
      </c>
      <c r="K1864" s="176" t="str">
        <f>VLOOKUP(J1864,AUXILIAR_TIPO_ASEGURADORA!$C$2:$D$19,2,0)</f>
        <v>PREVISORA</v>
      </c>
      <c r="L1864" s="117">
        <v>6539398</v>
      </c>
      <c r="M1864" s="118">
        <v>43396</v>
      </c>
      <c r="N1864" s="117">
        <v>6539398</v>
      </c>
      <c r="O1864" s="118">
        <v>43396</v>
      </c>
      <c r="P1864" s="4"/>
      <c r="Q1864" s="213"/>
      <c r="R1864" s="157" t="str">
        <f t="shared" ca="1" si="99"/>
        <v>Vencida</v>
      </c>
      <c r="S1864" s="157">
        <f t="shared" ca="1" si="100"/>
        <v>1254</v>
      </c>
      <c r="T1864" s="157" t="str">
        <f t="shared" ca="1" si="98"/>
        <v xml:space="preserve"> </v>
      </c>
    </row>
    <row r="1865" spans="1:20" ht="15.6" thickTop="1" thickBot="1">
      <c r="A1865" s="84">
        <v>9009541798</v>
      </c>
      <c r="B1865" s="88" t="str">
        <f>VLOOKUP(A1865,EMPRESAS!$A$1:$B$342,2,0)</f>
        <v>TRANSPORTE LA REPRESA S.A.S.</v>
      </c>
      <c r="C1865" s="88" t="str">
        <f>VLOOKUP(A1865,EMPRESAS!$A$1:$C$342,3,0)</f>
        <v>Especial y Turismo</v>
      </c>
      <c r="D1865" s="98" t="s">
        <v>2900</v>
      </c>
      <c r="E1865" s="133">
        <v>10820428</v>
      </c>
      <c r="F1865" s="136" t="s">
        <v>1102</v>
      </c>
      <c r="G1865" s="134">
        <v>13</v>
      </c>
      <c r="H1865" s="133" t="s">
        <v>1035</v>
      </c>
      <c r="I1865" s="220" t="str">
        <f>VLOOKUP(A1865,EMPRESAS!$A$1:$I$342,9,0)</f>
        <v>SOGAMOSO</v>
      </c>
      <c r="J1865" s="75">
        <v>1</v>
      </c>
      <c r="K1865" s="176" t="str">
        <f>VLOOKUP(J1865,AUXILIAR_TIPO_ASEGURADORA!$C$2:$D$19,2,0)</f>
        <v>PREVISORA</v>
      </c>
      <c r="L1865" s="117">
        <v>3000678</v>
      </c>
      <c r="M1865" s="118">
        <v>43478</v>
      </c>
      <c r="N1865" s="117">
        <v>1002730</v>
      </c>
      <c r="O1865" s="118">
        <v>43478</v>
      </c>
      <c r="P1865" s="4"/>
      <c r="Q1865" s="213"/>
      <c r="R1865" s="157" t="str">
        <f t="shared" ca="1" si="99"/>
        <v>Vencida</v>
      </c>
      <c r="S1865" s="157">
        <f t="shared" ca="1" si="100"/>
        <v>1172</v>
      </c>
      <c r="T1865" s="157" t="str">
        <f t="shared" ca="1" si="98"/>
        <v xml:space="preserve"> </v>
      </c>
    </row>
    <row r="1866" spans="1:20" ht="15.6" thickTop="1" thickBot="1">
      <c r="A1866" s="84">
        <v>9009541798</v>
      </c>
      <c r="B1866" s="88" t="str">
        <f>VLOOKUP(A1866,EMPRESAS!$A$1:$B$342,2,0)</f>
        <v>TRANSPORTE LA REPRESA S.A.S.</v>
      </c>
      <c r="C1866" s="88" t="str">
        <f>VLOOKUP(A1866,EMPRESAS!$A$1:$C$342,3,0)</f>
        <v>Especial y Turismo</v>
      </c>
      <c r="D1866" s="98" t="s">
        <v>2901</v>
      </c>
      <c r="E1866" s="133">
        <v>10820429</v>
      </c>
      <c r="F1866" s="136" t="s">
        <v>1102</v>
      </c>
      <c r="G1866" s="134">
        <v>13</v>
      </c>
      <c r="H1866" s="133" t="s">
        <v>1035</v>
      </c>
      <c r="I1866" s="220" t="str">
        <f>VLOOKUP(A1866,EMPRESAS!$A$1:$I$342,9,0)</f>
        <v>SOGAMOSO</v>
      </c>
      <c r="J1866" s="75">
        <v>1</v>
      </c>
      <c r="K1866" s="176" t="str">
        <f>VLOOKUP(J1866,AUXILIAR_TIPO_ASEGURADORA!$C$2:$D$19,2,0)</f>
        <v>PREVISORA</v>
      </c>
      <c r="L1866" s="117">
        <v>3000678</v>
      </c>
      <c r="M1866" s="118">
        <v>43478</v>
      </c>
      <c r="N1866" s="117">
        <v>1002730</v>
      </c>
      <c r="O1866" s="118">
        <v>43478</v>
      </c>
      <c r="P1866" s="4"/>
      <c r="Q1866" s="213"/>
      <c r="R1866" s="157" t="str">
        <f t="shared" ca="1" si="99"/>
        <v>Vencida</v>
      </c>
      <c r="S1866" s="157">
        <f t="shared" ca="1" si="100"/>
        <v>1172</v>
      </c>
      <c r="T1866" s="157" t="str">
        <f t="shared" ca="1" si="98"/>
        <v xml:space="preserve"> </v>
      </c>
    </row>
    <row r="1867" spans="1:20" ht="15.6" thickTop="1" thickBot="1">
      <c r="A1867" s="67">
        <v>9007828757</v>
      </c>
      <c r="B1867" s="88" t="str">
        <f>VLOOKUP(A1867,EMPRESAS!$A$1:$B$342,2,0)</f>
        <v>ASOCIACION DE MOTORISTAS DE PUERTO LIMON "ASOMOTP</v>
      </c>
      <c r="C1867" s="88" t="str">
        <f>VLOOKUP(A1867,EMPRESAS!$A$1:$C$342,3,0)</f>
        <v>Especial</v>
      </c>
      <c r="D1867" s="99" t="s">
        <v>2902</v>
      </c>
      <c r="E1867" s="133">
        <v>40123672</v>
      </c>
      <c r="F1867" s="136" t="s">
        <v>1158</v>
      </c>
      <c r="G1867" s="134">
        <v>8</v>
      </c>
      <c r="H1867" s="133" t="s">
        <v>1035</v>
      </c>
      <c r="I1867" s="220" t="str">
        <f>VLOOKUP(A1867,EMPRESAS!$A$1:$I$342,9,0)</f>
        <v>CAQUETA</v>
      </c>
      <c r="J1867" s="75">
        <v>1</v>
      </c>
      <c r="K1867" s="176" t="str">
        <f>VLOOKUP(J1867,AUXILIAR_TIPO_ASEGURADORA!$C$2:$D$19,2,0)</f>
        <v>PREVISORA</v>
      </c>
      <c r="L1867" s="117">
        <v>1004198</v>
      </c>
      <c r="M1867" s="118">
        <v>43295</v>
      </c>
      <c r="N1867" s="117">
        <v>1004199</v>
      </c>
      <c r="O1867" s="118">
        <v>43295</v>
      </c>
      <c r="P1867" s="4"/>
      <c r="Q1867" s="213"/>
      <c r="R1867" s="157" t="str">
        <f t="shared" ca="1" si="99"/>
        <v>Vencida</v>
      </c>
      <c r="S1867" s="157">
        <f t="shared" ca="1" si="100"/>
        <v>1355</v>
      </c>
      <c r="T1867" s="157" t="str">
        <f t="shared" ca="1" si="98"/>
        <v xml:space="preserve"> </v>
      </c>
    </row>
    <row r="1868" spans="1:20" ht="15.6" thickTop="1" thickBot="1">
      <c r="A1868" s="88">
        <v>9007828757</v>
      </c>
      <c r="B1868" s="88" t="str">
        <f>VLOOKUP(A1868,EMPRESAS!$A$1:$B$342,2,0)</f>
        <v>ASOCIACION DE MOTORISTAS DE PUERTO LIMON "ASOMOTP</v>
      </c>
      <c r="C1868" s="88" t="str">
        <f>VLOOKUP(A1868,EMPRESAS!$A$1:$C$342,3,0)</f>
        <v>Especial</v>
      </c>
      <c r="D1868" s="99" t="s">
        <v>2903</v>
      </c>
      <c r="E1868" s="133">
        <v>40123673</v>
      </c>
      <c r="F1868" s="136" t="s">
        <v>1158</v>
      </c>
      <c r="G1868" s="134">
        <v>8</v>
      </c>
      <c r="H1868" s="133" t="s">
        <v>1035</v>
      </c>
      <c r="I1868" s="220" t="str">
        <f>VLOOKUP(A1868,EMPRESAS!$A$1:$I$342,9,0)</f>
        <v>CAQUETA</v>
      </c>
      <c r="J1868" s="75">
        <v>1</v>
      </c>
      <c r="K1868" s="176" t="str">
        <f>VLOOKUP(J1868,AUXILIAR_TIPO_ASEGURADORA!$C$2:$D$19,2,0)</f>
        <v>PREVISORA</v>
      </c>
      <c r="L1868" s="117">
        <v>1004198</v>
      </c>
      <c r="M1868" s="118">
        <v>43295</v>
      </c>
      <c r="N1868" s="117">
        <v>1004199</v>
      </c>
      <c r="O1868" s="118">
        <v>43295</v>
      </c>
      <c r="P1868" s="4"/>
      <c r="Q1868" s="213"/>
      <c r="R1868" s="157" t="str">
        <f t="shared" ca="1" si="99"/>
        <v>Vencida</v>
      </c>
      <c r="S1868" s="157">
        <f t="shared" ca="1" si="100"/>
        <v>1355</v>
      </c>
      <c r="T1868" s="157" t="str">
        <f t="shared" ca="1" si="98"/>
        <v xml:space="preserve"> </v>
      </c>
    </row>
    <row r="1869" spans="1:20" ht="15.6" thickTop="1" thickBot="1">
      <c r="A1869" s="84">
        <v>9005583384</v>
      </c>
      <c r="B1869" s="88" t="str">
        <f>VLOOKUP(A1869,EMPRESAS!$A$1:$B$342,2,0)</f>
        <v>HG-SUMINISTROS OBRAS Y SERVICIOS S.A.S.</v>
      </c>
      <c r="C1869" s="88" t="str">
        <f>VLOOKUP(A1869,EMPRESAS!$A$1:$C$342,3,0)</f>
        <v>Especial</v>
      </c>
      <c r="D1869" s="104" t="s">
        <v>723</v>
      </c>
      <c r="E1869" s="133">
        <v>10321463</v>
      </c>
      <c r="F1869" s="136" t="s">
        <v>1102</v>
      </c>
      <c r="G1869" s="134">
        <v>6</v>
      </c>
      <c r="H1869" s="133" t="s">
        <v>1035</v>
      </c>
      <c r="I1869" s="220" t="str">
        <f>VLOOKUP(A1869,EMPRESAS!$A$1:$I$342,9,0)</f>
        <v>MAGDALENA</v>
      </c>
      <c r="J1869" s="75">
        <v>1</v>
      </c>
      <c r="K1869" s="176" t="str">
        <f>VLOOKUP(J1869,AUXILIAR_TIPO_ASEGURADORA!$C$2:$D$19,2,0)</f>
        <v>PREVISORA</v>
      </c>
      <c r="L1869" s="117">
        <v>1002460</v>
      </c>
      <c r="M1869" s="118">
        <v>43306</v>
      </c>
      <c r="N1869" s="117">
        <v>3000187</v>
      </c>
      <c r="O1869" s="118">
        <v>43306</v>
      </c>
      <c r="P1869" s="4"/>
      <c r="Q1869" s="213"/>
      <c r="R1869" s="157" t="str">
        <f t="shared" ca="1" si="99"/>
        <v>Vencida</v>
      </c>
      <c r="S1869" s="157">
        <f t="shared" ca="1" si="100"/>
        <v>1344</v>
      </c>
      <c r="T1869" s="157" t="str">
        <f t="shared" ca="1" si="98"/>
        <v xml:space="preserve"> </v>
      </c>
    </row>
    <row r="1870" spans="1:20" ht="15.6" thickTop="1" thickBot="1">
      <c r="A1870" s="152">
        <v>9011087176</v>
      </c>
      <c r="B1870" s="88" t="str">
        <f>VLOOKUP(A1870,EMPRESAS!$A$1:$B$342,2,0)</f>
        <v>TRANSPORTE FLUVIAL MIXTO ATRATO CARIBE RIO BAUDO E.U.</v>
      </c>
      <c r="C1870" s="88" t="str">
        <f>VLOOKUP(A1870,EMPRESAS!$A$1:$C$342,3,0)</f>
        <v>Pasajeros</v>
      </c>
      <c r="D1870" s="91" t="s">
        <v>2904</v>
      </c>
      <c r="E1870" s="122">
        <v>20122373</v>
      </c>
      <c r="F1870" s="130" t="s">
        <v>1102</v>
      </c>
      <c r="G1870" s="122">
        <v>24</v>
      </c>
      <c r="H1870" s="133" t="s">
        <v>1105</v>
      </c>
      <c r="I1870" s="220" t="str">
        <f>VLOOKUP(A1870,EMPRESAS!$A$1:$I$342,9,0)</f>
        <v>ATRATO</v>
      </c>
      <c r="J1870" s="75">
        <v>2</v>
      </c>
      <c r="K1870" s="176" t="str">
        <f>VLOOKUP(J1870,AUXILIAR_TIPO_ASEGURADORA!$C$2:$D$19,2,0)</f>
        <v>QBE SEGUROS</v>
      </c>
      <c r="L1870" s="117">
        <v>706542090</v>
      </c>
      <c r="M1870" s="118">
        <v>43637</v>
      </c>
      <c r="N1870" s="117">
        <v>706542090</v>
      </c>
      <c r="O1870" s="118">
        <v>43637</v>
      </c>
      <c r="P1870" s="4"/>
      <c r="Q1870" s="213"/>
      <c r="R1870" s="157" t="str">
        <f t="shared" ca="1" si="99"/>
        <v>Vencida</v>
      </c>
      <c r="S1870" s="157">
        <f t="shared" ca="1" si="100"/>
        <v>1013</v>
      </c>
      <c r="T1870" s="157" t="str">
        <f t="shared" ref="T1870:T1933" ca="1" si="101">IF(S1870=-$Y$1,"Proximo a Vencer"," ")</f>
        <v xml:space="preserve"> </v>
      </c>
    </row>
    <row r="1871" spans="1:20" ht="15.6" thickTop="1" thickBot="1">
      <c r="A1871" s="152">
        <v>9011087176</v>
      </c>
      <c r="B1871" s="88" t="str">
        <f>VLOOKUP(A1871,EMPRESAS!$A$1:$B$342,2,0)</f>
        <v>TRANSPORTE FLUVIAL MIXTO ATRATO CARIBE RIO BAUDO E.U.</v>
      </c>
      <c r="C1871" s="88" t="str">
        <f>VLOOKUP(A1871,EMPRESAS!$A$1:$C$342,3,0)</f>
        <v>Pasajeros</v>
      </c>
      <c r="D1871" s="153" t="s">
        <v>2905</v>
      </c>
      <c r="E1871" s="133">
        <v>20221365</v>
      </c>
      <c r="F1871" s="130" t="s">
        <v>1127</v>
      </c>
      <c r="G1871" s="134">
        <v>20</v>
      </c>
      <c r="H1871" s="133" t="s">
        <v>1105</v>
      </c>
      <c r="I1871" s="220" t="str">
        <f>VLOOKUP(A1871,EMPRESAS!$A$1:$I$342,9,0)</f>
        <v>ATRATO</v>
      </c>
      <c r="J1871" s="75">
        <v>2</v>
      </c>
      <c r="K1871" s="176" t="str">
        <f>VLOOKUP(J1871,AUXILIAR_TIPO_ASEGURADORA!$C$2:$D$19,2,0)</f>
        <v>QBE SEGUROS</v>
      </c>
      <c r="L1871" s="117">
        <v>706542090</v>
      </c>
      <c r="M1871" s="118">
        <v>43637</v>
      </c>
      <c r="N1871" s="117">
        <v>706542090</v>
      </c>
      <c r="O1871" s="118">
        <v>43637</v>
      </c>
      <c r="P1871" s="4"/>
      <c r="Q1871" s="213"/>
      <c r="R1871" s="157" t="str">
        <f t="shared" ca="1" si="99"/>
        <v>Vencida</v>
      </c>
      <c r="S1871" s="157">
        <f t="shared" ca="1" si="100"/>
        <v>1013</v>
      </c>
      <c r="T1871" s="157" t="str">
        <f t="shared" ca="1" si="101"/>
        <v xml:space="preserve"> </v>
      </c>
    </row>
    <row r="1872" spans="1:20" ht="15.6" thickTop="1" thickBot="1">
      <c r="A1872" s="152">
        <v>9011087176</v>
      </c>
      <c r="B1872" s="88" t="str">
        <f>VLOOKUP(A1872,EMPRESAS!$A$1:$B$342,2,0)</f>
        <v>TRANSPORTE FLUVIAL MIXTO ATRATO CARIBE RIO BAUDO E.U.</v>
      </c>
      <c r="C1872" s="88" t="str">
        <f>VLOOKUP(A1872,EMPRESAS!$A$1:$C$342,3,0)</f>
        <v>Pasajeros</v>
      </c>
      <c r="D1872" s="91" t="s">
        <v>2906</v>
      </c>
      <c r="E1872" s="122">
        <v>20122224</v>
      </c>
      <c r="F1872" s="130" t="s">
        <v>1102</v>
      </c>
      <c r="G1872" s="122">
        <v>18</v>
      </c>
      <c r="H1872" s="133" t="s">
        <v>1105</v>
      </c>
      <c r="I1872" s="220" t="str">
        <f>VLOOKUP(A1872,EMPRESAS!$A$1:$I$342,9,0)</f>
        <v>ATRATO</v>
      </c>
      <c r="J1872" s="75">
        <v>2</v>
      </c>
      <c r="K1872" s="176" t="str">
        <f>VLOOKUP(J1872,AUXILIAR_TIPO_ASEGURADORA!$C$2:$D$19,2,0)</f>
        <v>QBE SEGUROS</v>
      </c>
      <c r="L1872" s="117">
        <v>706542090</v>
      </c>
      <c r="M1872" s="118">
        <v>43637</v>
      </c>
      <c r="N1872" s="117">
        <v>706542090</v>
      </c>
      <c r="O1872" s="118">
        <v>43637</v>
      </c>
      <c r="P1872" s="4"/>
      <c r="Q1872" s="213"/>
      <c r="R1872" s="157" t="str">
        <f t="shared" ca="1" si="99"/>
        <v>Vencida</v>
      </c>
      <c r="S1872" s="157">
        <f t="shared" ca="1" si="100"/>
        <v>1013</v>
      </c>
      <c r="T1872" s="157" t="str">
        <f t="shared" ca="1" si="101"/>
        <v xml:space="preserve"> </v>
      </c>
    </row>
    <row r="1873" spans="1:20" ht="15.6" thickTop="1" thickBot="1">
      <c r="A1873" s="152">
        <v>9011087176</v>
      </c>
      <c r="B1873" s="88" t="str">
        <f>VLOOKUP(A1873,EMPRESAS!$A$1:$B$342,2,0)</f>
        <v>TRANSPORTE FLUVIAL MIXTO ATRATO CARIBE RIO BAUDO E.U.</v>
      </c>
      <c r="C1873" s="88" t="str">
        <f>VLOOKUP(A1873,EMPRESAS!$A$1:$C$342,3,0)</f>
        <v>Pasajeros</v>
      </c>
      <c r="D1873" s="91" t="s">
        <v>2907</v>
      </c>
      <c r="E1873" s="122">
        <v>20321294</v>
      </c>
      <c r="F1873" s="130" t="s">
        <v>1102</v>
      </c>
      <c r="G1873" s="122">
        <v>20</v>
      </c>
      <c r="H1873" s="133" t="s">
        <v>1105</v>
      </c>
      <c r="I1873" s="220" t="str">
        <f>VLOOKUP(A1873,EMPRESAS!$A$1:$I$342,9,0)</f>
        <v>ATRATO</v>
      </c>
      <c r="J1873" s="75">
        <v>2</v>
      </c>
      <c r="K1873" s="176" t="str">
        <f>VLOOKUP(J1873,AUXILIAR_TIPO_ASEGURADORA!$C$2:$D$19,2,0)</f>
        <v>QBE SEGUROS</v>
      </c>
      <c r="L1873" s="117">
        <v>706542090</v>
      </c>
      <c r="M1873" s="118">
        <v>43637</v>
      </c>
      <c r="N1873" s="117">
        <v>706542090</v>
      </c>
      <c r="O1873" s="118">
        <v>43637</v>
      </c>
      <c r="P1873" s="4"/>
      <c r="Q1873" s="213"/>
      <c r="R1873" s="157" t="str">
        <f t="shared" ca="1" si="99"/>
        <v>Vencida</v>
      </c>
      <c r="S1873" s="157">
        <f t="shared" ca="1" si="100"/>
        <v>1013</v>
      </c>
      <c r="T1873" s="157" t="str">
        <f t="shared" ca="1" si="101"/>
        <v xml:space="preserve"> </v>
      </c>
    </row>
    <row r="1874" spans="1:20" ht="15.6" thickTop="1" thickBot="1">
      <c r="A1874" s="152">
        <v>9011087176</v>
      </c>
      <c r="B1874" s="88" t="str">
        <f>VLOOKUP(A1874,EMPRESAS!$A$1:$B$342,2,0)</f>
        <v>TRANSPORTE FLUVIAL MIXTO ATRATO CARIBE RIO BAUDO E.U.</v>
      </c>
      <c r="C1874" s="88" t="str">
        <f>VLOOKUP(A1874,EMPRESAS!$A$1:$C$342,3,0)</f>
        <v>Pasajeros</v>
      </c>
      <c r="D1874" s="91" t="s">
        <v>2908</v>
      </c>
      <c r="E1874" s="122">
        <v>20320934</v>
      </c>
      <c r="F1874" s="130" t="s">
        <v>1102</v>
      </c>
      <c r="G1874" s="122">
        <v>22</v>
      </c>
      <c r="H1874" s="133" t="s">
        <v>1105</v>
      </c>
      <c r="I1874" s="220" t="str">
        <f>VLOOKUP(A1874,EMPRESAS!$A$1:$I$342,9,0)</f>
        <v>ATRATO</v>
      </c>
      <c r="J1874" s="75">
        <v>2</v>
      </c>
      <c r="K1874" s="176" t="str">
        <f>VLOOKUP(J1874,AUXILIAR_TIPO_ASEGURADORA!$C$2:$D$19,2,0)</f>
        <v>QBE SEGUROS</v>
      </c>
      <c r="L1874" s="117">
        <v>706542090</v>
      </c>
      <c r="M1874" s="118">
        <v>43637</v>
      </c>
      <c r="N1874" s="117">
        <v>706542090</v>
      </c>
      <c r="O1874" s="118">
        <v>43637</v>
      </c>
      <c r="P1874" s="4"/>
      <c r="Q1874" s="213"/>
      <c r="R1874" s="157" t="str">
        <f t="shared" ref="R1874:R1937" ca="1" si="102">IF(O1874&lt;$W$1,"Vencida","Vigente")</f>
        <v>Vencida</v>
      </c>
      <c r="S1874" s="157">
        <f t="shared" ref="S1874:S1937" ca="1" si="103">$W$1-O1874</f>
        <v>1013</v>
      </c>
      <c r="T1874" s="157" t="str">
        <f t="shared" ca="1" si="101"/>
        <v xml:space="preserve"> </v>
      </c>
    </row>
    <row r="1875" spans="1:20" ht="15.6" thickTop="1" thickBot="1">
      <c r="A1875" s="152">
        <v>9011087176</v>
      </c>
      <c r="B1875" s="88" t="str">
        <f>VLOOKUP(A1875,EMPRESAS!$A$1:$B$342,2,0)</f>
        <v>TRANSPORTE FLUVIAL MIXTO ATRATO CARIBE RIO BAUDO E.U.</v>
      </c>
      <c r="C1875" s="88" t="str">
        <f>VLOOKUP(A1875,EMPRESAS!$A$1:$C$342,3,0)</f>
        <v>Pasajeros</v>
      </c>
      <c r="D1875" s="91" t="s">
        <v>2909</v>
      </c>
      <c r="E1875" s="122">
        <v>20321049</v>
      </c>
      <c r="F1875" s="130" t="s">
        <v>1102</v>
      </c>
      <c r="G1875" s="122">
        <v>20</v>
      </c>
      <c r="H1875" s="133" t="s">
        <v>1105</v>
      </c>
      <c r="I1875" s="220" t="str">
        <f>VLOOKUP(A1875,EMPRESAS!$A$1:$I$342,9,0)</f>
        <v>ATRATO</v>
      </c>
      <c r="J1875" s="75">
        <v>2</v>
      </c>
      <c r="K1875" s="176" t="str">
        <f>VLOOKUP(J1875,AUXILIAR_TIPO_ASEGURADORA!$C$2:$D$19,2,0)</f>
        <v>QBE SEGUROS</v>
      </c>
      <c r="L1875" s="117">
        <v>706542090</v>
      </c>
      <c r="M1875" s="118">
        <v>43637</v>
      </c>
      <c r="N1875" s="117">
        <v>706542090</v>
      </c>
      <c r="O1875" s="118">
        <v>43637</v>
      </c>
      <c r="P1875" s="4"/>
      <c r="Q1875" s="213"/>
      <c r="R1875" s="157" t="str">
        <f t="shared" ca="1" si="102"/>
        <v>Vencida</v>
      </c>
      <c r="S1875" s="157">
        <f t="shared" ca="1" si="103"/>
        <v>1013</v>
      </c>
      <c r="T1875" s="157" t="str">
        <f t="shared" ca="1" si="101"/>
        <v xml:space="preserve"> </v>
      </c>
    </row>
    <row r="1876" spans="1:20" ht="15.6" thickTop="1" thickBot="1">
      <c r="A1876" s="152">
        <v>9011087176</v>
      </c>
      <c r="B1876" s="88" t="str">
        <f>VLOOKUP(A1876,EMPRESAS!$A$1:$B$342,2,0)</f>
        <v>TRANSPORTE FLUVIAL MIXTO ATRATO CARIBE RIO BAUDO E.U.</v>
      </c>
      <c r="C1876" s="88" t="str">
        <f>VLOOKUP(A1876,EMPRESAS!$A$1:$C$342,3,0)</f>
        <v>Pasajeros</v>
      </c>
      <c r="D1876" s="91" t="s">
        <v>2910</v>
      </c>
      <c r="E1876" s="122">
        <v>20321837</v>
      </c>
      <c r="F1876" s="130" t="s">
        <v>1102</v>
      </c>
      <c r="G1876" s="122">
        <v>20</v>
      </c>
      <c r="H1876" s="133" t="s">
        <v>1105</v>
      </c>
      <c r="I1876" s="220" t="str">
        <f>VLOOKUP(A1876,EMPRESAS!$A$1:$I$342,9,0)</f>
        <v>ATRATO</v>
      </c>
      <c r="J1876" s="75">
        <v>2</v>
      </c>
      <c r="K1876" s="176" t="str">
        <f>VLOOKUP(J1876,AUXILIAR_TIPO_ASEGURADORA!$C$2:$D$19,2,0)</f>
        <v>QBE SEGUROS</v>
      </c>
      <c r="L1876" s="117">
        <v>706542090</v>
      </c>
      <c r="M1876" s="118">
        <v>43637</v>
      </c>
      <c r="N1876" s="117">
        <v>706542090</v>
      </c>
      <c r="O1876" s="118">
        <v>43637</v>
      </c>
      <c r="P1876" s="4"/>
      <c r="Q1876" s="213"/>
      <c r="R1876" s="157" t="str">
        <f t="shared" ca="1" si="102"/>
        <v>Vencida</v>
      </c>
      <c r="S1876" s="157">
        <f t="shared" ca="1" si="103"/>
        <v>1013</v>
      </c>
      <c r="T1876" s="157" t="str">
        <f t="shared" ca="1" si="101"/>
        <v xml:space="preserve"> </v>
      </c>
    </row>
    <row r="1877" spans="1:20" ht="15.6" thickTop="1" thickBot="1">
      <c r="A1877" s="152">
        <v>9011087176</v>
      </c>
      <c r="B1877" s="88" t="str">
        <f>VLOOKUP(A1877,EMPRESAS!$A$1:$B$342,2,0)</f>
        <v>TRANSPORTE FLUVIAL MIXTO ATRATO CARIBE RIO BAUDO E.U.</v>
      </c>
      <c r="C1877" s="88" t="str">
        <f>VLOOKUP(A1877,EMPRESAS!$A$1:$C$342,3,0)</f>
        <v>Pasajeros</v>
      </c>
      <c r="D1877" s="91" t="s">
        <v>2911</v>
      </c>
      <c r="E1877" s="122">
        <v>20122528</v>
      </c>
      <c r="F1877" s="130" t="s">
        <v>1102</v>
      </c>
      <c r="G1877" s="122">
        <v>18</v>
      </c>
      <c r="H1877" s="133" t="s">
        <v>1105</v>
      </c>
      <c r="I1877" s="220" t="str">
        <f>VLOOKUP(A1877,EMPRESAS!$A$1:$I$342,9,0)</f>
        <v>ATRATO</v>
      </c>
      <c r="J1877" s="75">
        <v>2</v>
      </c>
      <c r="K1877" s="176" t="str">
        <f>VLOOKUP(J1877,AUXILIAR_TIPO_ASEGURADORA!$C$2:$D$19,2,0)</f>
        <v>QBE SEGUROS</v>
      </c>
      <c r="L1877" s="117">
        <v>706542090</v>
      </c>
      <c r="M1877" s="118">
        <v>43637</v>
      </c>
      <c r="N1877" s="117">
        <v>706542090</v>
      </c>
      <c r="O1877" s="118">
        <v>43637</v>
      </c>
      <c r="P1877" s="4"/>
      <c r="Q1877" s="213"/>
      <c r="R1877" s="157" t="str">
        <f t="shared" ca="1" si="102"/>
        <v>Vencida</v>
      </c>
      <c r="S1877" s="157">
        <f t="shared" ca="1" si="103"/>
        <v>1013</v>
      </c>
      <c r="T1877" s="157" t="str">
        <f t="shared" ca="1" si="101"/>
        <v xml:space="preserve"> </v>
      </c>
    </row>
    <row r="1878" spans="1:20" ht="15.6" thickTop="1" thickBot="1">
      <c r="A1878" s="152">
        <v>9011087176</v>
      </c>
      <c r="B1878" s="88" t="str">
        <f>VLOOKUP(A1878,EMPRESAS!$A$1:$B$342,2,0)</f>
        <v>TRANSPORTE FLUVIAL MIXTO ATRATO CARIBE RIO BAUDO E.U.</v>
      </c>
      <c r="C1878" s="88" t="str">
        <f>VLOOKUP(A1878,EMPRESAS!$A$1:$C$342,3,0)</f>
        <v>Pasajeros</v>
      </c>
      <c r="D1878" s="91" t="s">
        <v>1716</v>
      </c>
      <c r="E1878" s="122">
        <v>20122074</v>
      </c>
      <c r="F1878" s="130" t="s">
        <v>1102</v>
      </c>
      <c r="G1878" s="122">
        <v>18</v>
      </c>
      <c r="H1878" s="133" t="s">
        <v>1105</v>
      </c>
      <c r="I1878" s="220" t="str">
        <f>VLOOKUP(A1878,EMPRESAS!$A$1:$I$342,9,0)</f>
        <v>ATRATO</v>
      </c>
      <c r="J1878" s="75">
        <v>2</v>
      </c>
      <c r="K1878" s="176" t="str">
        <f>VLOOKUP(J1878,AUXILIAR_TIPO_ASEGURADORA!$C$2:$D$19,2,0)</f>
        <v>QBE SEGUROS</v>
      </c>
      <c r="L1878" s="117">
        <v>706542090</v>
      </c>
      <c r="M1878" s="118">
        <v>43637</v>
      </c>
      <c r="N1878" s="117">
        <v>706542090</v>
      </c>
      <c r="O1878" s="118">
        <v>43637</v>
      </c>
      <c r="P1878" s="4"/>
      <c r="Q1878" s="213"/>
      <c r="R1878" s="157" t="str">
        <f t="shared" ca="1" si="102"/>
        <v>Vencida</v>
      </c>
      <c r="S1878" s="157">
        <f t="shared" ca="1" si="103"/>
        <v>1013</v>
      </c>
      <c r="T1878" s="157" t="str">
        <f t="shared" ca="1" si="101"/>
        <v xml:space="preserve"> </v>
      </c>
    </row>
    <row r="1879" spans="1:20" ht="15.6" thickTop="1" thickBot="1">
      <c r="A1879" s="152">
        <v>9011087176</v>
      </c>
      <c r="B1879" s="88" t="str">
        <f>VLOOKUP(A1879,EMPRESAS!$A$1:$B$342,2,0)</f>
        <v>TRANSPORTE FLUVIAL MIXTO ATRATO CARIBE RIO BAUDO E.U.</v>
      </c>
      <c r="C1879" s="88" t="str">
        <f>VLOOKUP(A1879,EMPRESAS!$A$1:$C$342,3,0)</f>
        <v>Pasajeros</v>
      </c>
      <c r="D1879" s="91" t="s">
        <v>2912</v>
      </c>
      <c r="E1879" s="122">
        <v>20321293</v>
      </c>
      <c r="F1879" s="130" t="s">
        <v>1102</v>
      </c>
      <c r="G1879" s="122">
        <v>18</v>
      </c>
      <c r="H1879" s="133" t="s">
        <v>1105</v>
      </c>
      <c r="I1879" s="220" t="str">
        <f>VLOOKUP(A1879,EMPRESAS!$A$1:$I$342,9,0)</f>
        <v>ATRATO</v>
      </c>
      <c r="J1879" s="75">
        <v>2</v>
      </c>
      <c r="K1879" s="176" t="str">
        <f>VLOOKUP(J1879,AUXILIAR_TIPO_ASEGURADORA!$C$2:$D$19,2,0)</f>
        <v>QBE SEGUROS</v>
      </c>
      <c r="L1879" s="117">
        <v>706542090</v>
      </c>
      <c r="M1879" s="118">
        <v>43637</v>
      </c>
      <c r="N1879" s="117">
        <v>706542090</v>
      </c>
      <c r="O1879" s="118">
        <v>43637</v>
      </c>
      <c r="P1879" s="4"/>
      <c r="Q1879" s="213"/>
      <c r="R1879" s="157" t="str">
        <f t="shared" ca="1" si="102"/>
        <v>Vencida</v>
      </c>
      <c r="S1879" s="157">
        <f t="shared" ca="1" si="103"/>
        <v>1013</v>
      </c>
      <c r="T1879" s="157" t="str">
        <f t="shared" ca="1" si="101"/>
        <v xml:space="preserve"> </v>
      </c>
    </row>
    <row r="1880" spans="1:20" ht="15.6" thickTop="1" thickBot="1">
      <c r="A1880" s="152">
        <v>9011087176</v>
      </c>
      <c r="B1880" s="88" t="str">
        <f>VLOOKUP(A1880,EMPRESAS!$A$1:$B$342,2,0)</f>
        <v>TRANSPORTE FLUVIAL MIXTO ATRATO CARIBE RIO BAUDO E.U.</v>
      </c>
      <c r="C1880" s="88" t="str">
        <f>VLOOKUP(A1880,EMPRESAS!$A$1:$C$342,3,0)</f>
        <v>Pasajeros</v>
      </c>
      <c r="D1880" s="91" t="s">
        <v>2913</v>
      </c>
      <c r="E1880" s="122">
        <v>20122495</v>
      </c>
      <c r="F1880" s="130" t="s">
        <v>1102</v>
      </c>
      <c r="G1880" s="122">
        <v>18</v>
      </c>
      <c r="H1880" s="133" t="s">
        <v>1105</v>
      </c>
      <c r="I1880" s="220" t="str">
        <f>VLOOKUP(A1880,EMPRESAS!$A$1:$I$342,9,0)</f>
        <v>ATRATO</v>
      </c>
      <c r="J1880" s="75">
        <v>2</v>
      </c>
      <c r="K1880" s="176" t="str">
        <f>VLOOKUP(J1880,AUXILIAR_TIPO_ASEGURADORA!$C$2:$D$19,2,0)</f>
        <v>QBE SEGUROS</v>
      </c>
      <c r="L1880" s="117">
        <v>706542090</v>
      </c>
      <c r="M1880" s="118">
        <v>43637</v>
      </c>
      <c r="N1880" s="117">
        <v>706542090</v>
      </c>
      <c r="O1880" s="118">
        <v>43637</v>
      </c>
      <c r="P1880" s="4"/>
      <c r="Q1880" s="213"/>
      <c r="R1880" s="157" t="str">
        <f t="shared" ca="1" si="102"/>
        <v>Vencida</v>
      </c>
      <c r="S1880" s="157">
        <f t="shared" ca="1" si="103"/>
        <v>1013</v>
      </c>
      <c r="T1880" s="157" t="str">
        <f t="shared" ca="1" si="101"/>
        <v xml:space="preserve"> </v>
      </c>
    </row>
    <row r="1881" spans="1:20" ht="15.6" thickTop="1" thickBot="1">
      <c r="A1881" s="152">
        <v>9011087176</v>
      </c>
      <c r="B1881" s="88" t="str">
        <f>VLOOKUP(A1881,EMPRESAS!$A$1:$B$342,2,0)</f>
        <v>TRANSPORTE FLUVIAL MIXTO ATRATO CARIBE RIO BAUDO E.U.</v>
      </c>
      <c r="C1881" s="88" t="str">
        <f>VLOOKUP(A1881,EMPRESAS!$A$1:$C$342,3,0)</f>
        <v>Pasajeros</v>
      </c>
      <c r="D1881" s="91" t="s">
        <v>2914</v>
      </c>
      <c r="E1881" s="122">
        <v>20122499</v>
      </c>
      <c r="F1881" s="130" t="s">
        <v>1102</v>
      </c>
      <c r="G1881" s="122">
        <v>18</v>
      </c>
      <c r="H1881" s="133" t="s">
        <v>1105</v>
      </c>
      <c r="I1881" s="220" t="str">
        <f>VLOOKUP(A1881,EMPRESAS!$A$1:$I$342,9,0)</f>
        <v>ATRATO</v>
      </c>
      <c r="J1881" s="75">
        <v>2</v>
      </c>
      <c r="K1881" s="176" t="str">
        <f>VLOOKUP(J1881,AUXILIAR_TIPO_ASEGURADORA!$C$2:$D$19,2,0)</f>
        <v>QBE SEGUROS</v>
      </c>
      <c r="L1881" s="117">
        <v>706542090</v>
      </c>
      <c r="M1881" s="118">
        <v>43637</v>
      </c>
      <c r="N1881" s="117">
        <v>706542090</v>
      </c>
      <c r="O1881" s="118">
        <v>43637</v>
      </c>
      <c r="P1881" s="4"/>
      <c r="Q1881" s="213"/>
      <c r="R1881" s="157" t="str">
        <f t="shared" ca="1" si="102"/>
        <v>Vencida</v>
      </c>
      <c r="S1881" s="157">
        <f t="shared" ca="1" si="103"/>
        <v>1013</v>
      </c>
      <c r="T1881" s="157" t="str">
        <f t="shared" ca="1" si="101"/>
        <v xml:space="preserve"> </v>
      </c>
    </row>
    <row r="1882" spans="1:20" ht="15.6" thickTop="1" thickBot="1">
      <c r="A1882" s="152">
        <v>9011087176</v>
      </c>
      <c r="B1882" s="88" t="str">
        <f>VLOOKUP(A1882,EMPRESAS!$A$1:$B$342,2,0)</f>
        <v>TRANSPORTE FLUVIAL MIXTO ATRATO CARIBE RIO BAUDO E.U.</v>
      </c>
      <c r="C1882" s="88" t="str">
        <f>VLOOKUP(A1882,EMPRESAS!$A$1:$C$342,3,0)</f>
        <v>Pasajeros</v>
      </c>
      <c r="D1882" s="91" t="s">
        <v>2915</v>
      </c>
      <c r="E1882" s="122">
        <v>20122438</v>
      </c>
      <c r="F1882" s="130" t="s">
        <v>1102</v>
      </c>
      <c r="G1882" s="122">
        <v>19</v>
      </c>
      <c r="H1882" s="133" t="s">
        <v>1105</v>
      </c>
      <c r="I1882" s="220" t="str">
        <f>VLOOKUP(A1882,EMPRESAS!$A$1:$I$342,9,0)</f>
        <v>ATRATO</v>
      </c>
      <c r="J1882" s="75">
        <v>2</v>
      </c>
      <c r="K1882" s="176" t="str">
        <f>VLOOKUP(J1882,AUXILIAR_TIPO_ASEGURADORA!$C$2:$D$19,2,0)</f>
        <v>QBE SEGUROS</v>
      </c>
      <c r="L1882" s="117">
        <v>706542090</v>
      </c>
      <c r="M1882" s="118">
        <v>43637</v>
      </c>
      <c r="N1882" s="117">
        <v>706542090</v>
      </c>
      <c r="O1882" s="118">
        <v>43637</v>
      </c>
      <c r="P1882" s="4"/>
      <c r="Q1882" s="213"/>
      <c r="R1882" s="157" t="str">
        <f t="shared" ca="1" si="102"/>
        <v>Vencida</v>
      </c>
      <c r="S1882" s="157">
        <f t="shared" ca="1" si="103"/>
        <v>1013</v>
      </c>
      <c r="T1882" s="157" t="str">
        <f t="shared" ca="1" si="101"/>
        <v xml:space="preserve"> </v>
      </c>
    </row>
    <row r="1883" spans="1:20" ht="15.6" thickTop="1" thickBot="1">
      <c r="A1883" s="152">
        <v>9011087176</v>
      </c>
      <c r="B1883" s="88" t="str">
        <f>VLOOKUP(A1883,EMPRESAS!$A$1:$B$342,2,0)</f>
        <v>TRANSPORTE FLUVIAL MIXTO ATRATO CARIBE RIO BAUDO E.U.</v>
      </c>
      <c r="C1883" s="88" t="str">
        <f>VLOOKUP(A1883,EMPRESAS!$A$1:$C$342,3,0)</f>
        <v>Pasajeros</v>
      </c>
      <c r="D1883" s="91" t="s">
        <v>2916</v>
      </c>
      <c r="E1883" s="122">
        <v>20121813</v>
      </c>
      <c r="F1883" s="130" t="s">
        <v>1102</v>
      </c>
      <c r="G1883" s="122">
        <v>20</v>
      </c>
      <c r="H1883" s="133" t="s">
        <v>1105</v>
      </c>
      <c r="I1883" s="220" t="str">
        <f>VLOOKUP(A1883,EMPRESAS!$A$1:$I$342,9,0)</f>
        <v>ATRATO</v>
      </c>
      <c r="J1883" s="75">
        <v>2</v>
      </c>
      <c r="K1883" s="176" t="str">
        <f>VLOOKUP(J1883,AUXILIAR_TIPO_ASEGURADORA!$C$2:$D$19,2,0)</f>
        <v>QBE SEGUROS</v>
      </c>
      <c r="L1883" s="117">
        <v>706542090</v>
      </c>
      <c r="M1883" s="118">
        <v>43637</v>
      </c>
      <c r="N1883" s="117">
        <v>706542090</v>
      </c>
      <c r="O1883" s="118">
        <v>43637</v>
      </c>
      <c r="P1883" s="4"/>
      <c r="Q1883" s="213"/>
      <c r="R1883" s="157" t="str">
        <f t="shared" ca="1" si="102"/>
        <v>Vencida</v>
      </c>
      <c r="S1883" s="157">
        <f t="shared" ca="1" si="103"/>
        <v>1013</v>
      </c>
      <c r="T1883" s="157" t="str">
        <f t="shared" ca="1" si="101"/>
        <v xml:space="preserve"> </v>
      </c>
    </row>
    <row r="1884" spans="1:20" ht="15.6" thickTop="1" thickBot="1">
      <c r="A1884" s="152">
        <v>9011087176</v>
      </c>
      <c r="B1884" s="88" t="str">
        <f>VLOOKUP(A1884,EMPRESAS!$A$1:$B$342,2,0)</f>
        <v>TRANSPORTE FLUVIAL MIXTO ATRATO CARIBE RIO BAUDO E.U.</v>
      </c>
      <c r="C1884" s="88" t="str">
        <f>VLOOKUP(A1884,EMPRESAS!$A$1:$C$342,3,0)</f>
        <v>Pasajeros</v>
      </c>
      <c r="D1884" s="91" t="s">
        <v>2917</v>
      </c>
      <c r="E1884" s="122">
        <v>20122107</v>
      </c>
      <c r="F1884" s="130" t="s">
        <v>1102</v>
      </c>
      <c r="G1884" s="122">
        <v>18</v>
      </c>
      <c r="H1884" s="133" t="s">
        <v>1105</v>
      </c>
      <c r="I1884" s="220" t="str">
        <f>VLOOKUP(A1884,EMPRESAS!$A$1:$I$342,9,0)</f>
        <v>ATRATO</v>
      </c>
      <c r="J1884" s="75">
        <v>2</v>
      </c>
      <c r="K1884" s="176" t="str">
        <f>VLOOKUP(J1884,AUXILIAR_TIPO_ASEGURADORA!$C$2:$D$19,2,0)</f>
        <v>QBE SEGUROS</v>
      </c>
      <c r="L1884" s="117">
        <v>706542090</v>
      </c>
      <c r="M1884" s="118">
        <v>43637</v>
      </c>
      <c r="N1884" s="117">
        <v>706542090</v>
      </c>
      <c r="O1884" s="118">
        <v>43637</v>
      </c>
      <c r="P1884" s="4"/>
      <c r="Q1884" s="213"/>
      <c r="R1884" s="157" t="str">
        <f t="shared" ca="1" si="102"/>
        <v>Vencida</v>
      </c>
      <c r="S1884" s="157">
        <f t="shared" ca="1" si="103"/>
        <v>1013</v>
      </c>
      <c r="T1884" s="157" t="str">
        <f t="shared" ca="1" si="101"/>
        <v xml:space="preserve"> </v>
      </c>
    </row>
    <row r="1885" spans="1:20" ht="15.6" thickTop="1" thickBot="1">
      <c r="A1885" s="152">
        <v>9011087176</v>
      </c>
      <c r="B1885" s="88" t="str">
        <f>VLOOKUP(A1885,EMPRESAS!$A$1:$B$342,2,0)</f>
        <v>TRANSPORTE FLUVIAL MIXTO ATRATO CARIBE RIO BAUDO E.U.</v>
      </c>
      <c r="C1885" s="88" t="str">
        <f>VLOOKUP(A1885,EMPRESAS!$A$1:$C$342,3,0)</f>
        <v>Pasajeros</v>
      </c>
      <c r="D1885" s="91" t="s">
        <v>2918</v>
      </c>
      <c r="E1885" s="122">
        <v>20221001</v>
      </c>
      <c r="F1885" s="130" t="s">
        <v>1158</v>
      </c>
      <c r="G1885" s="122">
        <v>18</v>
      </c>
      <c r="H1885" s="133" t="s">
        <v>1105</v>
      </c>
      <c r="I1885" s="220" t="str">
        <f>VLOOKUP(A1885,EMPRESAS!$A$1:$I$342,9,0)</f>
        <v>ATRATO</v>
      </c>
      <c r="J1885" s="75">
        <v>2</v>
      </c>
      <c r="K1885" s="176" t="str">
        <f>VLOOKUP(J1885,AUXILIAR_TIPO_ASEGURADORA!$C$2:$D$19,2,0)</f>
        <v>QBE SEGUROS</v>
      </c>
      <c r="L1885" s="117">
        <v>706542090</v>
      </c>
      <c r="M1885" s="118">
        <v>43637</v>
      </c>
      <c r="N1885" s="117">
        <v>706542090</v>
      </c>
      <c r="O1885" s="118">
        <v>43637</v>
      </c>
      <c r="P1885" s="4"/>
      <c r="Q1885" s="213"/>
      <c r="R1885" s="157" t="str">
        <f t="shared" ca="1" si="102"/>
        <v>Vencida</v>
      </c>
      <c r="S1885" s="157">
        <f t="shared" ca="1" si="103"/>
        <v>1013</v>
      </c>
      <c r="T1885" s="157" t="str">
        <f t="shared" ca="1" si="101"/>
        <v xml:space="preserve"> </v>
      </c>
    </row>
    <row r="1886" spans="1:20" ht="15.6" thickTop="1" thickBot="1">
      <c r="A1886" s="152">
        <v>9011087176</v>
      </c>
      <c r="B1886" s="88" t="str">
        <f>VLOOKUP(A1886,EMPRESAS!$A$1:$B$342,2,0)</f>
        <v>TRANSPORTE FLUVIAL MIXTO ATRATO CARIBE RIO BAUDO E.U.</v>
      </c>
      <c r="C1886" s="88" t="str">
        <f>VLOOKUP(A1886,EMPRESAS!$A$1:$C$342,3,0)</f>
        <v>Pasajeros</v>
      </c>
      <c r="D1886" s="153" t="s">
        <v>1631</v>
      </c>
      <c r="E1886" s="133">
        <v>20121750</v>
      </c>
      <c r="F1886" s="130" t="s">
        <v>1102</v>
      </c>
      <c r="G1886" s="134">
        <v>22</v>
      </c>
      <c r="H1886" s="133" t="s">
        <v>1105</v>
      </c>
      <c r="I1886" s="220" t="str">
        <f>VLOOKUP(A1886,EMPRESAS!$A$1:$I$342,9,0)</f>
        <v>ATRATO</v>
      </c>
      <c r="J1886" s="75">
        <v>2</v>
      </c>
      <c r="K1886" s="176" t="str">
        <f>VLOOKUP(J1886,AUXILIAR_TIPO_ASEGURADORA!$C$2:$D$19,2,0)</f>
        <v>QBE SEGUROS</v>
      </c>
      <c r="L1886" s="117">
        <v>706542090</v>
      </c>
      <c r="M1886" s="118">
        <v>43637</v>
      </c>
      <c r="N1886" s="117">
        <v>706542090</v>
      </c>
      <c r="O1886" s="118">
        <v>43637</v>
      </c>
      <c r="P1886" s="4"/>
      <c r="Q1886" s="213"/>
      <c r="R1886" s="157" t="str">
        <f t="shared" ca="1" si="102"/>
        <v>Vencida</v>
      </c>
      <c r="S1886" s="157">
        <f t="shared" ca="1" si="103"/>
        <v>1013</v>
      </c>
      <c r="T1886" s="157" t="str">
        <f t="shared" ca="1" si="101"/>
        <v xml:space="preserve"> </v>
      </c>
    </row>
    <row r="1887" spans="1:20" ht="15.6" thickTop="1" thickBot="1">
      <c r="A1887" s="152">
        <v>9011087176</v>
      </c>
      <c r="B1887" s="88" t="str">
        <f>VLOOKUP(A1887,EMPRESAS!$A$1:$B$342,2,0)</f>
        <v>TRANSPORTE FLUVIAL MIXTO ATRATO CARIBE RIO BAUDO E.U.</v>
      </c>
      <c r="C1887" s="88" t="str">
        <f>VLOOKUP(A1887,EMPRESAS!$A$1:$C$342,3,0)</f>
        <v>Pasajeros</v>
      </c>
      <c r="D1887" s="153" t="s">
        <v>2919</v>
      </c>
      <c r="E1887" s="133">
        <v>20122564</v>
      </c>
      <c r="F1887" s="130" t="s">
        <v>1102</v>
      </c>
      <c r="G1887" s="134">
        <v>18</v>
      </c>
      <c r="H1887" s="133" t="s">
        <v>1105</v>
      </c>
      <c r="I1887" s="220" t="str">
        <f>VLOOKUP(A1887,EMPRESAS!$A$1:$I$342,9,0)</f>
        <v>ATRATO</v>
      </c>
      <c r="J1887" s="75">
        <v>2</v>
      </c>
      <c r="K1887" s="176" t="str">
        <f>VLOOKUP(J1887,AUXILIAR_TIPO_ASEGURADORA!$C$2:$D$19,2,0)</f>
        <v>QBE SEGUROS</v>
      </c>
      <c r="L1887" s="117">
        <v>706542090</v>
      </c>
      <c r="M1887" s="118">
        <v>43637</v>
      </c>
      <c r="N1887" s="117">
        <v>706542090</v>
      </c>
      <c r="O1887" s="118">
        <v>43637</v>
      </c>
      <c r="P1887" s="4"/>
      <c r="Q1887" s="213"/>
      <c r="R1887" s="157" t="str">
        <f t="shared" ca="1" si="102"/>
        <v>Vencida</v>
      </c>
      <c r="S1887" s="157">
        <f t="shared" ca="1" si="103"/>
        <v>1013</v>
      </c>
      <c r="T1887" s="157" t="str">
        <f t="shared" ca="1" si="101"/>
        <v xml:space="preserve"> </v>
      </c>
    </row>
    <row r="1888" spans="1:20" ht="15.6" thickTop="1" thickBot="1">
      <c r="A1888" s="152">
        <v>9011087176</v>
      </c>
      <c r="B1888" s="88" t="str">
        <f>VLOOKUP(A1888,EMPRESAS!$A$1:$B$342,2,0)</f>
        <v>TRANSPORTE FLUVIAL MIXTO ATRATO CARIBE RIO BAUDO E.U.</v>
      </c>
      <c r="C1888" s="88" t="str">
        <f>VLOOKUP(A1888,EMPRESAS!$A$1:$C$342,3,0)</f>
        <v>Pasajeros</v>
      </c>
      <c r="D1888" s="91" t="s">
        <v>2920</v>
      </c>
      <c r="E1888" s="122">
        <v>20221375</v>
      </c>
      <c r="F1888" s="130" t="s">
        <v>1127</v>
      </c>
      <c r="G1888" s="122">
        <v>18</v>
      </c>
      <c r="H1888" s="133" t="s">
        <v>1105</v>
      </c>
      <c r="I1888" s="220" t="str">
        <f>VLOOKUP(A1888,EMPRESAS!$A$1:$I$342,9,0)</f>
        <v>ATRATO</v>
      </c>
      <c r="J1888" s="75">
        <v>2</v>
      </c>
      <c r="K1888" s="176" t="str">
        <f>VLOOKUP(J1888,AUXILIAR_TIPO_ASEGURADORA!$C$2:$D$19,2,0)</f>
        <v>QBE SEGUROS</v>
      </c>
      <c r="L1888" s="117">
        <v>706542090</v>
      </c>
      <c r="M1888" s="118">
        <v>43637</v>
      </c>
      <c r="N1888" s="117">
        <v>706542090</v>
      </c>
      <c r="O1888" s="118">
        <v>43637</v>
      </c>
      <c r="P1888" s="4"/>
      <c r="Q1888" s="213"/>
      <c r="R1888" s="157" t="str">
        <f t="shared" ca="1" si="102"/>
        <v>Vencida</v>
      </c>
      <c r="S1888" s="157">
        <f t="shared" ca="1" si="103"/>
        <v>1013</v>
      </c>
      <c r="T1888" s="157" t="str">
        <f t="shared" ca="1" si="101"/>
        <v xml:space="preserve"> </v>
      </c>
    </row>
    <row r="1889" spans="1:20" ht="15.6" thickTop="1" thickBot="1">
      <c r="A1889" s="152">
        <v>9011087176</v>
      </c>
      <c r="B1889" s="88" t="str">
        <f>VLOOKUP(A1889,EMPRESAS!$A$1:$B$342,2,0)</f>
        <v>TRANSPORTE FLUVIAL MIXTO ATRATO CARIBE RIO BAUDO E.U.</v>
      </c>
      <c r="C1889" s="88" t="str">
        <f>VLOOKUP(A1889,EMPRESAS!$A$1:$C$342,3,0)</f>
        <v>Pasajeros</v>
      </c>
      <c r="D1889" s="91" t="s">
        <v>1980</v>
      </c>
      <c r="E1889" s="126">
        <v>20321875</v>
      </c>
      <c r="F1889" s="130" t="s">
        <v>1102</v>
      </c>
      <c r="G1889" s="122">
        <v>32</v>
      </c>
      <c r="H1889" s="133" t="s">
        <v>1105</v>
      </c>
      <c r="I1889" s="220" t="str">
        <f>VLOOKUP(A1889,EMPRESAS!$A$1:$I$342,9,0)</f>
        <v>ATRATO</v>
      </c>
      <c r="J1889" s="75">
        <v>2</v>
      </c>
      <c r="K1889" s="176" t="str">
        <f>VLOOKUP(J1889,AUXILIAR_TIPO_ASEGURADORA!$C$2:$D$19,2,0)</f>
        <v>QBE SEGUROS</v>
      </c>
      <c r="L1889" s="117">
        <v>706542090</v>
      </c>
      <c r="M1889" s="118">
        <v>43637</v>
      </c>
      <c r="N1889" s="117">
        <v>706542090</v>
      </c>
      <c r="O1889" s="118">
        <v>43637</v>
      </c>
      <c r="P1889" s="4"/>
      <c r="Q1889" s="213"/>
      <c r="R1889" s="157" t="str">
        <f t="shared" ca="1" si="102"/>
        <v>Vencida</v>
      </c>
      <c r="S1889" s="157">
        <f t="shared" ca="1" si="103"/>
        <v>1013</v>
      </c>
      <c r="T1889" s="157" t="str">
        <f t="shared" ca="1" si="101"/>
        <v xml:space="preserve"> </v>
      </c>
    </row>
    <row r="1890" spans="1:20" ht="15.6" thickTop="1" thickBot="1">
      <c r="A1890" s="152">
        <v>9011087176</v>
      </c>
      <c r="B1890" s="88" t="str">
        <f>VLOOKUP(A1890,EMPRESAS!$A$1:$B$342,2,0)</f>
        <v>TRANSPORTE FLUVIAL MIXTO ATRATO CARIBE RIO BAUDO E.U.</v>
      </c>
      <c r="C1890" s="88" t="str">
        <f>VLOOKUP(A1890,EMPRESAS!$A$1:$C$342,3,0)</f>
        <v>Pasajeros</v>
      </c>
      <c r="D1890" s="91" t="s">
        <v>2921</v>
      </c>
      <c r="E1890" s="122">
        <v>20221420</v>
      </c>
      <c r="F1890" s="130" t="s">
        <v>1102</v>
      </c>
      <c r="G1890" s="122">
        <v>22</v>
      </c>
      <c r="H1890" s="133" t="s">
        <v>1105</v>
      </c>
      <c r="I1890" s="220" t="str">
        <f>VLOOKUP(A1890,EMPRESAS!$A$1:$I$342,9,0)</f>
        <v>ATRATO</v>
      </c>
      <c r="J1890" s="75">
        <v>2</v>
      </c>
      <c r="K1890" s="176" t="str">
        <f>VLOOKUP(J1890,AUXILIAR_TIPO_ASEGURADORA!$C$2:$D$19,2,0)</f>
        <v>QBE SEGUROS</v>
      </c>
      <c r="L1890" s="117">
        <v>706542090</v>
      </c>
      <c r="M1890" s="118">
        <v>43637</v>
      </c>
      <c r="N1890" s="117">
        <v>706542090</v>
      </c>
      <c r="O1890" s="118">
        <v>43637</v>
      </c>
      <c r="P1890" s="4"/>
      <c r="Q1890" s="213"/>
      <c r="R1890" s="157" t="str">
        <f t="shared" ca="1" si="102"/>
        <v>Vencida</v>
      </c>
      <c r="S1890" s="157">
        <f t="shared" ca="1" si="103"/>
        <v>1013</v>
      </c>
      <c r="T1890" s="157" t="str">
        <f t="shared" ca="1" si="101"/>
        <v xml:space="preserve"> </v>
      </c>
    </row>
    <row r="1891" spans="1:20" ht="15.6" thickTop="1" thickBot="1">
      <c r="A1891" s="152">
        <v>9011087176</v>
      </c>
      <c r="B1891" s="88" t="str">
        <f>VLOOKUP(A1891,EMPRESAS!$A$1:$B$342,2,0)</f>
        <v>TRANSPORTE FLUVIAL MIXTO ATRATO CARIBE RIO BAUDO E.U.</v>
      </c>
      <c r="C1891" s="88" t="str">
        <f>VLOOKUP(A1891,EMPRESAS!$A$1:$C$342,3,0)</f>
        <v>Pasajeros</v>
      </c>
      <c r="D1891" s="91" t="s">
        <v>2922</v>
      </c>
      <c r="E1891" s="122">
        <v>20221419</v>
      </c>
      <c r="F1891" s="130" t="s">
        <v>1102</v>
      </c>
      <c r="G1891" s="122">
        <v>18</v>
      </c>
      <c r="H1891" s="133" t="s">
        <v>1105</v>
      </c>
      <c r="I1891" s="220" t="str">
        <f>VLOOKUP(A1891,EMPRESAS!$A$1:$I$342,9,0)</f>
        <v>ATRATO</v>
      </c>
      <c r="J1891" s="75">
        <v>2</v>
      </c>
      <c r="K1891" s="176" t="str">
        <f>VLOOKUP(J1891,AUXILIAR_TIPO_ASEGURADORA!$C$2:$D$19,2,0)</f>
        <v>QBE SEGUROS</v>
      </c>
      <c r="L1891" s="117">
        <v>706542090</v>
      </c>
      <c r="M1891" s="118">
        <v>43637</v>
      </c>
      <c r="N1891" s="117">
        <v>706542090</v>
      </c>
      <c r="O1891" s="118">
        <v>43637</v>
      </c>
      <c r="P1891" s="4"/>
      <c r="Q1891" s="213"/>
      <c r="R1891" s="157" t="str">
        <f t="shared" ca="1" si="102"/>
        <v>Vencida</v>
      </c>
      <c r="S1891" s="157">
        <f t="shared" ca="1" si="103"/>
        <v>1013</v>
      </c>
      <c r="T1891" s="157" t="str">
        <f t="shared" ca="1" si="101"/>
        <v xml:space="preserve"> </v>
      </c>
    </row>
    <row r="1892" spans="1:20" ht="15.6" thickTop="1" thickBot="1">
      <c r="A1892" s="84">
        <v>9010812595</v>
      </c>
      <c r="B1892" s="88" t="str">
        <f>VLOOKUP(A1892,EMPRESAS!$A$1:$B$342,2,0)</f>
        <v>TRANSFLUVIALES CAQUETA S.A.S.</v>
      </c>
      <c r="C1892" s="88" t="str">
        <f>VLOOKUP(A1892,EMPRESAS!$A$1:$C$342,3,0)</f>
        <v>Pasajeros</v>
      </c>
      <c r="D1892" s="98" t="s">
        <v>2923</v>
      </c>
      <c r="E1892" s="133">
        <v>40321669</v>
      </c>
      <c r="F1892" s="136" t="s">
        <v>1102</v>
      </c>
      <c r="G1892" s="134">
        <v>18</v>
      </c>
      <c r="H1892" s="133" t="s">
        <v>1105</v>
      </c>
      <c r="I1892" s="220" t="str">
        <f>VLOOKUP(A1892,EMPRESAS!$A$1:$I$342,9,0)</f>
        <v xml:space="preserve">CAQUETA </v>
      </c>
      <c r="J1892" s="75">
        <v>1</v>
      </c>
      <c r="K1892" s="176" t="str">
        <f>VLOOKUP(J1892,AUXILIAR_TIPO_ASEGURADORA!$C$2:$D$19,2,0)</f>
        <v>PREVISORA</v>
      </c>
      <c r="L1892" s="117">
        <v>1004207</v>
      </c>
      <c r="M1892" s="118">
        <v>43664</v>
      </c>
      <c r="N1892" s="117">
        <v>1004206</v>
      </c>
      <c r="O1892" s="118">
        <v>43664</v>
      </c>
      <c r="P1892" s="4"/>
      <c r="Q1892" s="213"/>
      <c r="R1892" s="157" t="str">
        <f t="shared" ca="1" si="102"/>
        <v>Vencida</v>
      </c>
      <c r="S1892" s="157">
        <f t="shared" ca="1" si="103"/>
        <v>986</v>
      </c>
      <c r="T1892" s="157" t="str">
        <f t="shared" ca="1" si="101"/>
        <v xml:space="preserve"> </v>
      </c>
    </row>
    <row r="1893" spans="1:20" ht="15.6" thickTop="1" thickBot="1">
      <c r="A1893" s="84">
        <v>9010812595</v>
      </c>
      <c r="B1893" s="88" t="str">
        <f>VLOOKUP(A1893,EMPRESAS!$A$1:$B$342,2,0)</f>
        <v>TRANSFLUVIALES CAQUETA S.A.S.</v>
      </c>
      <c r="C1893" s="88" t="str">
        <f>VLOOKUP(A1893,EMPRESAS!$A$1:$C$342,3,0)</f>
        <v>Pasajeros</v>
      </c>
      <c r="D1893" s="98" t="s">
        <v>2924</v>
      </c>
      <c r="E1893" s="133">
        <v>40321670</v>
      </c>
      <c r="F1893" s="136" t="s">
        <v>1102</v>
      </c>
      <c r="G1893" s="134">
        <v>18</v>
      </c>
      <c r="H1893" s="133" t="s">
        <v>1105</v>
      </c>
      <c r="I1893" s="220" t="str">
        <f>VLOOKUP(A1893,EMPRESAS!$A$1:$I$342,9,0)</f>
        <v xml:space="preserve">CAQUETA </v>
      </c>
      <c r="J1893" s="75">
        <v>1</v>
      </c>
      <c r="K1893" s="176" t="str">
        <f>VLOOKUP(J1893,AUXILIAR_TIPO_ASEGURADORA!$C$2:$D$19,2,0)</f>
        <v>PREVISORA</v>
      </c>
      <c r="L1893" s="117">
        <v>1004207</v>
      </c>
      <c r="M1893" s="118">
        <v>43664</v>
      </c>
      <c r="N1893" s="117">
        <v>1004206</v>
      </c>
      <c r="O1893" s="118">
        <v>43664</v>
      </c>
      <c r="P1893" s="4"/>
      <c r="Q1893" s="213"/>
      <c r="R1893" s="157" t="str">
        <f t="shared" ca="1" si="102"/>
        <v>Vencida</v>
      </c>
      <c r="S1893" s="157">
        <f t="shared" ca="1" si="103"/>
        <v>986</v>
      </c>
      <c r="T1893" s="157" t="str">
        <f t="shared" ca="1" si="101"/>
        <v xml:space="preserve"> </v>
      </c>
    </row>
    <row r="1894" spans="1:20" ht="15.6" thickTop="1" thickBot="1">
      <c r="A1894" s="84">
        <v>9010812595</v>
      </c>
      <c r="B1894" s="88" t="str">
        <f>VLOOKUP(A1894,EMPRESAS!$A$1:$B$342,2,0)</f>
        <v>TRANSFLUVIALES CAQUETA S.A.S.</v>
      </c>
      <c r="C1894" s="88" t="str">
        <f>VLOOKUP(A1894,EMPRESAS!$A$1:$C$342,3,0)</f>
        <v>Pasajeros</v>
      </c>
      <c r="D1894" s="98" t="s">
        <v>2925</v>
      </c>
      <c r="E1894" s="133">
        <v>40321676</v>
      </c>
      <c r="F1894" s="136" t="s">
        <v>1102</v>
      </c>
      <c r="G1894" s="134">
        <v>22</v>
      </c>
      <c r="H1894" s="133" t="s">
        <v>1105</v>
      </c>
      <c r="I1894" s="220" t="str">
        <f>VLOOKUP(A1894,EMPRESAS!$A$1:$I$342,9,0)</f>
        <v xml:space="preserve">CAQUETA </v>
      </c>
      <c r="J1894" s="75">
        <v>1</v>
      </c>
      <c r="K1894" s="176" t="str">
        <f>VLOOKUP(J1894,AUXILIAR_TIPO_ASEGURADORA!$C$2:$D$19,2,0)</f>
        <v>PREVISORA</v>
      </c>
      <c r="L1894" s="117">
        <v>1004207</v>
      </c>
      <c r="M1894" s="118">
        <v>43664</v>
      </c>
      <c r="N1894" s="117">
        <v>1004206</v>
      </c>
      <c r="O1894" s="118">
        <v>43664</v>
      </c>
      <c r="P1894" s="4"/>
      <c r="Q1894" s="213"/>
      <c r="R1894" s="157" t="str">
        <f t="shared" ca="1" si="102"/>
        <v>Vencida</v>
      </c>
      <c r="S1894" s="157">
        <f t="shared" ca="1" si="103"/>
        <v>986</v>
      </c>
      <c r="T1894" s="157" t="str">
        <f t="shared" ca="1" si="101"/>
        <v xml:space="preserve"> </v>
      </c>
    </row>
    <row r="1895" spans="1:20" ht="15.6" thickTop="1" thickBot="1">
      <c r="A1895" s="84">
        <v>9010812595</v>
      </c>
      <c r="B1895" s="88" t="str">
        <f>VLOOKUP(A1895,EMPRESAS!$A$1:$B$342,2,0)</f>
        <v>TRANSFLUVIALES CAQUETA S.A.S.</v>
      </c>
      <c r="C1895" s="88" t="str">
        <f>VLOOKUP(A1895,EMPRESAS!$A$1:$C$342,3,0)</f>
        <v>Pasajeros</v>
      </c>
      <c r="D1895" s="98" t="s">
        <v>2926</v>
      </c>
      <c r="E1895" s="133">
        <v>40321671</v>
      </c>
      <c r="F1895" s="136" t="s">
        <v>1102</v>
      </c>
      <c r="G1895" s="134">
        <v>18</v>
      </c>
      <c r="H1895" s="133" t="s">
        <v>1105</v>
      </c>
      <c r="I1895" s="220" t="str">
        <f>VLOOKUP(A1895,EMPRESAS!$A$1:$I$342,9,0)</f>
        <v xml:space="preserve">CAQUETA </v>
      </c>
      <c r="J1895" s="75">
        <v>1</v>
      </c>
      <c r="K1895" s="176" t="str">
        <f>VLOOKUP(J1895,AUXILIAR_TIPO_ASEGURADORA!$C$2:$D$19,2,0)</f>
        <v>PREVISORA</v>
      </c>
      <c r="L1895" s="117">
        <v>1004207</v>
      </c>
      <c r="M1895" s="118">
        <v>43664</v>
      </c>
      <c r="N1895" s="117">
        <v>1004206</v>
      </c>
      <c r="O1895" s="118">
        <v>43664</v>
      </c>
      <c r="P1895" s="4"/>
      <c r="Q1895" s="213"/>
      <c r="R1895" s="157" t="str">
        <f t="shared" ca="1" si="102"/>
        <v>Vencida</v>
      </c>
      <c r="S1895" s="157">
        <f t="shared" ca="1" si="103"/>
        <v>986</v>
      </c>
      <c r="T1895" s="157" t="str">
        <f t="shared" ca="1" si="101"/>
        <v xml:space="preserve"> </v>
      </c>
    </row>
    <row r="1896" spans="1:20" ht="15.6" thickTop="1" thickBot="1">
      <c r="A1896" s="84">
        <v>9010812595</v>
      </c>
      <c r="B1896" s="88" t="str">
        <f>VLOOKUP(A1896,EMPRESAS!$A$1:$B$342,2,0)</f>
        <v>TRANSFLUVIALES CAQUETA S.A.S.</v>
      </c>
      <c r="C1896" s="88" t="str">
        <f>VLOOKUP(A1896,EMPRESAS!$A$1:$C$342,3,0)</f>
        <v>Pasajeros</v>
      </c>
      <c r="D1896" s="98" t="s">
        <v>1150</v>
      </c>
      <c r="E1896" s="133">
        <v>40321674</v>
      </c>
      <c r="F1896" s="136" t="s">
        <v>1102</v>
      </c>
      <c r="G1896" s="134">
        <v>22</v>
      </c>
      <c r="H1896" s="133" t="s">
        <v>1105</v>
      </c>
      <c r="I1896" s="220" t="str">
        <f>VLOOKUP(A1896,EMPRESAS!$A$1:$I$342,9,0)</f>
        <v xml:space="preserve">CAQUETA </v>
      </c>
      <c r="J1896" s="75">
        <v>1</v>
      </c>
      <c r="K1896" s="176" t="str">
        <f>VLOOKUP(J1896,AUXILIAR_TIPO_ASEGURADORA!$C$2:$D$19,2,0)</f>
        <v>PREVISORA</v>
      </c>
      <c r="L1896" s="117">
        <v>1004207</v>
      </c>
      <c r="M1896" s="118">
        <v>43664</v>
      </c>
      <c r="N1896" s="117">
        <v>1004206</v>
      </c>
      <c r="O1896" s="118">
        <v>43664</v>
      </c>
      <c r="P1896" s="4"/>
      <c r="Q1896" s="213"/>
      <c r="R1896" s="157" t="str">
        <f t="shared" ca="1" si="102"/>
        <v>Vencida</v>
      </c>
      <c r="S1896" s="157">
        <f t="shared" ca="1" si="103"/>
        <v>986</v>
      </c>
      <c r="T1896" s="157" t="str">
        <f t="shared" ca="1" si="101"/>
        <v xml:space="preserve"> </v>
      </c>
    </row>
    <row r="1897" spans="1:20" ht="15.6" thickTop="1" thickBot="1">
      <c r="A1897" s="84">
        <v>9010812595</v>
      </c>
      <c r="B1897" s="88" t="str">
        <f>VLOOKUP(A1897,EMPRESAS!$A$1:$B$342,2,0)</f>
        <v>TRANSFLUVIALES CAQUETA S.A.S.</v>
      </c>
      <c r="C1897" s="88" t="str">
        <f>VLOOKUP(A1897,EMPRESAS!$A$1:$C$342,3,0)</f>
        <v>Pasajeros</v>
      </c>
      <c r="D1897" s="98" t="s">
        <v>2927</v>
      </c>
      <c r="E1897" s="133">
        <v>40321675</v>
      </c>
      <c r="F1897" s="136" t="s">
        <v>1102</v>
      </c>
      <c r="G1897" s="134">
        <v>22</v>
      </c>
      <c r="H1897" s="133" t="s">
        <v>1105</v>
      </c>
      <c r="I1897" s="220" t="str">
        <f>VLOOKUP(A1897,EMPRESAS!$A$1:$I$342,9,0)</f>
        <v xml:space="preserve">CAQUETA </v>
      </c>
      <c r="J1897" s="75">
        <v>1</v>
      </c>
      <c r="K1897" s="176" t="str">
        <f>VLOOKUP(J1897,AUXILIAR_TIPO_ASEGURADORA!$C$2:$D$19,2,0)</f>
        <v>PREVISORA</v>
      </c>
      <c r="L1897" s="117">
        <v>1004207</v>
      </c>
      <c r="M1897" s="118">
        <v>43664</v>
      </c>
      <c r="N1897" s="117">
        <v>1004206</v>
      </c>
      <c r="O1897" s="118">
        <v>43664</v>
      </c>
      <c r="P1897" s="4"/>
      <c r="Q1897" s="213"/>
      <c r="R1897" s="157" t="str">
        <f t="shared" ca="1" si="102"/>
        <v>Vencida</v>
      </c>
      <c r="S1897" s="157">
        <f t="shared" ca="1" si="103"/>
        <v>986</v>
      </c>
      <c r="T1897" s="157" t="str">
        <f t="shared" ca="1" si="101"/>
        <v xml:space="preserve"> </v>
      </c>
    </row>
    <row r="1898" spans="1:20" ht="15.6" thickTop="1" thickBot="1">
      <c r="A1898" s="84">
        <v>9010812595</v>
      </c>
      <c r="B1898" s="88" t="str">
        <f>VLOOKUP(A1898,EMPRESAS!$A$1:$B$342,2,0)</f>
        <v>TRANSFLUVIALES CAQUETA S.A.S.</v>
      </c>
      <c r="C1898" s="88" t="str">
        <f>VLOOKUP(A1898,EMPRESAS!$A$1:$C$342,3,0)</f>
        <v>Pasajeros</v>
      </c>
      <c r="D1898" s="98" t="s">
        <v>2928</v>
      </c>
      <c r="E1898" s="133">
        <v>50656</v>
      </c>
      <c r="F1898" s="136" t="s">
        <v>1102</v>
      </c>
      <c r="G1898" s="134">
        <v>18</v>
      </c>
      <c r="H1898" s="133" t="s">
        <v>1105</v>
      </c>
      <c r="I1898" s="220" t="str">
        <f>VLOOKUP(A1898,EMPRESAS!$A$1:$I$342,9,0)</f>
        <v xml:space="preserve">CAQUETA </v>
      </c>
      <c r="J1898" s="75">
        <v>1</v>
      </c>
      <c r="K1898" s="176" t="str">
        <f>VLOOKUP(J1898,AUXILIAR_TIPO_ASEGURADORA!$C$2:$D$19,2,0)</f>
        <v>PREVISORA</v>
      </c>
      <c r="L1898" s="117">
        <v>1004207</v>
      </c>
      <c r="M1898" s="118">
        <v>43664</v>
      </c>
      <c r="N1898" s="117">
        <v>1004206</v>
      </c>
      <c r="O1898" s="118">
        <v>43664</v>
      </c>
      <c r="P1898" s="4"/>
      <c r="Q1898" s="213"/>
      <c r="R1898" s="157" t="str">
        <f t="shared" ca="1" si="102"/>
        <v>Vencida</v>
      </c>
      <c r="S1898" s="157">
        <f t="shared" ca="1" si="103"/>
        <v>986</v>
      </c>
      <c r="T1898" s="157" t="str">
        <f t="shared" ca="1" si="101"/>
        <v xml:space="preserve"> </v>
      </c>
    </row>
    <row r="1899" spans="1:20" ht="15.6" thickTop="1" thickBot="1">
      <c r="A1899" s="84">
        <v>9010812595</v>
      </c>
      <c r="B1899" s="88" t="str">
        <f>VLOOKUP(A1899,EMPRESAS!$A$1:$B$342,2,0)</f>
        <v>TRANSFLUVIALES CAQUETA S.A.S.</v>
      </c>
      <c r="C1899" s="88" t="str">
        <f>VLOOKUP(A1899,EMPRESAS!$A$1:$C$342,3,0)</f>
        <v>Pasajeros</v>
      </c>
      <c r="D1899" s="98" t="s">
        <v>2929</v>
      </c>
      <c r="E1899" s="133">
        <v>40321713</v>
      </c>
      <c r="F1899" s="136" t="s">
        <v>1102</v>
      </c>
      <c r="G1899" s="134">
        <v>18</v>
      </c>
      <c r="H1899" s="133" t="s">
        <v>1105</v>
      </c>
      <c r="I1899" s="220" t="str">
        <f>VLOOKUP(A1899,EMPRESAS!$A$1:$I$342,9,0)</f>
        <v xml:space="preserve">CAQUETA </v>
      </c>
      <c r="J1899" s="75">
        <v>1</v>
      </c>
      <c r="K1899" s="176" t="str">
        <f>VLOOKUP(J1899,AUXILIAR_TIPO_ASEGURADORA!$C$2:$D$19,2,0)</f>
        <v>PREVISORA</v>
      </c>
      <c r="L1899" s="117">
        <v>1004207</v>
      </c>
      <c r="M1899" s="118">
        <v>43664</v>
      </c>
      <c r="N1899" s="117">
        <v>1004206</v>
      </c>
      <c r="O1899" s="118">
        <v>43664</v>
      </c>
      <c r="P1899" s="4"/>
      <c r="Q1899" s="213"/>
      <c r="R1899" s="157" t="str">
        <f t="shared" ca="1" si="102"/>
        <v>Vencida</v>
      </c>
      <c r="S1899" s="157">
        <f t="shared" ca="1" si="103"/>
        <v>986</v>
      </c>
      <c r="T1899" s="157" t="str">
        <f t="shared" ca="1" si="101"/>
        <v xml:space="preserve"> </v>
      </c>
    </row>
    <row r="1900" spans="1:20" ht="15.6" thickTop="1" thickBot="1">
      <c r="A1900" s="84">
        <v>9010812595</v>
      </c>
      <c r="B1900" s="88" t="str">
        <f>VLOOKUP(A1900,EMPRESAS!$A$1:$B$342,2,0)</f>
        <v>TRANSFLUVIALES CAQUETA S.A.S.</v>
      </c>
      <c r="C1900" s="88" t="str">
        <f>VLOOKUP(A1900,EMPRESAS!$A$1:$C$342,3,0)</f>
        <v>Pasajeros</v>
      </c>
      <c r="D1900" s="98" t="s">
        <v>2930</v>
      </c>
      <c r="E1900" s="133">
        <v>40321714</v>
      </c>
      <c r="F1900" s="136" t="s">
        <v>1102</v>
      </c>
      <c r="G1900" s="134">
        <v>18</v>
      </c>
      <c r="H1900" s="133" t="s">
        <v>1105</v>
      </c>
      <c r="I1900" s="220" t="str">
        <f>VLOOKUP(A1900,EMPRESAS!$A$1:$I$342,9,0)</f>
        <v xml:space="preserve">CAQUETA </v>
      </c>
      <c r="J1900" s="75">
        <v>1</v>
      </c>
      <c r="K1900" s="176" t="str">
        <f>VLOOKUP(J1900,AUXILIAR_TIPO_ASEGURADORA!$C$2:$D$19,2,0)</f>
        <v>PREVISORA</v>
      </c>
      <c r="L1900" s="117">
        <v>1004207</v>
      </c>
      <c r="M1900" s="118">
        <v>43664</v>
      </c>
      <c r="N1900" s="117">
        <v>1004206</v>
      </c>
      <c r="O1900" s="118">
        <v>43664</v>
      </c>
      <c r="P1900" s="4"/>
      <c r="Q1900" s="213"/>
      <c r="R1900" s="157" t="str">
        <f t="shared" ca="1" si="102"/>
        <v>Vencida</v>
      </c>
      <c r="S1900" s="157">
        <f t="shared" ca="1" si="103"/>
        <v>986</v>
      </c>
      <c r="T1900" s="157" t="str">
        <f t="shared" ca="1" si="101"/>
        <v xml:space="preserve"> </v>
      </c>
    </row>
    <row r="1901" spans="1:20" ht="15.6" thickTop="1" thickBot="1">
      <c r="A1901" s="84">
        <v>9010812595</v>
      </c>
      <c r="B1901" s="88" t="str">
        <f>VLOOKUP(A1901,EMPRESAS!$A$1:$B$342,2,0)</f>
        <v>TRANSFLUVIALES CAQUETA S.A.S.</v>
      </c>
      <c r="C1901" s="88" t="str">
        <f>VLOOKUP(A1901,EMPRESAS!$A$1:$C$342,3,0)</f>
        <v>Pasajeros</v>
      </c>
      <c r="D1901" s="98" t="s">
        <v>2931</v>
      </c>
      <c r="E1901" s="133">
        <v>40321507</v>
      </c>
      <c r="F1901" s="136" t="s">
        <v>1102</v>
      </c>
      <c r="G1901" s="134">
        <v>22</v>
      </c>
      <c r="H1901" s="133" t="s">
        <v>1105</v>
      </c>
      <c r="I1901" s="220" t="str">
        <f>VLOOKUP(A1901,EMPRESAS!$A$1:$I$342,9,0)</f>
        <v xml:space="preserve">CAQUETA </v>
      </c>
      <c r="J1901" s="75">
        <v>1</v>
      </c>
      <c r="K1901" s="176" t="str">
        <f>VLOOKUP(J1901,AUXILIAR_TIPO_ASEGURADORA!$C$2:$D$19,2,0)</f>
        <v>PREVISORA</v>
      </c>
      <c r="L1901" s="117">
        <v>1004207</v>
      </c>
      <c r="M1901" s="118">
        <v>43664</v>
      </c>
      <c r="N1901" s="117">
        <v>1004206</v>
      </c>
      <c r="O1901" s="118">
        <v>43664</v>
      </c>
      <c r="P1901" s="4"/>
      <c r="Q1901" s="213"/>
      <c r="R1901" s="157" t="str">
        <f t="shared" ca="1" si="102"/>
        <v>Vencida</v>
      </c>
      <c r="S1901" s="157">
        <f t="shared" ca="1" si="103"/>
        <v>986</v>
      </c>
      <c r="T1901" s="157" t="str">
        <f t="shared" ca="1" si="101"/>
        <v xml:space="preserve"> </v>
      </c>
    </row>
    <row r="1902" spans="1:20" ht="15.6" thickTop="1" thickBot="1">
      <c r="A1902" s="84" t="s">
        <v>676</v>
      </c>
      <c r="B1902" s="88" t="str">
        <f>VLOOKUP(A1902,EMPRESAS!$A$1:$B$342,2,0)</f>
        <v>TRANSFLUVIALES CAQUETA S.A.S.</v>
      </c>
      <c r="C1902" s="88" t="str">
        <f>VLOOKUP(A1902,EMPRESAS!$A$1:$C$342,3,0)</f>
        <v>Especial y Turismo</v>
      </c>
      <c r="D1902" s="98" t="s">
        <v>2932</v>
      </c>
      <c r="E1902" s="133">
        <v>40321698</v>
      </c>
      <c r="F1902" s="136" t="s">
        <v>1102</v>
      </c>
      <c r="G1902" s="134">
        <v>8</v>
      </c>
      <c r="H1902" s="133" t="s">
        <v>1105</v>
      </c>
      <c r="I1902" s="220" t="str">
        <f>VLOOKUP(A1902,EMPRESAS!$A$1:$I$342,9,0)</f>
        <v xml:space="preserve">CAQUETA </v>
      </c>
      <c r="J1902" s="75">
        <v>1</v>
      </c>
      <c r="K1902" s="176" t="str">
        <f>VLOOKUP(J1902,AUXILIAR_TIPO_ASEGURADORA!$C$2:$D$19,2,0)</f>
        <v>PREVISORA</v>
      </c>
      <c r="L1902" s="117">
        <v>1004207</v>
      </c>
      <c r="M1902" s="118">
        <v>44077</v>
      </c>
      <c r="N1902" s="117">
        <v>1005087</v>
      </c>
      <c r="O1902" s="118">
        <v>44077</v>
      </c>
      <c r="P1902" s="4"/>
      <c r="Q1902" s="213"/>
      <c r="R1902" s="157" t="str">
        <f t="shared" ca="1" si="102"/>
        <v>Vencida</v>
      </c>
      <c r="S1902" s="157">
        <f t="shared" ca="1" si="103"/>
        <v>573</v>
      </c>
      <c r="T1902" s="157" t="str">
        <f t="shared" ca="1" si="101"/>
        <v xml:space="preserve"> </v>
      </c>
    </row>
    <row r="1903" spans="1:20" ht="15.6" thickTop="1" thickBot="1">
      <c r="A1903" s="84" t="s">
        <v>676</v>
      </c>
      <c r="B1903" s="88" t="str">
        <f>VLOOKUP(A1903,EMPRESAS!$A$1:$B$342,2,0)</f>
        <v>TRANSFLUVIALES CAQUETA S.A.S.</v>
      </c>
      <c r="C1903" s="88" t="str">
        <f>VLOOKUP(A1903,EMPRESAS!$A$1:$C$342,3,0)</f>
        <v>Especial y Turismo</v>
      </c>
      <c r="D1903" s="98" t="s">
        <v>1761</v>
      </c>
      <c r="E1903" s="133">
        <v>50653</v>
      </c>
      <c r="F1903" s="136" t="s">
        <v>1102</v>
      </c>
      <c r="G1903" s="134">
        <v>18</v>
      </c>
      <c r="H1903" s="133" t="s">
        <v>1105</v>
      </c>
      <c r="I1903" s="220" t="str">
        <f>VLOOKUP(A1903,EMPRESAS!$A$1:$I$342,9,0)</f>
        <v xml:space="preserve">CAQUETA </v>
      </c>
      <c r="J1903" s="75">
        <v>1</v>
      </c>
      <c r="K1903" s="176" t="str">
        <f>VLOOKUP(J1903,AUXILIAR_TIPO_ASEGURADORA!$C$2:$D$19,2,0)</f>
        <v>PREVISORA</v>
      </c>
      <c r="L1903" s="117">
        <v>1004207</v>
      </c>
      <c r="M1903" s="118">
        <v>44077</v>
      </c>
      <c r="N1903" s="117">
        <v>1005087</v>
      </c>
      <c r="O1903" s="118">
        <v>44077</v>
      </c>
      <c r="P1903" s="4"/>
      <c r="Q1903" s="213"/>
      <c r="R1903" s="157" t="str">
        <f t="shared" ca="1" si="102"/>
        <v>Vencida</v>
      </c>
      <c r="S1903" s="157">
        <f t="shared" ca="1" si="103"/>
        <v>573</v>
      </c>
      <c r="T1903" s="157" t="str">
        <f t="shared" ca="1" si="101"/>
        <v xml:space="preserve"> </v>
      </c>
    </row>
    <row r="1904" spans="1:20" ht="15.6" thickTop="1" thickBot="1">
      <c r="A1904" s="84" t="s">
        <v>676</v>
      </c>
      <c r="B1904" s="88" t="str">
        <f>VLOOKUP(A1904,EMPRESAS!$A$1:$B$342,2,0)</f>
        <v>TRANSFLUVIALES CAQUETA S.A.S.</v>
      </c>
      <c r="C1904" s="88" t="str">
        <f>VLOOKUP(A1904,EMPRESAS!$A$1:$C$342,3,0)</f>
        <v>Especial y Turismo</v>
      </c>
      <c r="D1904" s="98" t="s">
        <v>2933</v>
      </c>
      <c r="E1904" s="133">
        <v>40321680</v>
      </c>
      <c r="F1904" s="136" t="s">
        <v>1102</v>
      </c>
      <c r="G1904" s="134">
        <v>18</v>
      </c>
      <c r="H1904" s="133" t="s">
        <v>1105</v>
      </c>
      <c r="I1904" s="220" t="str">
        <f>VLOOKUP(A1904,EMPRESAS!$A$1:$I$342,9,0)</f>
        <v xml:space="preserve">CAQUETA </v>
      </c>
      <c r="J1904" s="75">
        <v>1</v>
      </c>
      <c r="K1904" s="176" t="str">
        <f>VLOOKUP(J1904,AUXILIAR_TIPO_ASEGURADORA!$C$2:$D$19,2,0)</f>
        <v>PREVISORA</v>
      </c>
      <c r="L1904" s="117">
        <v>1004207</v>
      </c>
      <c r="M1904" s="118">
        <v>44077</v>
      </c>
      <c r="N1904" s="117">
        <v>1005087</v>
      </c>
      <c r="O1904" s="118">
        <v>44077</v>
      </c>
      <c r="P1904" s="4"/>
      <c r="Q1904" s="213"/>
      <c r="R1904" s="157" t="str">
        <f t="shared" ca="1" si="102"/>
        <v>Vencida</v>
      </c>
      <c r="S1904" s="157">
        <f t="shared" ca="1" si="103"/>
        <v>573</v>
      </c>
      <c r="T1904" s="157" t="str">
        <f t="shared" ca="1" si="101"/>
        <v xml:space="preserve"> </v>
      </c>
    </row>
    <row r="1905" spans="1:20" ht="15.6" thickTop="1" thickBot="1">
      <c r="A1905" s="84" t="s">
        <v>676</v>
      </c>
      <c r="B1905" s="88" t="str">
        <f>VLOOKUP(A1905,EMPRESAS!$A$1:$B$342,2,0)</f>
        <v>TRANSFLUVIALES CAQUETA S.A.S.</v>
      </c>
      <c r="C1905" s="88" t="str">
        <f>VLOOKUP(A1905,EMPRESAS!$A$1:$C$342,3,0)</f>
        <v>Especial y Turismo</v>
      </c>
      <c r="D1905" s="98" t="s">
        <v>2934</v>
      </c>
      <c r="E1905" s="133">
        <v>40321697</v>
      </c>
      <c r="F1905" s="136" t="s">
        <v>1102</v>
      </c>
      <c r="G1905" s="134">
        <v>18</v>
      </c>
      <c r="H1905" s="133" t="s">
        <v>1105</v>
      </c>
      <c r="I1905" s="220" t="str">
        <f>VLOOKUP(A1905,EMPRESAS!$A$1:$I$342,9,0)</f>
        <v xml:space="preserve">CAQUETA </v>
      </c>
      <c r="J1905" s="75">
        <v>1</v>
      </c>
      <c r="K1905" s="176" t="str">
        <f>VLOOKUP(J1905,AUXILIAR_TIPO_ASEGURADORA!$C$2:$D$19,2,0)</f>
        <v>PREVISORA</v>
      </c>
      <c r="L1905" s="117">
        <v>1004207</v>
      </c>
      <c r="M1905" s="118">
        <v>44077</v>
      </c>
      <c r="N1905" s="117">
        <v>1005087</v>
      </c>
      <c r="O1905" s="118">
        <v>44077</v>
      </c>
      <c r="P1905" s="4"/>
      <c r="Q1905" s="213"/>
      <c r="R1905" s="157" t="str">
        <f t="shared" ca="1" si="102"/>
        <v>Vencida</v>
      </c>
      <c r="S1905" s="157">
        <f t="shared" ca="1" si="103"/>
        <v>573</v>
      </c>
      <c r="T1905" s="157" t="str">
        <f t="shared" ca="1" si="101"/>
        <v xml:space="preserve"> </v>
      </c>
    </row>
    <row r="1906" spans="1:20" ht="15.6" thickTop="1" thickBot="1">
      <c r="A1906" s="84" t="s">
        <v>676</v>
      </c>
      <c r="B1906" s="88" t="str">
        <f>VLOOKUP(A1906,EMPRESAS!$A$1:$B$342,2,0)</f>
        <v>TRANSFLUVIALES CAQUETA S.A.S.</v>
      </c>
      <c r="C1906" s="88" t="str">
        <f>VLOOKUP(A1906,EMPRESAS!$A$1:$C$342,3,0)</f>
        <v>Especial y Turismo</v>
      </c>
      <c r="D1906" s="98" t="s">
        <v>2935</v>
      </c>
      <c r="E1906" s="133">
        <v>403211672</v>
      </c>
      <c r="F1906" s="136" t="s">
        <v>1102</v>
      </c>
      <c r="G1906" s="134">
        <v>18</v>
      </c>
      <c r="H1906" s="133" t="s">
        <v>1105</v>
      </c>
      <c r="I1906" s="220" t="str">
        <f>VLOOKUP(A1906,EMPRESAS!$A$1:$I$342,9,0)</f>
        <v xml:space="preserve">CAQUETA </v>
      </c>
      <c r="J1906" s="75">
        <v>1</v>
      </c>
      <c r="K1906" s="176" t="str">
        <f>VLOOKUP(J1906,AUXILIAR_TIPO_ASEGURADORA!$C$2:$D$19,2,0)</f>
        <v>PREVISORA</v>
      </c>
      <c r="L1906" s="117">
        <v>1004207</v>
      </c>
      <c r="M1906" s="118">
        <v>44077</v>
      </c>
      <c r="N1906" s="117">
        <v>1005087</v>
      </c>
      <c r="O1906" s="118">
        <v>44077</v>
      </c>
      <c r="P1906" s="4"/>
      <c r="Q1906" s="213"/>
      <c r="R1906" s="157" t="str">
        <f t="shared" ca="1" si="102"/>
        <v>Vencida</v>
      </c>
      <c r="S1906" s="157">
        <f t="shared" ca="1" si="103"/>
        <v>573</v>
      </c>
      <c r="T1906" s="157" t="str">
        <f t="shared" ca="1" si="101"/>
        <v xml:space="preserve"> </v>
      </c>
    </row>
    <row r="1907" spans="1:20" ht="15.6" thickTop="1" thickBot="1">
      <c r="A1907" s="84">
        <v>9010375285</v>
      </c>
      <c r="B1907" s="88" t="str">
        <f>VLOOKUP(A1907,EMPRESAS!$A$1:$B$342,2,0)</f>
        <v>TRANSFLUVIAL LA RIVEREÑA M.R.  S.A.S.</v>
      </c>
      <c r="C1907" s="88" t="str">
        <f>VLOOKUP(A1907,EMPRESAS!$A$1:$C$342,3,0)</f>
        <v>Pasajeros</v>
      </c>
      <c r="D1907" s="153" t="s">
        <v>2477</v>
      </c>
      <c r="E1907" s="133">
        <v>10920410</v>
      </c>
      <c r="F1907" s="136" t="s">
        <v>1158</v>
      </c>
      <c r="G1907" s="134">
        <v>25</v>
      </c>
      <c r="H1907" s="133" t="s">
        <v>1105</v>
      </c>
      <c r="I1907" s="220" t="str">
        <f>VLOOKUP(A1907,EMPRESAS!$A$1:$I$342,9,0)</f>
        <v>MAGDALENA</v>
      </c>
      <c r="J1907" s="75">
        <v>1</v>
      </c>
      <c r="K1907" s="176" t="str">
        <f>VLOOKUP(J1907,AUXILIAR_TIPO_ASEGURADORA!$C$2:$D$19,2,0)</f>
        <v>PREVISORA</v>
      </c>
      <c r="L1907" s="194">
        <v>706544670</v>
      </c>
      <c r="M1907" s="195">
        <v>43827</v>
      </c>
      <c r="N1907" s="194">
        <v>706544670</v>
      </c>
      <c r="O1907" s="195">
        <v>43827</v>
      </c>
      <c r="P1907" s="4"/>
      <c r="Q1907" s="213"/>
      <c r="R1907" s="157" t="str">
        <f t="shared" ca="1" si="102"/>
        <v>Vencida</v>
      </c>
      <c r="S1907" s="157">
        <f t="shared" ca="1" si="103"/>
        <v>823</v>
      </c>
      <c r="T1907" s="157" t="str">
        <f t="shared" ca="1" si="101"/>
        <v xml:space="preserve"> </v>
      </c>
    </row>
    <row r="1908" spans="1:20" ht="15.6" thickTop="1" thickBot="1">
      <c r="A1908" s="84">
        <v>9010375285</v>
      </c>
      <c r="B1908" s="88" t="str">
        <f>VLOOKUP(A1908,EMPRESAS!$A$1:$B$342,2,0)</f>
        <v>TRANSFLUVIAL LA RIVEREÑA M.R.  S.A.S.</v>
      </c>
      <c r="C1908" s="88" t="str">
        <f>VLOOKUP(A1908,EMPRESAS!$A$1:$C$342,3,0)</f>
        <v>Pasajeros</v>
      </c>
      <c r="D1908" s="153" t="s">
        <v>2936</v>
      </c>
      <c r="E1908" s="133">
        <v>10920395</v>
      </c>
      <c r="F1908" s="136" t="s">
        <v>1158</v>
      </c>
      <c r="G1908" s="134">
        <v>18</v>
      </c>
      <c r="H1908" s="133" t="s">
        <v>1105</v>
      </c>
      <c r="I1908" s="220" t="str">
        <f>VLOOKUP(A1908,EMPRESAS!$A$1:$I$342,9,0)</f>
        <v>MAGDALENA</v>
      </c>
      <c r="J1908" s="75">
        <v>1</v>
      </c>
      <c r="K1908" s="176" t="str">
        <f>VLOOKUP(J1908,AUXILIAR_TIPO_ASEGURADORA!$C$2:$D$19,2,0)</f>
        <v>PREVISORA</v>
      </c>
      <c r="L1908" s="194">
        <v>706544670</v>
      </c>
      <c r="M1908" s="195">
        <v>43827</v>
      </c>
      <c r="N1908" s="194">
        <v>706544670</v>
      </c>
      <c r="O1908" s="195">
        <v>43827</v>
      </c>
      <c r="P1908" s="4"/>
      <c r="Q1908" s="213"/>
      <c r="R1908" s="157" t="str">
        <f t="shared" ca="1" si="102"/>
        <v>Vencida</v>
      </c>
      <c r="S1908" s="157">
        <f t="shared" ca="1" si="103"/>
        <v>823</v>
      </c>
      <c r="T1908" s="157" t="str">
        <f t="shared" ca="1" si="101"/>
        <v xml:space="preserve"> </v>
      </c>
    </row>
    <row r="1909" spans="1:20" ht="15.6" thickTop="1" thickBot="1">
      <c r="A1909" s="84">
        <v>9010375285</v>
      </c>
      <c r="B1909" s="88" t="str">
        <f>VLOOKUP(A1909,EMPRESAS!$A$1:$B$342,2,0)</f>
        <v>TRANSFLUVIAL LA RIVEREÑA M.R.  S.A.S.</v>
      </c>
      <c r="C1909" s="88" t="str">
        <f>VLOOKUP(A1909,EMPRESAS!$A$1:$C$342,3,0)</f>
        <v>Pasajeros</v>
      </c>
      <c r="D1909" s="153" t="s">
        <v>2937</v>
      </c>
      <c r="E1909" s="133">
        <v>10920415</v>
      </c>
      <c r="F1909" s="136" t="s">
        <v>1158</v>
      </c>
      <c r="G1909" s="134">
        <v>18</v>
      </c>
      <c r="H1909" s="133" t="s">
        <v>1105</v>
      </c>
      <c r="I1909" s="220" t="str">
        <f>VLOOKUP(A1909,EMPRESAS!$A$1:$I$342,9,0)</f>
        <v>MAGDALENA</v>
      </c>
      <c r="J1909" s="75">
        <v>1</v>
      </c>
      <c r="K1909" s="176" t="str">
        <f>VLOOKUP(J1909,AUXILIAR_TIPO_ASEGURADORA!$C$2:$D$19,2,0)</f>
        <v>PREVISORA</v>
      </c>
      <c r="L1909" s="194">
        <v>706544670</v>
      </c>
      <c r="M1909" s="195">
        <v>43827</v>
      </c>
      <c r="N1909" s="194">
        <v>706544670</v>
      </c>
      <c r="O1909" s="195">
        <v>43827</v>
      </c>
      <c r="P1909" s="4"/>
      <c r="Q1909" s="213"/>
      <c r="R1909" s="157" t="str">
        <f t="shared" ca="1" si="102"/>
        <v>Vencida</v>
      </c>
      <c r="S1909" s="157">
        <f t="shared" ca="1" si="103"/>
        <v>823</v>
      </c>
      <c r="T1909" s="157" t="str">
        <f t="shared" ca="1" si="101"/>
        <v xml:space="preserve"> </v>
      </c>
    </row>
    <row r="1910" spans="1:20" ht="15.6" thickTop="1" thickBot="1">
      <c r="A1910" s="84">
        <v>393201581</v>
      </c>
      <c r="B1910" s="88" t="str">
        <f>VLOOKUP(A1910,EMPRESAS!$A$1:$B$342,2,0)</f>
        <v>GARCIA ROMAÑA DIRY ESTER</v>
      </c>
      <c r="C1910" s="88" t="str">
        <f>VLOOKUP(A1910,EMPRESAS!$A$1:$C$342,3,0)</f>
        <v>Especial</v>
      </c>
      <c r="D1910" s="98" t="s">
        <v>2490</v>
      </c>
      <c r="E1910" s="133">
        <v>20322352</v>
      </c>
      <c r="F1910" s="136" t="s">
        <v>1102</v>
      </c>
      <c r="G1910" s="134">
        <v>22</v>
      </c>
      <c r="H1910" s="133" t="s">
        <v>1105</v>
      </c>
      <c r="I1910" s="220" t="str">
        <f>VLOOKUP(A1910,EMPRESAS!$A$1:$I$342,9,0)</f>
        <v>ATRATO</v>
      </c>
      <c r="J1910" s="75">
        <v>2</v>
      </c>
      <c r="K1910" s="176" t="str">
        <f>VLOOKUP(J1910,AUXILIAR_TIPO_ASEGURADORA!$C$2:$D$19,2,0)</f>
        <v>QBE SEGUROS</v>
      </c>
      <c r="L1910" s="117">
        <v>706537518</v>
      </c>
      <c r="M1910" s="118">
        <v>43253</v>
      </c>
      <c r="N1910" s="117">
        <v>706537518</v>
      </c>
      <c r="O1910" s="118">
        <v>43253</v>
      </c>
      <c r="P1910" s="4"/>
      <c r="Q1910" s="213"/>
      <c r="R1910" s="157" t="str">
        <f t="shared" ca="1" si="102"/>
        <v>Vencida</v>
      </c>
      <c r="S1910" s="157">
        <f t="shared" ca="1" si="103"/>
        <v>1397</v>
      </c>
      <c r="T1910" s="157" t="str">
        <f t="shared" ca="1" si="101"/>
        <v xml:space="preserve"> </v>
      </c>
    </row>
    <row r="1911" spans="1:20" ht="15.6" thickTop="1" thickBot="1">
      <c r="A1911" s="84">
        <v>393201581</v>
      </c>
      <c r="B1911" s="88" t="str">
        <f>VLOOKUP(A1911,EMPRESAS!$A$1:$B$342,2,0)</f>
        <v>GARCIA ROMAÑA DIRY ESTER</v>
      </c>
      <c r="C1911" s="88" t="str">
        <f>VLOOKUP(A1911,EMPRESAS!$A$1:$C$342,3,0)</f>
        <v>Especial</v>
      </c>
      <c r="D1911" s="98" t="s">
        <v>2938</v>
      </c>
      <c r="E1911" s="133">
        <v>20322354</v>
      </c>
      <c r="F1911" s="136" t="s">
        <v>1102</v>
      </c>
      <c r="G1911" s="134">
        <v>40</v>
      </c>
      <c r="H1911" s="133" t="s">
        <v>1105</v>
      </c>
      <c r="I1911" s="220" t="str">
        <f>VLOOKUP(A1911,EMPRESAS!$A$1:$I$342,9,0)</f>
        <v>ATRATO</v>
      </c>
      <c r="J1911" s="75">
        <v>2</v>
      </c>
      <c r="K1911" s="176" t="str">
        <f>VLOOKUP(J1911,AUXILIAR_TIPO_ASEGURADORA!$C$2:$D$19,2,0)</f>
        <v>QBE SEGUROS</v>
      </c>
      <c r="L1911" s="117">
        <v>706537518</v>
      </c>
      <c r="M1911" s="118">
        <v>43253</v>
      </c>
      <c r="N1911" s="117">
        <v>706537518</v>
      </c>
      <c r="O1911" s="118">
        <v>43253</v>
      </c>
      <c r="P1911" s="4"/>
      <c r="Q1911" s="213"/>
      <c r="R1911" s="157" t="str">
        <f t="shared" ca="1" si="102"/>
        <v>Vencida</v>
      </c>
      <c r="S1911" s="157">
        <f t="shared" ca="1" si="103"/>
        <v>1397</v>
      </c>
      <c r="T1911" s="157" t="str">
        <f t="shared" ca="1" si="101"/>
        <v xml:space="preserve"> </v>
      </c>
    </row>
    <row r="1912" spans="1:20" ht="15.6" thickTop="1" thickBot="1">
      <c r="A1912" s="84">
        <v>914340502</v>
      </c>
      <c r="B1912" s="88" t="str">
        <f>VLOOKUP(A1912,EMPRESAS!$A$1:$B$342,2,0)</f>
        <v xml:space="preserve">ADAN RODRIGUEZ ROJAS </v>
      </c>
      <c r="C1912" s="88" t="str">
        <f>VLOOKUP(A1912,EMPRESAS!$A$1:$C$342,3,0)</f>
        <v>Pasajeros</v>
      </c>
      <c r="D1912" s="153" t="s">
        <v>2939</v>
      </c>
      <c r="E1912" s="133">
        <v>10920384</v>
      </c>
      <c r="F1912" s="136" t="s">
        <v>1158</v>
      </c>
      <c r="G1912" s="134">
        <v>20</v>
      </c>
      <c r="H1912" s="133" t="s">
        <v>1035</v>
      </c>
      <c r="I1912" s="220" t="str">
        <f>VLOOKUP(A1912,EMPRESAS!$A$1:$I$342,9,0)</f>
        <v>MAGDALENA</v>
      </c>
      <c r="J1912" s="75">
        <v>1</v>
      </c>
      <c r="K1912" s="176" t="str">
        <f>VLOOKUP(J1912,AUXILIAR_TIPO_ASEGURADORA!$C$2:$D$19,2,0)</f>
        <v>PREVISORA</v>
      </c>
      <c r="L1912" s="117">
        <v>1021112</v>
      </c>
      <c r="M1912" s="118">
        <v>43948</v>
      </c>
      <c r="N1912" s="117">
        <v>3000743</v>
      </c>
      <c r="O1912" s="118">
        <v>43948</v>
      </c>
      <c r="P1912" s="4"/>
      <c r="Q1912" s="213"/>
      <c r="R1912" s="157" t="str">
        <f t="shared" ca="1" si="102"/>
        <v>Vencida</v>
      </c>
      <c r="S1912" s="157">
        <f t="shared" ca="1" si="103"/>
        <v>702</v>
      </c>
      <c r="T1912" s="157" t="str">
        <f t="shared" ca="1" si="101"/>
        <v xml:space="preserve"> </v>
      </c>
    </row>
    <row r="1913" spans="1:20" ht="15.6" thickTop="1" thickBot="1">
      <c r="A1913" s="88">
        <v>8301118368</v>
      </c>
      <c r="B1913" s="88" t="str">
        <f>VLOOKUP(A1913,EMPRESAS!$A$1:$B$342,2,0)</f>
        <v>COOPERATIVA MULTIACTIVA DE LA INDUSTRIA DEL TRANSPORTE EN AMERICA "COOPAMER"</v>
      </c>
      <c r="C1913" s="88" t="str">
        <f>VLOOKUP(A1913,EMPRESAS!$A$1:$C$342,3,0)</f>
        <v>Especial</v>
      </c>
      <c r="D1913" s="98" t="s">
        <v>2940</v>
      </c>
      <c r="E1913" s="133">
        <v>30421713</v>
      </c>
      <c r="F1913" s="136" t="s">
        <v>1102</v>
      </c>
      <c r="G1913" s="134">
        <v>12</v>
      </c>
      <c r="H1913" s="133" t="s">
        <v>1105</v>
      </c>
      <c r="I1913" s="220" t="str">
        <f>VLOOKUP(A1913,EMPRESAS!$A$1:$I$342,9,0)</f>
        <v>UNILLA</v>
      </c>
      <c r="J1913" s="75">
        <v>2</v>
      </c>
      <c r="K1913" s="176" t="str">
        <f>VLOOKUP(J1913,AUXILIAR_TIPO_ASEGURADORA!$C$2:$D$19,2,0)</f>
        <v>QBE SEGUROS</v>
      </c>
      <c r="L1913" s="117">
        <v>706537509</v>
      </c>
      <c r="M1913" s="118">
        <v>43260</v>
      </c>
      <c r="N1913" s="117">
        <v>706537509</v>
      </c>
      <c r="O1913" s="118">
        <v>43260</v>
      </c>
      <c r="P1913" s="4"/>
      <c r="Q1913" s="213"/>
      <c r="R1913" s="157" t="str">
        <f t="shared" ca="1" si="102"/>
        <v>Vencida</v>
      </c>
      <c r="S1913" s="157">
        <f t="shared" ca="1" si="103"/>
        <v>1390</v>
      </c>
      <c r="T1913" s="157" t="str">
        <f t="shared" ca="1" si="101"/>
        <v xml:space="preserve"> </v>
      </c>
    </row>
    <row r="1914" spans="1:20" ht="15.6" thickTop="1" thickBot="1">
      <c r="A1914" s="88">
        <v>8301118368</v>
      </c>
      <c r="B1914" s="88" t="str">
        <f>VLOOKUP(A1914,EMPRESAS!$A$1:$B$342,2,0)</f>
        <v>COOPERATIVA MULTIACTIVA DE LA INDUSTRIA DEL TRANSPORTE EN AMERICA "COOPAMER"</v>
      </c>
      <c r="C1914" s="88" t="str">
        <f>VLOOKUP(A1914,EMPRESAS!$A$1:$C$342,3,0)</f>
        <v>Especial</v>
      </c>
      <c r="D1914" s="98" t="s">
        <v>2941</v>
      </c>
      <c r="E1914" s="133">
        <v>30420387</v>
      </c>
      <c r="F1914" s="136" t="s">
        <v>1102</v>
      </c>
      <c r="G1914" s="134">
        <v>18</v>
      </c>
      <c r="H1914" s="133" t="s">
        <v>1105</v>
      </c>
      <c r="I1914" s="220" t="str">
        <f>VLOOKUP(A1914,EMPRESAS!$A$1:$I$342,9,0)</f>
        <v>UNILLA</v>
      </c>
      <c r="J1914" s="75">
        <v>2</v>
      </c>
      <c r="K1914" s="176" t="str">
        <f>VLOOKUP(J1914,AUXILIAR_TIPO_ASEGURADORA!$C$2:$D$19,2,0)</f>
        <v>QBE SEGUROS</v>
      </c>
      <c r="L1914" s="117">
        <v>706537509</v>
      </c>
      <c r="M1914" s="118">
        <v>43260</v>
      </c>
      <c r="N1914" s="117">
        <v>706537509</v>
      </c>
      <c r="O1914" s="118">
        <v>43260</v>
      </c>
      <c r="P1914" s="4"/>
      <c r="Q1914" s="213"/>
      <c r="R1914" s="157" t="str">
        <f t="shared" ca="1" si="102"/>
        <v>Vencida</v>
      </c>
      <c r="S1914" s="157">
        <f t="shared" ca="1" si="103"/>
        <v>1390</v>
      </c>
      <c r="T1914" s="157" t="str">
        <f t="shared" ca="1" si="101"/>
        <v xml:space="preserve"> </v>
      </c>
    </row>
    <row r="1915" spans="1:20" ht="15.6" thickTop="1" thickBot="1">
      <c r="A1915" s="84">
        <v>9011640905</v>
      </c>
      <c r="B1915" s="88" t="str">
        <f>VLOOKUP(A1915,EMPRESAS!$A$1:$B$342,2,0)</f>
        <v>NAUTICA PÒZO AZUL S.A.S.</v>
      </c>
      <c r="C1915" s="88" t="str">
        <f>VLOOKUP(A1915,EMPRESAS!$A$1:$C$342,3,0)</f>
        <v>Turismo</v>
      </c>
      <c r="D1915" s="99" t="s">
        <v>2942</v>
      </c>
      <c r="E1915" s="133">
        <v>30720169</v>
      </c>
      <c r="F1915" s="136" t="s">
        <v>1102</v>
      </c>
      <c r="G1915" s="134">
        <v>16</v>
      </c>
      <c r="H1915" s="133" t="s">
        <v>1105</v>
      </c>
      <c r="I1915" s="220" t="str">
        <f>VLOOKUP(A1915,EMPRESAS!$A$1:$I$342,9,0)</f>
        <v>LAGUNA DE TOTA</v>
      </c>
      <c r="J1915" s="75">
        <v>1</v>
      </c>
      <c r="K1915" s="176" t="str">
        <f>VLOOKUP(J1915,AUXILIAR_TIPO_ASEGURADORA!$C$2:$D$19,2,0)</f>
        <v>PREVISORA</v>
      </c>
      <c r="L1915" s="117">
        <v>3000178</v>
      </c>
      <c r="M1915" s="118">
        <v>43449</v>
      </c>
      <c r="N1915" s="117">
        <v>1005951</v>
      </c>
      <c r="O1915" s="118">
        <v>43449</v>
      </c>
      <c r="P1915" s="4"/>
      <c r="Q1915" s="213"/>
      <c r="R1915" s="157" t="str">
        <f t="shared" ca="1" si="102"/>
        <v>Vencida</v>
      </c>
      <c r="S1915" s="157">
        <f t="shared" ca="1" si="103"/>
        <v>1201</v>
      </c>
      <c r="T1915" s="157" t="str">
        <f t="shared" ca="1" si="101"/>
        <v xml:space="preserve"> </v>
      </c>
    </row>
    <row r="1916" spans="1:20" ht="15.6" thickTop="1" thickBot="1">
      <c r="A1916" s="84">
        <v>9002394510</v>
      </c>
      <c r="B1916" s="88" t="str">
        <f>VLOOKUP(A1916,EMPRESAS!$A$1:$B$342,2,0)</f>
        <v>TRANSPORTE FLUVIAL LA CAPITANA S.A.S.</v>
      </c>
      <c r="C1916" s="88" t="str">
        <f>VLOOKUP(A1916,EMPRESAS!$A$1:$C$342,3,0)</f>
        <v>Especial</v>
      </c>
      <c r="D1916" s="98" t="s">
        <v>2044</v>
      </c>
      <c r="E1916" s="133">
        <v>30421882</v>
      </c>
      <c r="F1916" s="136" t="s">
        <v>1102</v>
      </c>
      <c r="G1916" s="134">
        <v>8</v>
      </c>
      <c r="H1916" s="133" t="s">
        <v>1105</v>
      </c>
      <c r="I1916" s="220" t="str">
        <f>VLOOKUP(A1916,EMPRESAS!$A$1:$I$342,9,0)</f>
        <v>INIRIDA</v>
      </c>
      <c r="J1916" s="75">
        <v>2</v>
      </c>
      <c r="K1916" s="176" t="str">
        <f>VLOOKUP(J1916,AUXILIAR_TIPO_ASEGURADORA!$C$2:$D$19,2,0)</f>
        <v>QBE SEGUROS</v>
      </c>
      <c r="L1916" s="117">
        <v>706540570</v>
      </c>
      <c r="M1916" s="118">
        <v>43496</v>
      </c>
      <c r="N1916" s="117">
        <v>706540570</v>
      </c>
      <c r="O1916" s="118">
        <v>43496</v>
      </c>
      <c r="P1916" s="4"/>
      <c r="Q1916" s="213"/>
      <c r="R1916" s="157" t="str">
        <f t="shared" ca="1" si="102"/>
        <v>Vencida</v>
      </c>
      <c r="S1916" s="157">
        <f t="shared" ca="1" si="103"/>
        <v>1154</v>
      </c>
      <c r="T1916" s="157" t="str">
        <f t="shared" ca="1" si="101"/>
        <v xml:space="preserve"> </v>
      </c>
    </row>
    <row r="1917" spans="1:20" ht="15.6" thickTop="1" thickBot="1">
      <c r="A1917" s="84">
        <v>9002394510</v>
      </c>
      <c r="B1917" s="88" t="str">
        <f>VLOOKUP(A1917,EMPRESAS!$A$1:$B$342,2,0)</f>
        <v>TRANSPORTE FLUVIAL LA CAPITANA S.A.S.</v>
      </c>
      <c r="C1917" s="88" t="str">
        <f>VLOOKUP(A1917,EMPRESAS!$A$1:$C$342,3,0)</f>
        <v>Especial</v>
      </c>
      <c r="D1917" s="98" t="s">
        <v>2943</v>
      </c>
      <c r="E1917" s="133">
        <v>30321476</v>
      </c>
      <c r="F1917" s="136" t="s">
        <v>1102</v>
      </c>
      <c r="G1917" s="134">
        <v>12</v>
      </c>
      <c r="H1917" s="133" t="s">
        <v>1105</v>
      </c>
      <c r="I1917" s="220" t="str">
        <f>VLOOKUP(A1917,EMPRESAS!$A$1:$I$342,9,0)</f>
        <v>INIRIDA</v>
      </c>
      <c r="J1917" s="75">
        <v>2</v>
      </c>
      <c r="K1917" s="176" t="str">
        <f>VLOOKUP(J1917,AUXILIAR_TIPO_ASEGURADORA!$C$2:$D$19,2,0)</f>
        <v>QBE SEGUROS</v>
      </c>
      <c r="L1917" s="117">
        <v>706540570</v>
      </c>
      <c r="M1917" s="118">
        <v>43496</v>
      </c>
      <c r="N1917" s="117">
        <v>706540570</v>
      </c>
      <c r="O1917" s="118">
        <v>43496</v>
      </c>
      <c r="P1917" s="4"/>
      <c r="Q1917" s="213"/>
      <c r="R1917" s="157" t="str">
        <f t="shared" ca="1" si="102"/>
        <v>Vencida</v>
      </c>
      <c r="S1917" s="157">
        <f t="shared" ca="1" si="103"/>
        <v>1154</v>
      </c>
      <c r="T1917" s="157" t="str">
        <f t="shared" ca="1" si="101"/>
        <v xml:space="preserve"> </v>
      </c>
    </row>
    <row r="1918" spans="1:20" ht="15.6" thickTop="1" thickBot="1">
      <c r="A1918" s="84">
        <v>9000796068</v>
      </c>
      <c r="B1918" s="88" t="str">
        <f>VLOOKUP(A1918,EMPRESAS!$A$1:$B$342,2,0)</f>
        <v>MARULAPIA S.A.S.</v>
      </c>
      <c r="C1918" s="88" t="str">
        <f>VLOOKUP(A1918,EMPRESAS!$A$1:$C$342,3,0)</f>
        <v>Turismo</v>
      </c>
      <c r="D1918" s="19" t="s">
        <v>2582</v>
      </c>
      <c r="E1918" s="133">
        <v>1272</v>
      </c>
      <c r="F1918" s="136" t="s">
        <v>1144</v>
      </c>
      <c r="G1918" s="134">
        <v>80</v>
      </c>
      <c r="H1918" s="133" t="s">
        <v>1105</v>
      </c>
      <c r="I1918" s="220" t="str">
        <f>VLOOKUP(A1918,EMPRESAS!$A$1:$I$342,9,0)</f>
        <v xml:space="preserve">MAGDALENA </v>
      </c>
      <c r="J1918" s="75">
        <v>1</v>
      </c>
      <c r="K1918" s="176" t="str">
        <f>VLOOKUP(J1918,AUXILIAR_TIPO_ASEGURADORA!$C$2:$D$19,2,0)</f>
        <v>PREVISORA</v>
      </c>
      <c r="L1918" s="117">
        <v>1004454</v>
      </c>
      <c r="M1918" s="118">
        <v>43587</v>
      </c>
      <c r="N1918" s="117">
        <v>12010243</v>
      </c>
      <c r="O1918" s="118">
        <v>43656</v>
      </c>
      <c r="P1918" s="4"/>
      <c r="Q1918" s="213"/>
      <c r="R1918" s="157" t="str">
        <f t="shared" ca="1" si="102"/>
        <v>Vencida</v>
      </c>
      <c r="S1918" s="157">
        <f t="shared" ca="1" si="103"/>
        <v>994</v>
      </c>
      <c r="T1918" s="157" t="str">
        <f t="shared" ca="1" si="101"/>
        <v xml:space="preserve"> </v>
      </c>
    </row>
    <row r="1919" spans="1:20" ht="15.6" thickTop="1" thickBot="1">
      <c r="A1919" s="84">
        <v>9012083165</v>
      </c>
      <c r="B1919" s="88" t="str">
        <f>VLOOKUP(A1919,EMPRESAS!$A$1:$B$342,2,0)</f>
        <v>BARCASAS Y YATES DE COLOMBIA S.A.S.</v>
      </c>
      <c r="C1919" s="88" t="str">
        <f>VLOOKUP(A1919,EMPRESAS!$A$1:$C$342,3,0)</f>
        <v>Especial y Turismo</v>
      </c>
      <c r="D1919" s="99" t="s">
        <v>2944</v>
      </c>
      <c r="E1919" s="133">
        <v>11022190</v>
      </c>
      <c r="F1919" s="131" t="s">
        <v>1195</v>
      </c>
      <c r="G1919" s="134">
        <v>30</v>
      </c>
      <c r="H1919" s="133" t="s">
        <v>1147</v>
      </c>
      <c r="I1919" s="220" t="str">
        <f>VLOOKUP(A1919,EMPRESAS!$A$1:$I$342,9,0)</f>
        <v>EMBALSE EL PEÑOL</v>
      </c>
      <c r="J1919" s="75">
        <v>1</v>
      </c>
      <c r="K1919" s="176" t="str">
        <f>VLOOKUP(J1919,AUXILIAR_TIPO_ASEGURADORA!$C$2:$D$19,2,0)</f>
        <v>PREVISORA</v>
      </c>
      <c r="L1919" s="117">
        <v>1021407</v>
      </c>
      <c r="M1919" s="118">
        <v>43728</v>
      </c>
      <c r="N1919" s="117">
        <v>3000784</v>
      </c>
      <c r="O1919" s="118">
        <v>43728</v>
      </c>
      <c r="P1919" s="4"/>
      <c r="Q1919" s="213"/>
      <c r="R1919" s="157" t="str">
        <f t="shared" ca="1" si="102"/>
        <v>Vencida</v>
      </c>
      <c r="S1919" s="157">
        <f t="shared" ca="1" si="103"/>
        <v>922</v>
      </c>
      <c r="T1919" s="157" t="str">
        <f t="shared" ca="1" si="101"/>
        <v xml:space="preserve"> </v>
      </c>
    </row>
    <row r="1920" spans="1:20" ht="15.6" thickTop="1" thickBot="1">
      <c r="A1920" s="84">
        <v>9012083165</v>
      </c>
      <c r="B1920" s="88" t="str">
        <f>VLOOKUP(A1920,EMPRESAS!$A$1:$B$342,2,0)</f>
        <v>BARCASAS Y YATES DE COLOMBIA S.A.S.</v>
      </c>
      <c r="C1920" s="88" t="str">
        <f>VLOOKUP(A1920,EMPRESAS!$A$1:$C$342,3,0)</f>
        <v>Especial y Turismo</v>
      </c>
      <c r="D1920" s="99" t="s">
        <v>2945</v>
      </c>
      <c r="E1920" s="133">
        <v>11022189</v>
      </c>
      <c r="F1920" s="131" t="s">
        <v>1195</v>
      </c>
      <c r="G1920" s="134">
        <v>19</v>
      </c>
      <c r="H1920" s="133" t="s">
        <v>1147</v>
      </c>
      <c r="I1920" s="220" t="str">
        <f>VLOOKUP(A1920,EMPRESAS!$A$1:$I$342,9,0)</f>
        <v>EMBALSE EL PEÑOL</v>
      </c>
      <c r="J1920" s="75">
        <v>1</v>
      </c>
      <c r="K1920" s="176" t="str">
        <f>VLOOKUP(J1920,AUXILIAR_TIPO_ASEGURADORA!$C$2:$D$19,2,0)</f>
        <v>PREVISORA</v>
      </c>
      <c r="L1920" s="117">
        <v>1021407</v>
      </c>
      <c r="M1920" s="118">
        <v>43728</v>
      </c>
      <c r="N1920" s="117">
        <v>3000784</v>
      </c>
      <c r="O1920" s="118">
        <v>43728</v>
      </c>
      <c r="P1920" s="4"/>
      <c r="Q1920" s="213"/>
      <c r="R1920" s="157" t="str">
        <f t="shared" ca="1" si="102"/>
        <v>Vencida</v>
      </c>
      <c r="S1920" s="157">
        <f t="shared" ca="1" si="103"/>
        <v>922</v>
      </c>
      <c r="T1920" s="157" t="str">
        <f t="shared" ca="1" si="101"/>
        <v xml:space="preserve"> </v>
      </c>
    </row>
    <row r="1921" spans="1:20" ht="15.6" thickTop="1" thickBot="1">
      <c r="A1921" s="84">
        <v>9012083165</v>
      </c>
      <c r="B1921" s="88" t="str">
        <f>VLOOKUP(A1921,EMPRESAS!$A$1:$B$342,2,0)</f>
        <v>BARCASAS Y YATES DE COLOMBIA S.A.S.</v>
      </c>
      <c r="C1921" s="88" t="str">
        <f>VLOOKUP(A1921,EMPRESAS!$A$1:$C$342,3,0)</f>
        <v>Especial y Turismo</v>
      </c>
      <c r="D1921" s="99" t="s">
        <v>2946</v>
      </c>
      <c r="E1921" s="133">
        <v>11021493</v>
      </c>
      <c r="F1921" s="136" t="s">
        <v>1102</v>
      </c>
      <c r="G1921" s="134">
        <v>8</v>
      </c>
      <c r="H1921" s="133" t="s">
        <v>1147</v>
      </c>
      <c r="I1921" s="220" t="str">
        <f>VLOOKUP(A1921,EMPRESAS!$A$1:$I$342,9,0)</f>
        <v>EMBALSE EL PEÑOL</v>
      </c>
      <c r="J1921" s="75">
        <v>1</v>
      </c>
      <c r="K1921" s="176" t="str">
        <f>VLOOKUP(J1921,AUXILIAR_TIPO_ASEGURADORA!$C$2:$D$19,2,0)</f>
        <v>PREVISORA</v>
      </c>
      <c r="L1921" s="117">
        <v>1021407</v>
      </c>
      <c r="M1921" s="118">
        <v>43728</v>
      </c>
      <c r="N1921" s="117">
        <v>3000784</v>
      </c>
      <c r="O1921" s="118">
        <v>43728</v>
      </c>
      <c r="P1921" s="4"/>
      <c r="Q1921" s="213"/>
      <c r="R1921" s="157" t="str">
        <f t="shared" ca="1" si="102"/>
        <v>Vencida</v>
      </c>
      <c r="S1921" s="157">
        <f t="shared" ca="1" si="103"/>
        <v>922</v>
      </c>
      <c r="T1921" s="157" t="str">
        <f t="shared" ca="1" si="101"/>
        <v xml:space="preserve"> </v>
      </c>
    </row>
    <row r="1922" spans="1:20" ht="15.6" thickTop="1" thickBot="1">
      <c r="A1922" s="84">
        <v>9012083165</v>
      </c>
      <c r="B1922" s="88" t="str">
        <f>VLOOKUP(A1922,EMPRESAS!$A$1:$B$342,2,0)</f>
        <v>BARCASAS Y YATES DE COLOMBIA S.A.S.</v>
      </c>
      <c r="C1922" s="88" t="str">
        <f>VLOOKUP(A1922,EMPRESAS!$A$1:$C$342,3,0)</f>
        <v>Especial y Turismo</v>
      </c>
      <c r="D1922" s="99" t="s">
        <v>2947</v>
      </c>
      <c r="E1922" s="133">
        <v>11022122</v>
      </c>
      <c r="F1922" s="136" t="s">
        <v>1102</v>
      </c>
      <c r="G1922" s="134">
        <v>7</v>
      </c>
      <c r="H1922" s="133" t="s">
        <v>1147</v>
      </c>
      <c r="I1922" s="220" t="str">
        <f>VLOOKUP(A1922,EMPRESAS!$A$1:$I$342,9,0)</f>
        <v>EMBALSE EL PEÑOL</v>
      </c>
      <c r="J1922" s="75">
        <v>1</v>
      </c>
      <c r="K1922" s="176" t="str">
        <f>VLOOKUP(J1922,AUXILIAR_TIPO_ASEGURADORA!$C$2:$D$19,2,0)</f>
        <v>PREVISORA</v>
      </c>
      <c r="L1922" s="117">
        <v>1021407</v>
      </c>
      <c r="M1922" s="118">
        <v>43728</v>
      </c>
      <c r="N1922" s="117">
        <v>3000784</v>
      </c>
      <c r="O1922" s="118">
        <v>43728</v>
      </c>
      <c r="P1922" s="4"/>
      <c r="Q1922" s="213"/>
      <c r="R1922" s="157" t="str">
        <f t="shared" ca="1" si="102"/>
        <v>Vencida</v>
      </c>
      <c r="S1922" s="157">
        <f t="shared" ca="1" si="103"/>
        <v>922</v>
      </c>
      <c r="T1922" s="157" t="str">
        <f t="shared" ca="1" si="101"/>
        <v xml:space="preserve"> </v>
      </c>
    </row>
    <row r="1923" spans="1:20" ht="15.6" thickTop="1" thickBot="1">
      <c r="A1923" s="84">
        <v>9012083165</v>
      </c>
      <c r="B1923" s="88" t="str">
        <f>VLOOKUP(A1923,EMPRESAS!$A$1:$B$342,2,0)</f>
        <v>BARCASAS Y YATES DE COLOMBIA S.A.S.</v>
      </c>
      <c r="C1923" s="88" t="str">
        <f>VLOOKUP(A1923,EMPRESAS!$A$1:$C$342,3,0)</f>
        <v>Especial y Turismo</v>
      </c>
      <c r="D1923" s="99" t="s">
        <v>2948</v>
      </c>
      <c r="E1923" s="133">
        <v>11022177</v>
      </c>
      <c r="F1923" s="136" t="s">
        <v>1102</v>
      </c>
      <c r="G1923" s="134">
        <v>8</v>
      </c>
      <c r="H1923" s="133" t="s">
        <v>1147</v>
      </c>
      <c r="I1923" s="220" t="str">
        <f>VLOOKUP(A1923,EMPRESAS!$A$1:$I$342,9,0)</f>
        <v>EMBALSE EL PEÑOL</v>
      </c>
      <c r="J1923" s="75">
        <v>1</v>
      </c>
      <c r="K1923" s="176" t="str">
        <f>VLOOKUP(J1923,AUXILIAR_TIPO_ASEGURADORA!$C$2:$D$19,2,0)</f>
        <v>PREVISORA</v>
      </c>
      <c r="L1923" s="117">
        <v>1021407</v>
      </c>
      <c r="M1923" s="118">
        <v>43728</v>
      </c>
      <c r="N1923" s="117">
        <v>3000784</v>
      </c>
      <c r="O1923" s="118">
        <v>43728</v>
      </c>
      <c r="P1923" s="4"/>
      <c r="Q1923" s="213"/>
      <c r="R1923" s="157" t="str">
        <f t="shared" ca="1" si="102"/>
        <v>Vencida</v>
      </c>
      <c r="S1923" s="157">
        <f t="shared" ca="1" si="103"/>
        <v>922</v>
      </c>
      <c r="T1923" s="157" t="str">
        <f t="shared" ca="1" si="101"/>
        <v xml:space="preserve"> </v>
      </c>
    </row>
    <row r="1924" spans="1:20" ht="15.6" thickTop="1" thickBot="1">
      <c r="A1924" s="84">
        <v>9012083165</v>
      </c>
      <c r="B1924" s="88" t="str">
        <f>VLOOKUP(A1924,EMPRESAS!$A$1:$B$342,2,0)</f>
        <v>BARCASAS Y YATES DE COLOMBIA S.A.S.</v>
      </c>
      <c r="C1924" s="88" t="str">
        <f>VLOOKUP(A1924,EMPRESAS!$A$1:$C$342,3,0)</f>
        <v>Especial y Turismo</v>
      </c>
      <c r="D1924" s="99" t="s">
        <v>2949</v>
      </c>
      <c r="E1924" s="133">
        <v>11021689</v>
      </c>
      <c r="F1924" s="136" t="s">
        <v>1102</v>
      </c>
      <c r="G1924" s="134">
        <v>8</v>
      </c>
      <c r="H1924" s="133" t="s">
        <v>1147</v>
      </c>
      <c r="I1924" s="220" t="str">
        <f>VLOOKUP(A1924,EMPRESAS!$A$1:$I$342,9,0)</f>
        <v>EMBALSE EL PEÑOL</v>
      </c>
      <c r="J1924" s="75">
        <v>1</v>
      </c>
      <c r="K1924" s="176" t="str">
        <f>VLOOKUP(J1924,AUXILIAR_TIPO_ASEGURADORA!$C$2:$D$19,2,0)</f>
        <v>PREVISORA</v>
      </c>
      <c r="L1924" s="117">
        <v>1021407</v>
      </c>
      <c r="M1924" s="118">
        <v>43728</v>
      </c>
      <c r="N1924" s="117">
        <v>3000784</v>
      </c>
      <c r="O1924" s="118">
        <v>43728</v>
      </c>
      <c r="P1924" s="4"/>
      <c r="Q1924" s="213"/>
      <c r="R1924" s="157" t="str">
        <f t="shared" ca="1" si="102"/>
        <v>Vencida</v>
      </c>
      <c r="S1924" s="157">
        <f t="shared" ca="1" si="103"/>
        <v>922</v>
      </c>
      <c r="T1924" s="157" t="str">
        <f t="shared" ca="1" si="101"/>
        <v xml:space="preserve"> </v>
      </c>
    </row>
    <row r="1925" spans="1:20" ht="15.6" thickTop="1" thickBot="1">
      <c r="A1925" s="84">
        <v>9012083165</v>
      </c>
      <c r="B1925" s="88" t="str">
        <f>VLOOKUP(A1925,EMPRESAS!$A$1:$B$342,2,0)</f>
        <v>BARCASAS Y YATES DE COLOMBIA S.A.S.</v>
      </c>
      <c r="C1925" s="88" t="str">
        <f>VLOOKUP(A1925,EMPRESAS!$A$1:$C$342,3,0)</f>
        <v>Especial y Turismo</v>
      </c>
      <c r="D1925" s="99" t="s">
        <v>2950</v>
      </c>
      <c r="E1925" s="133">
        <v>11022176</v>
      </c>
      <c r="F1925" s="136" t="s">
        <v>1102</v>
      </c>
      <c r="G1925" s="134">
        <v>8</v>
      </c>
      <c r="H1925" s="133" t="s">
        <v>1147</v>
      </c>
      <c r="I1925" s="220" t="str">
        <f>VLOOKUP(A1925,EMPRESAS!$A$1:$I$342,9,0)</f>
        <v>EMBALSE EL PEÑOL</v>
      </c>
      <c r="J1925" s="75">
        <v>1</v>
      </c>
      <c r="K1925" s="176" t="str">
        <f>VLOOKUP(J1925,AUXILIAR_TIPO_ASEGURADORA!$C$2:$D$19,2,0)</f>
        <v>PREVISORA</v>
      </c>
      <c r="L1925" s="117">
        <v>1021407</v>
      </c>
      <c r="M1925" s="118">
        <v>43728</v>
      </c>
      <c r="N1925" s="117">
        <v>3000784</v>
      </c>
      <c r="O1925" s="118">
        <v>43728</v>
      </c>
      <c r="P1925" s="4"/>
      <c r="Q1925" s="213"/>
      <c r="R1925" s="157" t="str">
        <f t="shared" ca="1" si="102"/>
        <v>Vencida</v>
      </c>
      <c r="S1925" s="157">
        <f t="shared" ca="1" si="103"/>
        <v>922</v>
      </c>
      <c r="T1925" s="157" t="str">
        <f t="shared" ca="1" si="101"/>
        <v xml:space="preserve"> </v>
      </c>
    </row>
    <row r="1926" spans="1:20" ht="15.6" thickTop="1" thickBot="1">
      <c r="A1926" s="84">
        <v>9012083165</v>
      </c>
      <c r="B1926" s="88" t="str">
        <f>VLOOKUP(A1926,EMPRESAS!$A$1:$B$342,2,0)</f>
        <v>BARCASAS Y YATES DE COLOMBIA S.A.S.</v>
      </c>
      <c r="C1926" s="88" t="str">
        <f>VLOOKUP(A1926,EMPRESAS!$A$1:$C$342,3,0)</f>
        <v>Especial y Turismo</v>
      </c>
      <c r="D1926" s="99" t="s">
        <v>2561</v>
      </c>
      <c r="E1926" s="133">
        <v>11022047</v>
      </c>
      <c r="F1926" s="136" t="s">
        <v>1102</v>
      </c>
      <c r="G1926" s="134">
        <v>6</v>
      </c>
      <c r="H1926" s="133" t="s">
        <v>1147</v>
      </c>
      <c r="I1926" s="220" t="str">
        <f>VLOOKUP(A1926,EMPRESAS!$A$1:$I$342,9,0)</f>
        <v>EMBALSE EL PEÑOL</v>
      </c>
      <c r="J1926" s="75">
        <v>1</v>
      </c>
      <c r="K1926" s="176" t="str">
        <f>VLOOKUP(J1926,AUXILIAR_TIPO_ASEGURADORA!$C$2:$D$19,2,0)</f>
        <v>PREVISORA</v>
      </c>
      <c r="L1926" s="117">
        <v>1021407</v>
      </c>
      <c r="M1926" s="118">
        <v>43728</v>
      </c>
      <c r="N1926" s="117">
        <v>3000784</v>
      </c>
      <c r="O1926" s="118">
        <v>43728</v>
      </c>
      <c r="P1926" s="4"/>
      <c r="Q1926" s="213"/>
      <c r="R1926" s="157" t="str">
        <f t="shared" ca="1" si="102"/>
        <v>Vencida</v>
      </c>
      <c r="S1926" s="157">
        <f t="shared" ca="1" si="103"/>
        <v>922</v>
      </c>
      <c r="T1926" s="157" t="str">
        <f t="shared" ca="1" si="101"/>
        <v xml:space="preserve"> </v>
      </c>
    </row>
    <row r="1927" spans="1:20" ht="15.6" thickTop="1" thickBot="1">
      <c r="A1927" s="84">
        <v>9012083165</v>
      </c>
      <c r="B1927" s="88" t="str">
        <f>VLOOKUP(A1927,EMPRESAS!$A$1:$B$342,2,0)</f>
        <v>BARCASAS Y YATES DE COLOMBIA S.A.S.</v>
      </c>
      <c r="C1927" s="88" t="str">
        <f>VLOOKUP(A1927,EMPRESAS!$A$1:$C$342,3,0)</f>
        <v>Especial y Turismo</v>
      </c>
      <c r="D1927" s="99" t="s">
        <v>1980</v>
      </c>
      <c r="E1927" s="133">
        <v>11022249</v>
      </c>
      <c r="F1927" s="131" t="s">
        <v>1195</v>
      </c>
      <c r="G1927" s="134">
        <v>30</v>
      </c>
      <c r="H1927" s="133" t="s">
        <v>1147</v>
      </c>
      <c r="I1927" s="220" t="str">
        <f>VLOOKUP(A1927,EMPRESAS!$A$1:$I$342,9,0)</f>
        <v>EMBALSE EL PEÑOL</v>
      </c>
      <c r="J1927" s="75">
        <v>1</v>
      </c>
      <c r="K1927" s="176" t="str">
        <f>VLOOKUP(J1927,AUXILIAR_TIPO_ASEGURADORA!$C$2:$D$19,2,0)</f>
        <v>PREVISORA</v>
      </c>
      <c r="L1927" s="117">
        <v>1022126</v>
      </c>
      <c r="M1927" s="118">
        <v>44004</v>
      </c>
      <c r="N1927" s="117">
        <v>1022125</v>
      </c>
      <c r="O1927" s="118">
        <v>44004</v>
      </c>
      <c r="P1927" s="4"/>
      <c r="Q1927" s="213"/>
      <c r="R1927" s="157" t="str">
        <f t="shared" ca="1" si="102"/>
        <v>Vencida</v>
      </c>
      <c r="S1927" s="157">
        <f t="shared" ca="1" si="103"/>
        <v>646</v>
      </c>
      <c r="T1927" s="157" t="str">
        <f t="shared" ca="1" si="101"/>
        <v xml:space="preserve"> </v>
      </c>
    </row>
    <row r="1928" spans="1:20" ht="15.6" thickTop="1" thickBot="1">
      <c r="A1928" s="84">
        <v>9012083165</v>
      </c>
      <c r="B1928" s="88" t="str">
        <f>VLOOKUP(A1928,EMPRESAS!$A$1:$B$342,2,0)</f>
        <v>BARCASAS Y YATES DE COLOMBIA S.A.S.</v>
      </c>
      <c r="C1928" s="88" t="str">
        <f>VLOOKUP(A1928,EMPRESAS!$A$1:$C$342,3,0)</f>
        <v>Especial y Turismo</v>
      </c>
      <c r="D1928" s="99" t="s">
        <v>2951</v>
      </c>
      <c r="E1928" s="133">
        <v>11021313</v>
      </c>
      <c r="F1928" s="136" t="s">
        <v>2690</v>
      </c>
      <c r="G1928" s="134">
        <v>12</v>
      </c>
      <c r="H1928" s="133" t="s">
        <v>1147</v>
      </c>
      <c r="I1928" s="220" t="str">
        <f>VLOOKUP(A1928,EMPRESAS!$A$1:$I$342,9,0)</f>
        <v>EMBALSE EL PEÑOL</v>
      </c>
      <c r="J1928" s="75">
        <v>1</v>
      </c>
      <c r="K1928" s="176" t="str">
        <f>VLOOKUP(J1928,AUXILIAR_TIPO_ASEGURADORA!$C$2:$D$19,2,0)</f>
        <v>PREVISORA</v>
      </c>
      <c r="L1928" s="117">
        <v>1022126</v>
      </c>
      <c r="M1928" s="118">
        <v>44004</v>
      </c>
      <c r="N1928" s="117">
        <v>1022125</v>
      </c>
      <c r="O1928" s="118">
        <v>44004</v>
      </c>
      <c r="P1928" s="4"/>
      <c r="Q1928" s="213"/>
      <c r="R1928" s="157" t="str">
        <f t="shared" ca="1" si="102"/>
        <v>Vencida</v>
      </c>
      <c r="S1928" s="157">
        <f t="shared" ca="1" si="103"/>
        <v>646</v>
      </c>
      <c r="T1928" s="157" t="str">
        <f t="shared" ca="1" si="101"/>
        <v xml:space="preserve"> </v>
      </c>
    </row>
    <row r="1929" spans="1:20" ht="15.6" thickTop="1" thickBot="1">
      <c r="A1929" s="84">
        <v>9012083165</v>
      </c>
      <c r="B1929" s="88" t="str">
        <f>VLOOKUP(A1929,EMPRESAS!$A$1:$B$342,2,0)</f>
        <v>BARCASAS Y YATES DE COLOMBIA S.A.S.</v>
      </c>
      <c r="C1929" s="88" t="str">
        <f>VLOOKUP(A1929,EMPRESAS!$A$1:$C$342,3,0)</f>
        <v>Especial y Turismo</v>
      </c>
      <c r="D1929" s="99" t="s">
        <v>2104</v>
      </c>
      <c r="E1929" s="133">
        <v>11022233</v>
      </c>
      <c r="F1929" s="131" t="s">
        <v>1195</v>
      </c>
      <c r="G1929" s="134">
        <v>19</v>
      </c>
      <c r="H1929" s="133" t="s">
        <v>1147</v>
      </c>
      <c r="I1929" s="220" t="str">
        <f>VLOOKUP(A1929,EMPRESAS!$A$1:$I$342,9,0)</f>
        <v>EMBALSE EL PEÑOL</v>
      </c>
      <c r="J1929" s="75">
        <v>1</v>
      </c>
      <c r="K1929" s="176" t="str">
        <f>VLOOKUP(J1929,AUXILIAR_TIPO_ASEGURADORA!$C$2:$D$19,2,0)</f>
        <v>PREVISORA</v>
      </c>
      <c r="L1929" s="117">
        <v>1022126</v>
      </c>
      <c r="M1929" s="118">
        <v>44004</v>
      </c>
      <c r="N1929" s="117">
        <v>1022125</v>
      </c>
      <c r="O1929" s="118">
        <v>44004</v>
      </c>
      <c r="P1929" s="4"/>
      <c r="Q1929" s="213"/>
      <c r="R1929" s="157" t="str">
        <f t="shared" ca="1" si="102"/>
        <v>Vencida</v>
      </c>
      <c r="S1929" s="157">
        <f t="shared" ca="1" si="103"/>
        <v>646</v>
      </c>
      <c r="T1929" s="157" t="str">
        <f t="shared" ca="1" si="101"/>
        <v xml:space="preserve"> </v>
      </c>
    </row>
    <row r="1930" spans="1:20" ht="15.6" thickTop="1" thickBot="1">
      <c r="A1930" s="84">
        <v>9012083165</v>
      </c>
      <c r="B1930" s="88" t="str">
        <f>VLOOKUP(A1930,EMPRESAS!$A$1:$B$342,2,0)</f>
        <v>BARCASAS Y YATES DE COLOMBIA S.A.S.</v>
      </c>
      <c r="C1930" s="88" t="str">
        <f>VLOOKUP(A1930,EMPRESAS!$A$1:$C$342,3,0)</f>
        <v>Especial y Turismo</v>
      </c>
      <c r="D1930" s="99" t="s">
        <v>2952</v>
      </c>
      <c r="E1930" s="133">
        <v>11022243</v>
      </c>
      <c r="F1930" s="136" t="s">
        <v>1102</v>
      </c>
      <c r="G1930" s="134">
        <v>8</v>
      </c>
      <c r="H1930" s="133" t="s">
        <v>1035</v>
      </c>
      <c r="I1930" s="220" t="str">
        <f>VLOOKUP(A1930,EMPRESAS!$A$1:$I$342,9,0)</f>
        <v>EMBALSE EL PEÑOL</v>
      </c>
      <c r="J1930" s="75">
        <v>1</v>
      </c>
      <c r="K1930" s="176" t="str">
        <f>VLOOKUP(J1930,AUXILIAR_TIPO_ASEGURADORA!$C$2:$D$19,2,0)</f>
        <v>PREVISORA</v>
      </c>
      <c r="L1930" s="117">
        <v>1022126</v>
      </c>
      <c r="M1930" s="118">
        <v>44004</v>
      </c>
      <c r="N1930" s="117">
        <v>1022125</v>
      </c>
      <c r="O1930" s="118">
        <v>44004</v>
      </c>
      <c r="P1930" s="4"/>
      <c r="Q1930" s="213"/>
      <c r="R1930" s="157" t="str">
        <f t="shared" ca="1" si="102"/>
        <v>Vencida</v>
      </c>
      <c r="S1930" s="157">
        <f t="shared" ca="1" si="103"/>
        <v>646</v>
      </c>
      <c r="T1930" s="157" t="str">
        <f t="shared" ca="1" si="101"/>
        <v xml:space="preserve"> </v>
      </c>
    </row>
    <row r="1931" spans="1:20" ht="15.6" thickTop="1" thickBot="1">
      <c r="A1931" s="84">
        <v>9012083165</v>
      </c>
      <c r="B1931" s="88" t="str">
        <f>VLOOKUP(A1931,EMPRESAS!$A$1:$B$342,2,0)</f>
        <v>BARCASAS Y YATES DE COLOMBIA S.A.S.</v>
      </c>
      <c r="C1931" s="88" t="str">
        <f>VLOOKUP(A1931,EMPRESAS!$A$1:$C$342,3,0)</f>
        <v>Especial y Turismo</v>
      </c>
      <c r="D1931" s="99" t="s">
        <v>2953</v>
      </c>
      <c r="E1931" s="133">
        <v>11022237</v>
      </c>
      <c r="F1931" s="136" t="s">
        <v>1102</v>
      </c>
      <c r="G1931" s="134">
        <v>18</v>
      </c>
      <c r="H1931" s="133" t="s">
        <v>1147</v>
      </c>
      <c r="I1931" s="220" t="str">
        <f>VLOOKUP(A1931,EMPRESAS!$A$1:$I$342,9,0)</f>
        <v>EMBALSE EL PEÑOL</v>
      </c>
      <c r="J1931" s="75">
        <v>1</v>
      </c>
      <c r="K1931" s="176" t="str">
        <f>VLOOKUP(J1931,AUXILIAR_TIPO_ASEGURADORA!$C$2:$D$19,2,0)</f>
        <v>PREVISORA</v>
      </c>
      <c r="L1931" s="117">
        <v>1022126</v>
      </c>
      <c r="M1931" s="118">
        <v>44004</v>
      </c>
      <c r="N1931" s="117">
        <v>1022125</v>
      </c>
      <c r="O1931" s="118">
        <v>44004</v>
      </c>
      <c r="P1931" s="4"/>
      <c r="Q1931" s="213"/>
      <c r="R1931" s="157" t="str">
        <f t="shared" ca="1" si="102"/>
        <v>Vencida</v>
      </c>
      <c r="S1931" s="157">
        <f t="shared" ca="1" si="103"/>
        <v>646</v>
      </c>
      <c r="T1931" s="157" t="str">
        <f t="shared" ca="1" si="101"/>
        <v xml:space="preserve"> </v>
      </c>
    </row>
    <row r="1932" spans="1:20" ht="15.6" thickTop="1" thickBot="1">
      <c r="A1932" s="84">
        <v>9012083165</v>
      </c>
      <c r="B1932" s="88" t="str">
        <f>VLOOKUP(A1932,EMPRESAS!$A$1:$B$342,2,0)</f>
        <v>BARCASAS Y YATES DE COLOMBIA S.A.S.</v>
      </c>
      <c r="C1932" s="88" t="str">
        <f>VLOOKUP(A1932,EMPRESAS!$A$1:$C$342,3,0)</f>
        <v>Especial y Turismo</v>
      </c>
      <c r="D1932" s="99" t="s">
        <v>2954</v>
      </c>
      <c r="E1932" s="133">
        <v>11022241</v>
      </c>
      <c r="F1932" s="131" t="s">
        <v>1195</v>
      </c>
      <c r="G1932" s="134">
        <v>18</v>
      </c>
      <c r="H1932" s="133" t="s">
        <v>1035</v>
      </c>
      <c r="I1932" s="220" t="str">
        <f>VLOOKUP(A1932,EMPRESAS!$A$1:$I$342,9,0)</f>
        <v>EMBALSE EL PEÑOL</v>
      </c>
      <c r="J1932" s="75">
        <v>1</v>
      </c>
      <c r="K1932" s="176" t="str">
        <f>VLOOKUP(J1932,AUXILIAR_TIPO_ASEGURADORA!$C$2:$D$19,2,0)</f>
        <v>PREVISORA</v>
      </c>
      <c r="L1932" s="117">
        <v>1022126</v>
      </c>
      <c r="M1932" s="118">
        <v>44004</v>
      </c>
      <c r="N1932" s="117">
        <v>1022125</v>
      </c>
      <c r="O1932" s="118">
        <v>44004</v>
      </c>
      <c r="P1932" s="4"/>
      <c r="Q1932" s="213"/>
      <c r="R1932" s="157" t="str">
        <f t="shared" ca="1" si="102"/>
        <v>Vencida</v>
      </c>
      <c r="S1932" s="157">
        <f t="shared" ca="1" si="103"/>
        <v>646</v>
      </c>
      <c r="T1932" s="157" t="str">
        <f t="shared" ca="1" si="101"/>
        <v xml:space="preserve"> </v>
      </c>
    </row>
    <row r="1933" spans="1:20" ht="15.6" thickTop="1" thickBot="1">
      <c r="A1933" s="84">
        <v>9012083165</v>
      </c>
      <c r="B1933" s="88" t="str">
        <f>VLOOKUP(A1933,EMPRESAS!$A$1:$B$342,2,0)</f>
        <v>BARCASAS Y YATES DE COLOMBIA S.A.S.</v>
      </c>
      <c r="C1933" s="88" t="str">
        <f>VLOOKUP(A1933,EMPRESAS!$A$1:$C$342,3,0)</f>
        <v>Especial y Turismo</v>
      </c>
      <c r="D1933" s="99" t="s">
        <v>2955</v>
      </c>
      <c r="E1933" s="133">
        <v>11022242</v>
      </c>
      <c r="F1933" s="136" t="s">
        <v>1102</v>
      </c>
      <c r="G1933" s="134">
        <v>18</v>
      </c>
      <c r="H1933" s="133" t="s">
        <v>1035</v>
      </c>
      <c r="I1933" s="220" t="str">
        <f>VLOOKUP(A1933,EMPRESAS!$A$1:$I$342,9,0)</f>
        <v>EMBALSE EL PEÑOL</v>
      </c>
      <c r="J1933" s="75">
        <v>1</v>
      </c>
      <c r="K1933" s="176" t="str">
        <f>VLOOKUP(J1933,AUXILIAR_TIPO_ASEGURADORA!$C$2:$D$19,2,0)</f>
        <v>PREVISORA</v>
      </c>
      <c r="L1933" s="117">
        <v>1022126</v>
      </c>
      <c r="M1933" s="118">
        <v>44004</v>
      </c>
      <c r="N1933" s="117">
        <v>1022125</v>
      </c>
      <c r="O1933" s="118">
        <v>44004</v>
      </c>
      <c r="P1933" s="4"/>
      <c r="Q1933" s="213"/>
      <c r="R1933" s="157" t="str">
        <f t="shared" ca="1" si="102"/>
        <v>Vencida</v>
      </c>
      <c r="S1933" s="157">
        <f t="shared" ca="1" si="103"/>
        <v>646</v>
      </c>
      <c r="T1933" s="157" t="str">
        <f t="shared" ca="1" si="101"/>
        <v xml:space="preserve"> </v>
      </c>
    </row>
    <row r="1934" spans="1:20" ht="15.6" thickTop="1" thickBot="1">
      <c r="A1934" s="84">
        <v>9012083165</v>
      </c>
      <c r="B1934" s="88" t="str">
        <f>VLOOKUP(A1934,EMPRESAS!$A$1:$B$342,2,0)</f>
        <v>BARCASAS Y YATES DE COLOMBIA S.A.S.</v>
      </c>
      <c r="C1934" s="88" t="str">
        <f>VLOOKUP(A1934,EMPRESAS!$A$1:$C$342,3,0)</f>
        <v>Especial y Turismo</v>
      </c>
      <c r="D1934" s="99" t="s">
        <v>1718</v>
      </c>
      <c r="E1934" s="133">
        <v>11021524</v>
      </c>
      <c r="F1934" s="136" t="s">
        <v>1102</v>
      </c>
      <c r="G1934" s="134">
        <v>16</v>
      </c>
      <c r="H1934" s="133" t="s">
        <v>1147</v>
      </c>
      <c r="I1934" s="220" t="str">
        <f>VLOOKUP(A1934,EMPRESAS!$A$1:$I$342,9,0)</f>
        <v>EMBALSE EL PEÑOL</v>
      </c>
      <c r="J1934" s="75">
        <v>1</v>
      </c>
      <c r="K1934" s="176" t="str">
        <f>VLOOKUP(J1934,AUXILIAR_TIPO_ASEGURADORA!$C$2:$D$19,2,0)</f>
        <v>PREVISORA</v>
      </c>
      <c r="L1934" s="117">
        <v>1022126</v>
      </c>
      <c r="M1934" s="118">
        <v>44004</v>
      </c>
      <c r="N1934" s="117">
        <v>1022125</v>
      </c>
      <c r="O1934" s="118">
        <v>44004</v>
      </c>
      <c r="P1934" s="4"/>
      <c r="Q1934" s="213"/>
      <c r="R1934" s="157" t="str">
        <f t="shared" ca="1" si="102"/>
        <v>Vencida</v>
      </c>
      <c r="S1934" s="157">
        <f t="shared" ca="1" si="103"/>
        <v>646</v>
      </c>
      <c r="T1934" s="157" t="str">
        <f t="shared" ref="T1934:T2010" ca="1" si="104">IF(S1934=-$Y$1,"Proximo a Vencer"," ")</f>
        <v xml:space="preserve"> </v>
      </c>
    </row>
    <row r="1935" spans="1:20" ht="15.6" thickTop="1" thickBot="1">
      <c r="A1935" s="84">
        <v>9012083165</v>
      </c>
      <c r="B1935" s="88" t="str">
        <f>VLOOKUP(A1935,EMPRESAS!$A$1:$B$342,2,0)</f>
        <v>BARCASAS Y YATES DE COLOMBIA S.A.S.</v>
      </c>
      <c r="C1935" s="88" t="str">
        <f>VLOOKUP(A1935,EMPRESAS!$A$1:$C$342,3,0)</f>
        <v>Especial y Turismo</v>
      </c>
      <c r="D1935" s="99" t="s">
        <v>2956</v>
      </c>
      <c r="E1935" s="133">
        <v>11022225</v>
      </c>
      <c r="F1935" s="136" t="s">
        <v>1102</v>
      </c>
      <c r="G1935" s="134">
        <v>7</v>
      </c>
      <c r="H1935" s="133" t="s">
        <v>1035</v>
      </c>
      <c r="I1935" s="220" t="str">
        <f>VLOOKUP(A1935,EMPRESAS!$A$1:$I$342,9,0)</f>
        <v>EMBALSE EL PEÑOL</v>
      </c>
      <c r="J1935" s="75">
        <v>1</v>
      </c>
      <c r="K1935" s="176" t="str">
        <f>VLOOKUP(J1935,AUXILIAR_TIPO_ASEGURADORA!$C$2:$D$19,2,0)</f>
        <v>PREVISORA</v>
      </c>
      <c r="L1935" s="117">
        <v>1022126</v>
      </c>
      <c r="M1935" s="118">
        <v>44004</v>
      </c>
      <c r="N1935" s="117">
        <v>1022125</v>
      </c>
      <c r="O1935" s="118">
        <v>44004</v>
      </c>
      <c r="P1935" s="4"/>
      <c r="Q1935" s="213"/>
      <c r="R1935" s="157" t="str">
        <f t="shared" ca="1" si="102"/>
        <v>Vencida</v>
      </c>
      <c r="S1935" s="157">
        <f t="shared" ca="1" si="103"/>
        <v>646</v>
      </c>
      <c r="T1935" s="157" t="str">
        <f t="shared" ca="1" si="104"/>
        <v xml:space="preserve"> </v>
      </c>
    </row>
    <row r="1936" spans="1:20" ht="15.6" thickTop="1" thickBot="1">
      <c r="A1936" s="84">
        <v>9012083165</v>
      </c>
      <c r="B1936" s="88" t="str">
        <f>VLOOKUP(A1936,EMPRESAS!$A$1:$B$342,2,0)</f>
        <v>BARCASAS Y YATES DE COLOMBIA S.A.S.</v>
      </c>
      <c r="C1936" s="88" t="str">
        <f>VLOOKUP(A1936,EMPRESAS!$A$1:$C$342,3,0)</f>
        <v>Especial y Turismo</v>
      </c>
      <c r="D1936" s="99" t="s">
        <v>2957</v>
      </c>
      <c r="E1936" s="133">
        <v>11021987</v>
      </c>
      <c r="F1936" s="136" t="s">
        <v>1102</v>
      </c>
      <c r="G1936" s="134">
        <v>7</v>
      </c>
      <c r="H1936" s="133" t="s">
        <v>1147</v>
      </c>
      <c r="I1936" s="220" t="str">
        <f>VLOOKUP(A1936,EMPRESAS!$A$1:$I$342,9,0)</f>
        <v>EMBALSE EL PEÑOL</v>
      </c>
      <c r="J1936" s="75">
        <v>1</v>
      </c>
      <c r="K1936" s="176" t="str">
        <f>VLOOKUP(J1936,AUXILIAR_TIPO_ASEGURADORA!$C$2:$D$19,2,0)</f>
        <v>PREVISORA</v>
      </c>
      <c r="L1936" s="117">
        <v>1022126</v>
      </c>
      <c r="M1936" s="118">
        <v>44004</v>
      </c>
      <c r="N1936" s="117">
        <v>1022125</v>
      </c>
      <c r="O1936" s="118">
        <v>44004</v>
      </c>
      <c r="P1936" s="4"/>
      <c r="Q1936" s="213"/>
      <c r="R1936" s="157" t="str">
        <f t="shared" ca="1" si="102"/>
        <v>Vencida</v>
      </c>
      <c r="S1936" s="157">
        <f t="shared" ca="1" si="103"/>
        <v>646</v>
      </c>
      <c r="T1936" s="157" t="str">
        <f t="shared" ca="1" si="104"/>
        <v xml:space="preserve"> </v>
      </c>
    </row>
    <row r="1937" spans="1:20" ht="15.6" thickTop="1" thickBot="1">
      <c r="A1937" s="84">
        <v>9012083165</v>
      </c>
      <c r="B1937" s="88" t="str">
        <f>VLOOKUP(A1937,EMPRESAS!$A$1:$B$342,2,0)</f>
        <v>BARCASAS Y YATES DE COLOMBIA S.A.S.</v>
      </c>
      <c r="C1937" s="88" t="str">
        <f>VLOOKUP(A1937,EMPRESAS!$A$1:$C$342,3,0)</f>
        <v>Especial y Turismo</v>
      </c>
      <c r="D1937" s="99" t="s">
        <v>2958</v>
      </c>
      <c r="E1937" s="133">
        <v>11022245</v>
      </c>
      <c r="F1937" s="136" t="s">
        <v>1102</v>
      </c>
      <c r="G1937" s="134">
        <v>8</v>
      </c>
      <c r="H1937" s="133" t="s">
        <v>1035</v>
      </c>
      <c r="I1937" s="220" t="str">
        <f>VLOOKUP(A1937,EMPRESAS!$A$1:$I$342,9,0)</f>
        <v>EMBALSE EL PEÑOL</v>
      </c>
      <c r="J1937" s="75">
        <v>1</v>
      </c>
      <c r="K1937" s="176" t="str">
        <f>VLOOKUP(J1937,AUXILIAR_TIPO_ASEGURADORA!$C$2:$D$19,2,0)</f>
        <v>PREVISORA</v>
      </c>
      <c r="L1937" s="117">
        <v>1022126</v>
      </c>
      <c r="M1937" s="118">
        <v>44004</v>
      </c>
      <c r="N1937" s="117">
        <v>1022125</v>
      </c>
      <c r="O1937" s="118">
        <v>44004</v>
      </c>
      <c r="P1937" s="4"/>
      <c r="Q1937" s="213"/>
      <c r="R1937" s="157" t="str">
        <f t="shared" ca="1" si="102"/>
        <v>Vencida</v>
      </c>
      <c r="S1937" s="157">
        <f t="shared" ca="1" si="103"/>
        <v>646</v>
      </c>
      <c r="T1937" s="157" t="str">
        <f t="shared" ca="1" si="104"/>
        <v xml:space="preserve"> </v>
      </c>
    </row>
    <row r="1938" spans="1:20" ht="15.6" thickTop="1" thickBot="1">
      <c r="A1938" s="84">
        <v>9012083165</v>
      </c>
      <c r="B1938" s="88" t="str">
        <f>VLOOKUP(A1938,EMPRESAS!$A$1:$B$342,2,0)</f>
        <v>BARCASAS Y YATES DE COLOMBIA S.A.S.</v>
      </c>
      <c r="C1938" s="88" t="str">
        <f>VLOOKUP(A1938,EMPRESAS!$A$1:$C$342,3,0)</f>
        <v>Especial y Turismo</v>
      </c>
      <c r="D1938" s="99" t="s">
        <v>2959</v>
      </c>
      <c r="E1938" s="133">
        <v>11022256</v>
      </c>
      <c r="F1938" s="136" t="s">
        <v>1102</v>
      </c>
      <c r="G1938" s="134">
        <v>19</v>
      </c>
      <c r="H1938" s="133" t="s">
        <v>1147</v>
      </c>
      <c r="I1938" s="220" t="str">
        <f>VLOOKUP(A1938,EMPRESAS!$A$1:$I$342,9,0)</f>
        <v>EMBALSE EL PEÑOL</v>
      </c>
      <c r="J1938" s="75">
        <v>1</v>
      </c>
      <c r="K1938" s="176" t="str">
        <f>VLOOKUP(J1938,AUXILIAR_TIPO_ASEGURADORA!$C$2:$D$19,2,0)</f>
        <v>PREVISORA</v>
      </c>
      <c r="L1938" s="117">
        <v>1022126</v>
      </c>
      <c r="M1938" s="118">
        <v>44004</v>
      </c>
      <c r="N1938" s="117">
        <v>1022125</v>
      </c>
      <c r="O1938" s="118">
        <v>44004</v>
      </c>
      <c r="P1938" s="4"/>
      <c r="Q1938" s="213"/>
      <c r="R1938" s="157" t="str">
        <f t="shared" ref="R1938:R2008" ca="1" si="105">IF(O1938&lt;$W$1,"Vencida","Vigente")</f>
        <v>Vencida</v>
      </c>
      <c r="S1938" s="157">
        <f t="shared" ref="S1938:S2008" ca="1" si="106">$W$1-O1938</f>
        <v>646</v>
      </c>
      <c r="T1938" s="157" t="str">
        <f t="shared" ca="1" si="104"/>
        <v xml:space="preserve"> </v>
      </c>
    </row>
    <row r="1939" spans="1:20" ht="15.6" thickTop="1" thickBot="1">
      <c r="A1939" s="84">
        <v>9012083165</v>
      </c>
      <c r="B1939" s="88" t="str">
        <f>VLOOKUP(A1939,EMPRESAS!$A$1:$B$342,2,0)</f>
        <v>BARCASAS Y YATES DE COLOMBIA S.A.S.</v>
      </c>
      <c r="C1939" s="88" t="str">
        <f>VLOOKUP(A1939,EMPRESAS!$A$1:$C$342,3,0)</f>
        <v>Especial y Turismo</v>
      </c>
      <c r="D1939" s="99" t="s">
        <v>2960</v>
      </c>
      <c r="E1939" s="133">
        <v>11021532</v>
      </c>
      <c r="F1939" s="136" t="s">
        <v>1102</v>
      </c>
      <c r="G1939" s="134">
        <v>20</v>
      </c>
      <c r="H1939" s="133" t="s">
        <v>1147</v>
      </c>
      <c r="I1939" s="220" t="str">
        <f>VLOOKUP(A1939,EMPRESAS!$A$1:$I$342,9,0)</f>
        <v>EMBALSE EL PEÑOL</v>
      </c>
      <c r="J1939" s="75">
        <v>1</v>
      </c>
      <c r="K1939" s="176" t="str">
        <f>VLOOKUP(J1939,AUXILIAR_TIPO_ASEGURADORA!$C$2:$D$19,2,0)</f>
        <v>PREVISORA</v>
      </c>
      <c r="L1939" s="117">
        <v>1022126</v>
      </c>
      <c r="M1939" s="118">
        <v>44004</v>
      </c>
      <c r="N1939" s="117">
        <v>1022125</v>
      </c>
      <c r="O1939" s="118">
        <v>44004</v>
      </c>
      <c r="P1939" s="4"/>
      <c r="Q1939" s="213"/>
      <c r="R1939" s="157" t="str">
        <f t="shared" ca="1" si="105"/>
        <v>Vencida</v>
      </c>
      <c r="S1939" s="157">
        <f t="shared" ca="1" si="106"/>
        <v>646</v>
      </c>
      <c r="T1939" s="157" t="str">
        <f t="shared" ca="1" si="104"/>
        <v xml:space="preserve"> </v>
      </c>
    </row>
    <row r="1940" spans="1:20" ht="15.6" thickTop="1" thickBot="1">
      <c r="A1940" s="84">
        <v>9012083165</v>
      </c>
      <c r="B1940" s="88" t="str">
        <f>VLOOKUP(A1940,EMPRESAS!$A$1:$B$342,2,0)</f>
        <v>BARCASAS Y YATES DE COLOMBIA S.A.S.</v>
      </c>
      <c r="C1940" s="88" t="str">
        <f>VLOOKUP(A1940,EMPRESAS!$A$1:$C$342,3,0)</f>
        <v>Especial y Turismo</v>
      </c>
      <c r="D1940" s="99" t="s">
        <v>2961</v>
      </c>
      <c r="E1940" s="133">
        <v>11022244</v>
      </c>
      <c r="F1940" s="136" t="s">
        <v>1102</v>
      </c>
      <c r="G1940" s="134">
        <v>19</v>
      </c>
      <c r="H1940" s="133" t="s">
        <v>1035</v>
      </c>
      <c r="I1940" s="220" t="str">
        <f>VLOOKUP(A1940,EMPRESAS!$A$1:$I$342,9,0)</f>
        <v>EMBALSE EL PEÑOL</v>
      </c>
      <c r="J1940" s="75">
        <v>1</v>
      </c>
      <c r="K1940" s="176" t="str">
        <f>VLOOKUP(J1940,AUXILIAR_TIPO_ASEGURADORA!$C$2:$D$19,2,0)</f>
        <v>PREVISORA</v>
      </c>
      <c r="L1940" s="117">
        <v>1022126</v>
      </c>
      <c r="M1940" s="118">
        <v>44004</v>
      </c>
      <c r="N1940" s="117">
        <v>1022125</v>
      </c>
      <c r="O1940" s="118">
        <v>44004</v>
      </c>
      <c r="P1940" s="4"/>
      <c r="Q1940" s="213"/>
      <c r="R1940" s="157" t="str">
        <f t="shared" ca="1" si="105"/>
        <v>Vencida</v>
      </c>
      <c r="S1940" s="157">
        <f t="shared" ca="1" si="106"/>
        <v>646</v>
      </c>
      <c r="T1940" s="157" t="str">
        <f t="shared" ca="1" si="104"/>
        <v xml:space="preserve"> </v>
      </c>
    </row>
    <row r="1941" spans="1:20" ht="15.6" thickTop="1" thickBot="1">
      <c r="A1941" s="84">
        <v>9012083165</v>
      </c>
      <c r="B1941" s="88" t="str">
        <f>VLOOKUP(A1941,EMPRESAS!$A$1:$B$342,2,0)</f>
        <v>BARCASAS Y YATES DE COLOMBIA S.A.S.</v>
      </c>
      <c r="C1941" s="88" t="str">
        <f>VLOOKUP(A1941,EMPRESAS!$A$1:$C$342,3,0)</f>
        <v>Especial y Turismo</v>
      </c>
      <c r="D1941" s="99" t="s">
        <v>2962</v>
      </c>
      <c r="E1941" s="133">
        <v>11022213</v>
      </c>
      <c r="F1941" s="136" t="s">
        <v>1102</v>
      </c>
      <c r="G1941" s="134">
        <v>14</v>
      </c>
      <c r="H1941" s="133" t="s">
        <v>1147</v>
      </c>
      <c r="I1941" s="220" t="str">
        <f>VLOOKUP(A1941,EMPRESAS!$A$1:$I$342,9,0)</f>
        <v>EMBALSE EL PEÑOL</v>
      </c>
      <c r="J1941" s="75">
        <v>1</v>
      </c>
      <c r="K1941" s="176" t="str">
        <f>VLOOKUP(J1941,AUXILIAR_TIPO_ASEGURADORA!$C$2:$D$19,2,0)</f>
        <v>PREVISORA</v>
      </c>
      <c r="L1941" s="117">
        <v>1022126</v>
      </c>
      <c r="M1941" s="118">
        <v>44004</v>
      </c>
      <c r="N1941" s="117">
        <v>1022125</v>
      </c>
      <c r="O1941" s="118">
        <v>44004</v>
      </c>
      <c r="P1941" s="4"/>
      <c r="Q1941" s="213"/>
      <c r="R1941" s="157" t="str">
        <f t="shared" ca="1" si="105"/>
        <v>Vencida</v>
      </c>
      <c r="S1941" s="157">
        <f t="shared" ca="1" si="106"/>
        <v>646</v>
      </c>
      <c r="T1941" s="157" t="str">
        <f t="shared" ca="1" si="104"/>
        <v xml:space="preserve"> </v>
      </c>
    </row>
    <row r="1942" spans="1:20" ht="15.6" thickTop="1" thickBot="1">
      <c r="A1942" s="84">
        <v>9012083165</v>
      </c>
      <c r="B1942" s="88" t="str">
        <f>VLOOKUP(A1942,EMPRESAS!$A$1:$B$342,2,0)</f>
        <v>BARCASAS Y YATES DE COLOMBIA S.A.S.</v>
      </c>
      <c r="C1942" s="88" t="str">
        <f>VLOOKUP(A1942,EMPRESAS!$A$1:$C$342,3,0)</f>
        <v>Especial y Turismo</v>
      </c>
      <c r="D1942" s="99" t="s">
        <v>2963</v>
      </c>
      <c r="E1942" s="133">
        <v>11022216</v>
      </c>
      <c r="F1942" s="136" t="s">
        <v>1102</v>
      </c>
      <c r="G1942" s="134">
        <v>18</v>
      </c>
      <c r="H1942" s="133" t="s">
        <v>1147</v>
      </c>
      <c r="I1942" s="220" t="str">
        <f>VLOOKUP(A1942,EMPRESAS!$A$1:$I$342,9,0)</f>
        <v>EMBALSE EL PEÑOL</v>
      </c>
      <c r="J1942" s="75">
        <v>1</v>
      </c>
      <c r="K1942" s="176" t="str">
        <f>VLOOKUP(J1942,AUXILIAR_TIPO_ASEGURADORA!$C$2:$D$19,2,0)</f>
        <v>PREVISORA</v>
      </c>
      <c r="L1942" s="117">
        <v>1022126</v>
      </c>
      <c r="M1942" s="118">
        <v>44004</v>
      </c>
      <c r="N1942" s="117">
        <v>1022125</v>
      </c>
      <c r="O1942" s="118">
        <v>44004</v>
      </c>
      <c r="P1942" s="4"/>
      <c r="Q1942" s="213"/>
      <c r="R1942" s="157" t="str">
        <f t="shared" ca="1" si="105"/>
        <v>Vencida</v>
      </c>
      <c r="S1942" s="157">
        <f t="shared" ca="1" si="106"/>
        <v>646</v>
      </c>
      <c r="T1942" s="157" t="str">
        <f t="shared" ca="1" si="104"/>
        <v xml:space="preserve"> </v>
      </c>
    </row>
    <row r="1943" spans="1:20" ht="15.6" thickTop="1" thickBot="1">
      <c r="A1943" s="84">
        <v>9012083165</v>
      </c>
      <c r="B1943" s="88" t="str">
        <f>VLOOKUP(A1943,EMPRESAS!$A$1:$B$342,2,0)</f>
        <v>BARCASAS Y YATES DE COLOMBIA S.A.S.</v>
      </c>
      <c r="C1943" s="88" t="str">
        <f>VLOOKUP(A1943,EMPRESAS!$A$1:$C$342,3,0)</f>
        <v>Especial y Turismo</v>
      </c>
      <c r="D1943" s="99" t="s">
        <v>2964</v>
      </c>
      <c r="E1943" s="133">
        <v>11022240</v>
      </c>
      <c r="F1943" s="131" t="s">
        <v>1195</v>
      </c>
      <c r="G1943" s="134">
        <v>8</v>
      </c>
      <c r="H1943" s="133" t="s">
        <v>1035</v>
      </c>
      <c r="I1943" s="220" t="str">
        <f>VLOOKUP(A1943,EMPRESAS!$A$1:$I$342,9,0)</f>
        <v>EMBALSE EL PEÑOL</v>
      </c>
      <c r="J1943" s="75">
        <v>1</v>
      </c>
      <c r="K1943" s="176" t="str">
        <f>VLOOKUP(J1943,AUXILIAR_TIPO_ASEGURADORA!$C$2:$D$19,2,0)</f>
        <v>PREVISORA</v>
      </c>
      <c r="L1943" s="117">
        <v>1022126</v>
      </c>
      <c r="M1943" s="118">
        <v>44004</v>
      </c>
      <c r="N1943" s="117">
        <v>1022125</v>
      </c>
      <c r="O1943" s="118">
        <v>44004</v>
      </c>
      <c r="P1943" s="4"/>
      <c r="Q1943" s="213"/>
      <c r="R1943" s="157" t="str">
        <f t="shared" ca="1" si="105"/>
        <v>Vencida</v>
      </c>
      <c r="S1943" s="157">
        <f t="shared" ca="1" si="106"/>
        <v>646</v>
      </c>
      <c r="T1943" s="157" t="str">
        <f t="shared" ca="1" si="104"/>
        <v xml:space="preserve"> </v>
      </c>
    </row>
    <row r="1944" spans="1:20" ht="15.6" thickTop="1" thickBot="1">
      <c r="A1944" s="84">
        <v>9012083165</v>
      </c>
      <c r="B1944" s="88" t="str">
        <f>VLOOKUP(A1944,EMPRESAS!$A$1:$B$342,2,0)</f>
        <v>BARCASAS Y YATES DE COLOMBIA S.A.S.</v>
      </c>
      <c r="C1944" s="88" t="str">
        <f>VLOOKUP(A1944,EMPRESAS!$A$1:$C$342,3,0)</f>
        <v>Especial y Turismo</v>
      </c>
      <c r="D1944" s="99" t="s">
        <v>2965</v>
      </c>
      <c r="E1944" s="133">
        <v>11022238</v>
      </c>
      <c r="F1944" s="131" t="s">
        <v>1195</v>
      </c>
      <c r="G1944" s="134">
        <v>29</v>
      </c>
      <c r="H1944" s="133" t="s">
        <v>1035</v>
      </c>
      <c r="I1944" s="220" t="str">
        <f>VLOOKUP(A1944,EMPRESAS!$A$1:$I$342,9,0)</f>
        <v>EMBALSE EL PEÑOL</v>
      </c>
      <c r="J1944" s="75">
        <v>1</v>
      </c>
      <c r="K1944" s="176" t="str">
        <f>VLOOKUP(J1944,AUXILIAR_TIPO_ASEGURADORA!$C$2:$D$19,2,0)</f>
        <v>PREVISORA</v>
      </c>
      <c r="L1944" s="117">
        <v>1022126</v>
      </c>
      <c r="M1944" s="118">
        <v>44004</v>
      </c>
      <c r="N1944" s="117">
        <v>1022125</v>
      </c>
      <c r="O1944" s="118">
        <v>44004</v>
      </c>
      <c r="P1944" s="4"/>
      <c r="Q1944" s="213"/>
      <c r="R1944" s="157" t="str">
        <f t="shared" ca="1" si="105"/>
        <v>Vencida</v>
      </c>
      <c r="S1944" s="157">
        <f t="shared" ca="1" si="106"/>
        <v>646</v>
      </c>
      <c r="T1944" s="157" t="str">
        <f t="shared" ca="1" si="104"/>
        <v xml:space="preserve"> </v>
      </c>
    </row>
    <row r="1945" spans="1:20" ht="15.6" thickTop="1" thickBot="1">
      <c r="A1945" s="84">
        <v>9012083165</v>
      </c>
      <c r="B1945" s="88" t="str">
        <f>VLOOKUP(A1945,EMPRESAS!$A$1:$B$342,2,0)</f>
        <v>BARCASAS Y YATES DE COLOMBIA S.A.S.</v>
      </c>
      <c r="C1945" s="88" t="str">
        <f>VLOOKUP(A1945,EMPRESAS!$A$1:$C$342,3,0)</f>
        <v>Especial y Turismo</v>
      </c>
      <c r="D1945" s="99" t="s">
        <v>2966</v>
      </c>
      <c r="E1945" s="133">
        <v>11022239</v>
      </c>
      <c r="F1945" s="131" t="s">
        <v>1195</v>
      </c>
      <c r="G1945" s="134">
        <v>9</v>
      </c>
      <c r="H1945" s="133" t="s">
        <v>1035</v>
      </c>
      <c r="I1945" s="220" t="str">
        <f>VLOOKUP(A1945,EMPRESAS!$A$1:$I$342,9,0)</f>
        <v>EMBALSE EL PEÑOL</v>
      </c>
      <c r="J1945" s="75">
        <v>1</v>
      </c>
      <c r="K1945" s="176" t="str">
        <f>VLOOKUP(J1945,AUXILIAR_TIPO_ASEGURADORA!$C$2:$D$19,2,0)</f>
        <v>PREVISORA</v>
      </c>
      <c r="L1945" s="117">
        <v>1022126</v>
      </c>
      <c r="M1945" s="118">
        <v>44004</v>
      </c>
      <c r="N1945" s="117">
        <v>1022125</v>
      </c>
      <c r="O1945" s="118">
        <v>44004</v>
      </c>
      <c r="P1945" s="4"/>
      <c r="Q1945" s="213"/>
      <c r="R1945" s="157" t="str">
        <f t="shared" ca="1" si="105"/>
        <v>Vencida</v>
      </c>
      <c r="S1945" s="157">
        <f t="shared" ca="1" si="106"/>
        <v>646</v>
      </c>
      <c r="T1945" s="157" t="str">
        <f t="shared" ca="1" si="104"/>
        <v xml:space="preserve"> </v>
      </c>
    </row>
    <row r="1946" spans="1:20" ht="15.6" thickTop="1" thickBot="1">
      <c r="A1946" s="84">
        <v>9007738544</v>
      </c>
      <c r="B1946" s="88" t="str">
        <f>VLOOKUP(A1946,EMPRESAS!$A$1:$B$342,2,0)</f>
        <v>TRANSPORTADORA ESTRELLA FLUVIAL DE GUAINIA S.A.S.</v>
      </c>
      <c r="C1946" s="88" t="str">
        <f>VLOOKUP(A1946,EMPRESAS!$A$1:$C$342,3,0)</f>
        <v>Pasajeros</v>
      </c>
      <c r="D1946" s="98" t="s">
        <v>1122</v>
      </c>
      <c r="E1946" s="133">
        <v>30421644</v>
      </c>
      <c r="F1946" s="136" t="s">
        <v>1102</v>
      </c>
      <c r="G1946" s="134">
        <v>18</v>
      </c>
      <c r="H1946" s="133" t="s">
        <v>1105</v>
      </c>
      <c r="I1946" s="220" t="str">
        <f>VLOOKUP(A1946,EMPRESAS!$A$1:$I$342,9,0)</f>
        <v>INIRIDA</v>
      </c>
      <c r="J1946" s="75">
        <v>2</v>
      </c>
      <c r="K1946" s="176" t="str">
        <f>VLOOKUP(J1946,AUXILIAR_TIPO_ASEGURADORA!$C$2:$D$19,2,0)</f>
        <v>QBE SEGUROS</v>
      </c>
      <c r="L1946" s="117">
        <v>706541223</v>
      </c>
      <c r="M1946" s="118">
        <v>43554</v>
      </c>
      <c r="N1946" s="117">
        <v>706541223</v>
      </c>
      <c r="O1946" s="118">
        <v>43554</v>
      </c>
      <c r="P1946" s="4"/>
      <c r="Q1946" s="213"/>
      <c r="R1946" s="157" t="str">
        <f t="shared" ca="1" si="105"/>
        <v>Vencida</v>
      </c>
      <c r="S1946" s="157">
        <f t="shared" ca="1" si="106"/>
        <v>1096</v>
      </c>
      <c r="T1946" s="157" t="str">
        <f t="shared" ca="1" si="104"/>
        <v xml:space="preserve"> </v>
      </c>
    </row>
    <row r="1947" spans="1:20" ht="15.6" thickTop="1" thickBot="1">
      <c r="A1947" s="84">
        <v>9007738544</v>
      </c>
      <c r="B1947" s="88" t="str">
        <f>VLOOKUP(A1947,EMPRESAS!$A$1:$B$342,2,0)</f>
        <v>TRANSPORTADORA ESTRELLA FLUVIAL DE GUAINIA S.A.S.</v>
      </c>
      <c r="C1947" s="88" t="str">
        <f>VLOOKUP(A1947,EMPRESAS!$A$1:$C$342,3,0)</f>
        <v>Pasajeros</v>
      </c>
      <c r="D1947" s="98" t="s">
        <v>2574</v>
      </c>
      <c r="E1947" s="133">
        <v>30321967</v>
      </c>
      <c r="F1947" s="136" t="s">
        <v>1102</v>
      </c>
      <c r="G1947" s="134">
        <v>18</v>
      </c>
      <c r="H1947" s="133" t="s">
        <v>1105</v>
      </c>
      <c r="I1947" s="220" t="str">
        <f>VLOOKUP(A1947,EMPRESAS!$A$1:$I$342,9,0)</f>
        <v>INIRIDA</v>
      </c>
      <c r="J1947" s="75">
        <v>2</v>
      </c>
      <c r="K1947" s="176" t="str">
        <f>VLOOKUP(J1947,AUXILIAR_TIPO_ASEGURADORA!$C$2:$D$19,2,0)</f>
        <v>QBE SEGUROS</v>
      </c>
      <c r="L1947" s="117">
        <v>706541223</v>
      </c>
      <c r="M1947" s="118">
        <v>43554</v>
      </c>
      <c r="N1947" s="117">
        <v>706541223</v>
      </c>
      <c r="O1947" s="118">
        <v>43554</v>
      </c>
      <c r="P1947" s="4"/>
      <c r="Q1947" s="213"/>
      <c r="R1947" s="157" t="str">
        <f t="shared" ca="1" si="105"/>
        <v>Vencida</v>
      </c>
      <c r="S1947" s="157">
        <f t="shared" ca="1" si="106"/>
        <v>1096</v>
      </c>
      <c r="T1947" s="157" t="str">
        <f t="shared" ca="1" si="104"/>
        <v xml:space="preserve"> </v>
      </c>
    </row>
    <row r="1948" spans="1:20" ht="15.6" thickTop="1" thickBot="1">
      <c r="A1948" s="84">
        <v>9007738544</v>
      </c>
      <c r="B1948" s="88" t="str">
        <f>VLOOKUP(A1948,EMPRESAS!$A$1:$B$342,2,0)</f>
        <v>TRANSPORTADORA ESTRELLA FLUVIAL DE GUAINIA S.A.S.</v>
      </c>
      <c r="C1948" s="88" t="str">
        <f>VLOOKUP(A1948,EMPRESAS!$A$1:$C$342,3,0)</f>
        <v>Pasajeros</v>
      </c>
      <c r="D1948" s="98" t="s">
        <v>1116</v>
      </c>
      <c r="E1948" s="133">
        <v>30523831</v>
      </c>
      <c r="F1948" s="136" t="s">
        <v>1102</v>
      </c>
      <c r="G1948" s="134">
        <v>18</v>
      </c>
      <c r="H1948" s="133" t="s">
        <v>1105</v>
      </c>
      <c r="I1948" s="220" t="str">
        <f>VLOOKUP(A1948,EMPRESAS!$A$1:$I$342,9,0)</f>
        <v>INIRIDA</v>
      </c>
      <c r="J1948" s="75">
        <v>2</v>
      </c>
      <c r="K1948" s="176" t="str">
        <f>VLOOKUP(J1948,AUXILIAR_TIPO_ASEGURADORA!$C$2:$D$19,2,0)</f>
        <v>QBE SEGUROS</v>
      </c>
      <c r="L1948" s="117">
        <v>706541223</v>
      </c>
      <c r="M1948" s="118">
        <v>43554</v>
      </c>
      <c r="N1948" s="117">
        <v>706541223</v>
      </c>
      <c r="O1948" s="118">
        <v>43554</v>
      </c>
      <c r="P1948" s="4"/>
      <c r="Q1948" s="213"/>
      <c r="R1948" s="157" t="str">
        <f t="shared" ca="1" si="105"/>
        <v>Vencida</v>
      </c>
      <c r="S1948" s="157">
        <f t="shared" ca="1" si="106"/>
        <v>1096</v>
      </c>
      <c r="T1948" s="157" t="str">
        <f t="shared" ca="1" si="104"/>
        <v xml:space="preserve"> </v>
      </c>
    </row>
    <row r="1949" spans="1:20" ht="15.6" thickTop="1" thickBot="1">
      <c r="A1949" s="84">
        <v>9007738544</v>
      </c>
      <c r="B1949" s="88" t="str">
        <f>VLOOKUP(A1949,EMPRESAS!$A$1:$B$342,2,0)</f>
        <v>TRANSPORTADORA ESTRELLA FLUVIAL DE GUAINIA S.A.S.</v>
      </c>
      <c r="C1949" s="88" t="str">
        <f>VLOOKUP(A1949,EMPRESAS!$A$1:$C$342,3,0)</f>
        <v>Pasajeros</v>
      </c>
      <c r="D1949" s="98" t="s">
        <v>2967</v>
      </c>
      <c r="E1949" s="133">
        <v>30523876</v>
      </c>
      <c r="F1949" s="136" t="s">
        <v>1102</v>
      </c>
      <c r="G1949" s="134">
        <v>18</v>
      </c>
      <c r="H1949" s="133" t="s">
        <v>1105</v>
      </c>
      <c r="I1949" s="220" t="str">
        <f>VLOOKUP(A1949,EMPRESAS!$A$1:$I$342,9,0)</f>
        <v>INIRIDA</v>
      </c>
      <c r="J1949" s="75">
        <v>2</v>
      </c>
      <c r="K1949" s="176" t="str">
        <f>VLOOKUP(J1949,AUXILIAR_TIPO_ASEGURADORA!$C$2:$D$19,2,0)</f>
        <v>QBE SEGUROS</v>
      </c>
      <c r="L1949" s="117">
        <v>706541223</v>
      </c>
      <c r="M1949" s="118">
        <v>43554</v>
      </c>
      <c r="N1949" s="117">
        <v>706541223</v>
      </c>
      <c r="O1949" s="118">
        <v>43554</v>
      </c>
      <c r="P1949" s="4"/>
      <c r="Q1949" s="213"/>
      <c r="R1949" s="157" t="str">
        <f t="shared" ca="1" si="105"/>
        <v>Vencida</v>
      </c>
      <c r="S1949" s="157">
        <f t="shared" ca="1" si="106"/>
        <v>1096</v>
      </c>
      <c r="T1949" s="157" t="str">
        <f t="shared" ca="1" si="104"/>
        <v xml:space="preserve"> </v>
      </c>
    </row>
    <row r="1950" spans="1:20" ht="15.6" thickTop="1" thickBot="1">
      <c r="A1950" s="84">
        <v>9007738544</v>
      </c>
      <c r="B1950" s="88" t="str">
        <f>VLOOKUP(A1950,EMPRESAS!$A$1:$B$342,2,0)</f>
        <v>TRANSPORTADORA ESTRELLA FLUVIAL DE GUAINIA S.A.S.</v>
      </c>
      <c r="C1950" s="88" t="str">
        <f>VLOOKUP(A1950,EMPRESAS!$A$1:$C$342,3,0)</f>
        <v>Pasajeros</v>
      </c>
      <c r="D1950" s="98" t="s">
        <v>2968</v>
      </c>
      <c r="E1950" s="133">
        <v>30522294</v>
      </c>
      <c r="F1950" s="136" t="s">
        <v>1102</v>
      </c>
      <c r="G1950" s="134">
        <v>18</v>
      </c>
      <c r="H1950" s="133" t="s">
        <v>1105</v>
      </c>
      <c r="I1950" s="220" t="str">
        <f>VLOOKUP(A1950,EMPRESAS!$A$1:$I$342,9,0)</f>
        <v>INIRIDA</v>
      </c>
      <c r="J1950" s="75">
        <v>2</v>
      </c>
      <c r="K1950" s="176" t="str">
        <f>VLOOKUP(J1950,AUXILIAR_TIPO_ASEGURADORA!$C$2:$D$19,2,0)</f>
        <v>QBE SEGUROS</v>
      </c>
      <c r="L1950" s="117">
        <v>706541223</v>
      </c>
      <c r="M1950" s="118">
        <v>43554</v>
      </c>
      <c r="N1950" s="117">
        <v>706541223</v>
      </c>
      <c r="O1950" s="118">
        <v>43554</v>
      </c>
      <c r="P1950" s="4"/>
      <c r="Q1950" s="213"/>
      <c r="R1950" s="157" t="str">
        <f t="shared" ca="1" si="105"/>
        <v>Vencida</v>
      </c>
      <c r="S1950" s="157">
        <f t="shared" ca="1" si="106"/>
        <v>1096</v>
      </c>
      <c r="T1950" s="157" t="str">
        <f t="shared" ca="1" si="104"/>
        <v xml:space="preserve"> </v>
      </c>
    </row>
    <row r="1951" spans="1:20" ht="15.6" thickTop="1" thickBot="1">
      <c r="A1951" s="84">
        <v>9007738544</v>
      </c>
      <c r="B1951" s="88" t="str">
        <f>VLOOKUP(A1951,EMPRESAS!$A$1:$B$342,2,0)</f>
        <v>TRANSPORTADORA ESTRELLA FLUVIAL DE GUAINIA S.A.S.</v>
      </c>
      <c r="C1951" s="88" t="str">
        <f>VLOOKUP(A1951,EMPRESAS!$A$1:$C$342,3,0)</f>
        <v>Pasajeros</v>
      </c>
      <c r="D1951" s="98" t="s">
        <v>2969</v>
      </c>
      <c r="E1951" s="133">
        <v>30522667</v>
      </c>
      <c r="F1951" s="136" t="s">
        <v>1102</v>
      </c>
      <c r="G1951" s="134">
        <v>18</v>
      </c>
      <c r="H1951" s="133" t="s">
        <v>1105</v>
      </c>
      <c r="I1951" s="220" t="str">
        <f>VLOOKUP(A1951,EMPRESAS!$A$1:$I$342,9,0)</f>
        <v>INIRIDA</v>
      </c>
      <c r="J1951" s="75">
        <v>2</v>
      </c>
      <c r="K1951" s="176" t="str">
        <f>VLOOKUP(J1951,AUXILIAR_TIPO_ASEGURADORA!$C$2:$D$19,2,0)</f>
        <v>QBE SEGUROS</v>
      </c>
      <c r="L1951" s="117">
        <v>706541223</v>
      </c>
      <c r="M1951" s="118">
        <v>43554</v>
      </c>
      <c r="N1951" s="117">
        <v>706541223</v>
      </c>
      <c r="O1951" s="118">
        <v>43554</v>
      </c>
      <c r="P1951" s="4"/>
      <c r="Q1951" s="213"/>
      <c r="R1951" s="157" t="str">
        <f t="shared" ca="1" si="105"/>
        <v>Vencida</v>
      </c>
      <c r="S1951" s="157">
        <f t="shared" ca="1" si="106"/>
        <v>1096</v>
      </c>
      <c r="T1951" s="157" t="str">
        <f t="shared" ca="1" si="104"/>
        <v xml:space="preserve"> </v>
      </c>
    </row>
    <row r="1952" spans="1:20" ht="15.6" thickTop="1" thickBot="1">
      <c r="A1952" s="84">
        <v>9007738544</v>
      </c>
      <c r="B1952" s="88" t="str">
        <f>VLOOKUP(A1952,EMPRESAS!$A$1:$B$342,2,0)</f>
        <v>TRANSPORTADORA ESTRELLA FLUVIAL DE GUAINIA S.A.S.</v>
      </c>
      <c r="C1952" s="88" t="str">
        <f>VLOOKUP(A1952,EMPRESAS!$A$1:$C$342,3,0)</f>
        <v>Pasajeros</v>
      </c>
      <c r="D1952" s="98" t="s">
        <v>2375</v>
      </c>
      <c r="E1952" s="133">
        <v>30501365</v>
      </c>
      <c r="F1952" s="136" t="s">
        <v>1102</v>
      </c>
      <c r="G1952" s="134">
        <v>18</v>
      </c>
      <c r="H1952" s="133" t="s">
        <v>1105</v>
      </c>
      <c r="I1952" s="220" t="str">
        <f>VLOOKUP(A1952,EMPRESAS!$A$1:$I$342,9,0)</f>
        <v>INIRIDA</v>
      </c>
      <c r="J1952" s="75">
        <v>2</v>
      </c>
      <c r="K1952" s="176" t="str">
        <f>VLOOKUP(J1952,AUXILIAR_TIPO_ASEGURADORA!$C$2:$D$19,2,0)</f>
        <v>QBE SEGUROS</v>
      </c>
      <c r="L1952" s="117">
        <v>706541223</v>
      </c>
      <c r="M1952" s="118">
        <v>43554</v>
      </c>
      <c r="N1952" s="117">
        <v>706541223</v>
      </c>
      <c r="O1952" s="118">
        <v>43554</v>
      </c>
      <c r="P1952" s="4"/>
      <c r="Q1952" s="213"/>
      <c r="R1952" s="157" t="str">
        <f t="shared" ca="1" si="105"/>
        <v>Vencida</v>
      </c>
      <c r="S1952" s="157">
        <f t="shared" ca="1" si="106"/>
        <v>1096</v>
      </c>
      <c r="T1952" s="157" t="str">
        <f t="shared" ca="1" si="104"/>
        <v xml:space="preserve"> </v>
      </c>
    </row>
    <row r="1953" spans="1:20" ht="15.6" thickTop="1" thickBot="1">
      <c r="A1953" s="84">
        <v>9007738544</v>
      </c>
      <c r="B1953" s="88" t="str">
        <f>VLOOKUP(A1953,EMPRESAS!$A$1:$B$342,2,0)</f>
        <v>TRANSPORTADORA ESTRELLA FLUVIAL DE GUAINIA S.A.S.</v>
      </c>
      <c r="C1953" s="88" t="str">
        <f>VLOOKUP(A1953,EMPRESAS!$A$1:$C$342,3,0)</f>
        <v>Pasajeros</v>
      </c>
      <c r="D1953" s="98" t="s">
        <v>2970</v>
      </c>
      <c r="E1953" s="133">
        <v>30523078</v>
      </c>
      <c r="F1953" s="136" t="s">
        <v>1102</v>
      </c>
      <c r="G1953" s="134">
        <v>18</v>
      </c>
      <c r="H1953" s="133" t="s">
        <v>1105</v>
      </c>
      <c r="I1953" s="220" t="str">
        <f>VLOOKUP(A1953,EMPRESAS!$A$1:$I$342,9,0)</f>
        <v>INIRIDA</v>
      </c>
      <c r="J1953" s="75">
        <v>2</v>
      </c>
      <c r="K1953" s="176" t="str">
        <f>VLOOKUP(J1953,AUXILIAR_TIPO_ASEGURADORA!$C$2:$D$19,2,0)</f>
        <v>QBE SEGUROS</v>
      </c>
      <c r="L1953" s="117">
        <v>706541223</v>
      </c>
      <c r="M1953" s="118">
        <v>43554</v>
      </c>
      <c r="N1953" s="117">
        <v>706541223</v>
      </c>
      <c r="O1953" s="118">
        <v>43554</v>
      </c>
      <c r="P1953" s="4"/>
      <c r="Q1953" s="213"/>
      <c r="R1953" s="157" t="str">
        <f t="shared" ca="1" si="105"/>
        <v>Vencida</v>
      </c>
      <c r="S1953" s="157">
        <f t="shared" ca="1" si="106"/>
        <v>1096</v>
      </c>
      <c r="T1953" s="157" t="str">
        <f t="shared" ca="1" si="104"/>
        <v xml:space="preserve"> </v>
      </c>
    </row>
    <row r="1954" spans="1:20" ht="15.6" thickTop="1" thickBot="1">
      <c r="A1954" s="84">
        <v>9007738544</v>
      </c>
      <c r="B1954" s="88" t="str">
        <f>VLOOKUP(A1954,EMPRESAS!$A$1:$B$342,2,0)</f>
        <v>TRANSPORTADORA ESTRELLA FLUVIAL DE GUAINIA S.A.S.</v>
      </c>
      <c r="C1954" s="88" t="str">
        <f>VLOOKUP(A1954,EMPRESAS!$A$1:$C$342,3,0)</f>
        <v>Pasajeros</v>
      </c>
      <c r="D1954" s="98" t="s">
        <v>2971</v>
      </c>
      <c r="E1954" s="133">
        <v>30320408</v>
      </c>
      <c r="F1954" s="136" t="s">
        <v>1102</v>
      </c>
      <c r="G1954" s="134">
        <v>18</v>
      </c>
      <c r="H1954" s="133" t="s">
        <v>1105</v>
      </c>
      <c r="I1954" s="220" t="str">
        <f>VLOOKUP(A1954,EMPRESAS!$A$1:$I$342,9,0)</f>
        <v>INIRIDA</v>
      </c>
      <c r="J1954" s="75">
        <v>2</v>
      </c>
      <c r="K1954" s="176" t="str">
        <f>VLOOKUP(J1954,AUXILIAR_TIPO_ASEGURADORA!$C$2:$D$19,2,0)</f>
        <v>QBE SEGUROS</v>
      </c>
      <c r="L1954" s="117">
        <v>706541223</v>
      </c>
      <c r="M1954" s="118">
        <v>43554</v>
      </c>
      <c r="N1954" s="117">
        <v>706541223</v>
      </c>
      <c r="O1954" s="118">
        <v>43554</v>
      </c>
      <c r="P1954" s="4"/>
      <c r="Q1954" s="213"/>
      <c r="R1954" s="157" t="str">
        <f t="shared" ca="1" si="105"/>
        <v>Vencida</v>
      </c>
      <c r="S1954" s="157">
        <f t="shared" ca="1" si="106"/>
        <v>1096</v>
      </c>
      <c r="T1954" s="157" t="str">
        <f t="shared" ca="1" si="104"/>
        <v xml:space="preserve"> </v>
      </c>
    </row>
    <row r="1955" spans="1:20" ht="15.6" thickTop="1" thickBot="1">
      <c r="A1955" s="84">
        <v>9007738544</v>
      </c>
      <c r="B1955" s="88" t="str">
        <f>VLOOKUP(A1955,EMPRESAS!$A$1:$B$342,2,0)</f>
        <v>TRANSPORTADORA ESTRELLA FLUVIAL DE GUAINIA S.A.S.</v>
      </c>
      <c r="C1955" s="88" t="str">
        <f>VLOOKUP(A1955,EMPRESAS!$A$1:$C$342,3,0)</f>
        <v>Pasajeros</v>
      </c>
      <c r="D1955" s="98" t="s">
        <v>2972</v>
      </c>
      <c r="E1955" s="133">
        <v>30522464</v>
      </c>
      <c r="F1955" s="136" t="s">
        <v>1102</v>
      </c>
      <c r="G1955" s="134">
        <v>18</v>
      </c>
      <c r="H1955" s="133" t="s">
        <v>1105</v>
      </c>
      <c r="I1955" s="220" t="str">
        <f>VLOOKUP(A1955,EMPRESAS!$A$1:$I$342,9,0)</f>
        <v>INIRIDA</v>
      </c>
      <c r="J1955" s="75">
        <v>2</v>
      </c>
      <c r="K1955" s="176" t="str">
        <f>VLOOKUP(J1955,AUXILIAR_TIPO_ASEGURADORA!$C$2:$D$19,2,0)</f>
        <v>QBE SEGUROS</v>
      </c>
      <c r="L1955" s="117">
        <v>706541223</v>
      </c>
      <c r="M1955" s="118">
        <v>43554</v>
      </c>
      <c r="N1955" s="117">
        <v>706541223</v>
      </c>
      <c r="O1955" s="118">
        <v>43554</v>
      </c>
      <c r="P1955" s="4"/>
      <c r="Q1955" s="213"/>
      <c r="R1955" s="157" t="str">
        <f t="shared" ca="1" si="105"/>
        <v>Vencida</v>
      </c>
      <c r="S1955" s="157">
        <f t="shared" ca="1" si="106"/>
        <v>1096</v>
      </c>
      <c r="T1955" s="157" t="str">
        <f t="shared" ca="1" si="104"/>
        <v xml:space="preserve"> </v>
      </c>
    </row>
    <row r="1956" spans="1:20" ht="15.6" thickTop="1" thickBot="1">
      <c r="A1956" s="84">
        <v>9007738544</v>
      </c>
      <c r="B1956" s="88" t="str">
        <f>VLOOKUP(A1956,EMPRESAS!$A$1:$B$342,2,0)</f>
        <v>TRANSPORTADORA ESTRELLA FLUVIAL DE GUAINIA S.A.S.</v>
      </c>
      <c r="C1956" s="88" t="str">
        <f>VLOOKUP(A1956,EMPRESAS!$A$1:$C$342,3,0)</f>
        <v>Pasajeros</v>
      </c>
      <c r="D1956" s="98" t="s">
        <v>1845</v>
      </c>
      <c r="E1956" s="133">
        <v>30523346</v>
      </c>
      <c r="F1956" s="136" t="s">
        <v>1102</v>
      </c>
      <c r="G1956" s="134">
        <v>18</v>
      </c>
      <c r="H1956" s="133" t="s">
        <v>1105</v>
      </c>
      <c r="I1956" s="220" t="str">
        <f>VLOOKUP(A1956,EMPRESAS!$A$1:$I$342,9,0)</f>
        <v>INIRIDA</v>
      </c>
      <c r="J1956" s="75">
        <v>2</v>
      </c>
      <c r="K1956" s="176" t="str">
        <f>VLOOKUP(J1956,AUXILIAR_TIPO_ASEGURADORA!$C$2:$D$19,2,0)</f>
        <v>QBE SEGUROS</v>
      </c>
      <c r="L1956" s="117">
        <v>706541223</v>
      </c>
      <c r="M1956" s="118">
        <v>43554</v>
      </c>
      <c r="N1956" s="117">
        <v>706541223</v>
      </c>
      <c r="O1956" s="118">
        <v>43554</v>
      </c>
      <c r="P1956" s="4"/>
      <c r="Q1956" s="213"/>
      <c r="R1956" s="157" t="str">
        <f t="shared" ca="1" si="105"/>
        <v>Vencida</v>
      </c>
      <c r="S1956" s="157">
        <f t="shared" ca="1" si="106"/>
        <v>1096</v>
      </c>
      <c r="T1956" s="157" t="str">
        <f t="shared" ca="1" si="104"/>
        <v xml:space="preserve"> </v>
      </c>
    </row>
    <row r="1957" spans="1:20" ht="15.6" thickTop="1" thickBot="1">
      <c r="A1957" s="88">
        <v>113363900</v>
      </c>
      <c r="B1957" s="88" t="str">
        <f>VLOOKUP(A1957,EMPRESAS!$A$1:$B$342,2,0)</f>
        <v>POVEDA POVEDA JOSE ANTONIO</v>
      </c>
      <c r="C1957" s="88" t="str">
        <f>VLOOKUP(A1957,EMPRESAS!$A$1:$C$342,3,0)</f>
        <v>Turismo</v>
      </c>
      <c r="D1957" s="99" t="s">
        <v>2973</v>
      </c>
      <c r="E1957" s="133">
        <v>17500030</v>
      </c>
      <c r="F1957" s="136" t="s">
        <v>1102</v>
      </c>
      <c r="G1957" s="134">
        <v>14</v>
      </c>
      <c r="H1957" s="133" t="s">
        <v>1035</v>
      </c>
      <c r="I1957" s="220" t="str">
        <f>VLOOKUP(A1957,EMPRESAS!$A$1:$I$342,9,0)</f>
        <v>EMBALSE DE NEUSA</v>
      </c>
      <c r="J1957" s="75">
        <v>1</v>
      </c>
      <c r="K1957" s="176" t="str">
        <f>VLOOKUP(J1957,AUXILIAR_TIPO_ASEGURADORA!$C$2:$D$19,2,0)</f>
        <v>PREVISORA</v>
      </c>
      <c r="L1957" s="117">
        <v>1023240</v>
      </c>
      <c r="M1957" s="118">
        <v>43762</v>
      </c>
      <c r="N1957" s="117">
        <v>1023239</v>
      </c>
      <c r="O1957" s="118">
        <v>43762</v>
      </c>
      <c r="P1957" s="4"/>
      <c r="Q1957" s="213"/>
      <c r="R1957" s="157" t="str">
        <f t="shared" ca="1" si="105"/>
        <v>Vencida</v>
      </c>
      <c r="S1957" s="157">
        <f t="shared" ca="1" si="106"/>
        <v>888</v>
      </c>
      <c r="T1957" s="157" t="str">
        <f t="shared" ca="1" si="104"/>
        <v xml:space="preserve"> </v>
      </c>
    </row>
    <row r="1958" spans="1:20" ht="15.6" thickTop="1" thickBot="1">
      <c r="A1958" s="88">
        <v>113363900</v>
      </c>
      <c r="B1958" s="88" t="str">
        <f>VLOOKUP(A1958,EMPRESAS!$A$1:$B$342,2,0)</f>
        <v>POVEDA POVEDA JOSE ANTONIO</v>
      </c>
      <c r="C1958" s="88" t="str">
        <f>VLOOKUP(A1958,EMPRESAS!$A$1:$C$342,3,0)</f>
        <v>Turismo</v>
      </c>
      <c r="D1958" s="99" t="s">
        <v>2974</v>
      </c>
      <c r="E1958" s="133">
        <v>17500031</v>
      </c>
      <c r="F1958" s="136" t="s">
        <v>1102</v>
      </c>
      <c r="G1958" s="134">
        <v>14</v>
      </c>
      <c r="H1958" s="133" t="s">
        <v>1035</v>
      </c>
      <c r="I1958" s="220" t="str">
        <f>VLOOKUP(A1958,EMPRESAS!$A$1:$I$342,9,0)</f>
        <v>EMBALSE DE NEUSA</v>
      </c>
      <c r="J1958" s="75">
        <v>1</v>
      </c>
      <c r="K1958" s="176" t="str">
        <f>VLOOKUP(J1958,AUXILIAR_TIPO_ASEGURADORA!$C$2:$D$19,2,0)</f>
        <v>PREVISORA</v>
      </c>
      <c r="L1958" s="117">
        <v>1023240</v>
      </c>
      <c r="M1958" s="118">
        <v>43762</v>
      </c>
      <c r="N1958" s="117">
        <v>1023239</v>
      </c>
      <c r="O1958" s="118">
        <v>43762</v>
      </c>
      <c r="P1958" s="4"/>
      <c r="Q1958" s="213"/>
      <c r="R1958" s="157" t="str">
        <f t="shared" ca="1" si="105"/>
        <v>Vencida</v>
      </c>
      <c r="S1958" s="157">
        <f t="shared" ca="1" si="106"/>
        <v>888</v>
      </c>
      <c r="T1958" s="157" t="str">
        <f t="shared" ca="1" si="104"/>
        <v xml:space="preserve"> </v>
      </c>
    </row>
    <row r="1959" spans="1:20" ht="15.6" thickTop="1" thickBot="1">
      <c r="A1959" s="88">
        <v>113363900</v>
      </c>
      <c r="B1959" s="88" t="str">
        <f>VLOOKUP(A1959,EMPRESAS!$A$1:$B$342,2,0)</f>
        <v>POVEDA POVEDA JOSE ANTONIO</v>
      </c>
      <c r="C1959" s="88" t="str">
        <f>VLOOKUP(A1959,EMPRESAS!$A$1:$C$342,3,0)</f>
        <v>Turismo</v>
      </c>
      <c r="D1959" s="99" t="s">
        <v>2975</v>
      </c>
      <c r="E1959" s="133">
        <v>17500032</v>
      </c>
      <c r="F1959" s="136" t="s">
        <v>1102</v>
      </c>
      <c r="G1959" s="134">
        <v>14</v>
      </c>
      <c r="H1959" s="133" t="s">
        <v>1035</v>
      </c>
      <c r="I1959" s="220" t="str">
        <f>VLOOKUP(A1959,EMPRESAS!$A$1:$I$342,9,0)</f>
        <v>EMBALSE DE NEUSA</v>
      </c>
      <c r="J1959" s="75">
        <v>1</v>
      </c>
      <c r="K1959" s="176" t="str">
        <f>VLOOKUP(J1959,AUXILIAR_TIPO_ASEGURADORA!$C$2:$D$19,2,0)</f>
        <v>PREVISORA</v>
      </c>
      <c r="L1959" s="117">
        <v>1023240</v>
      </c>
      <c r="M1959" s="118">
        <v>43762</v>
      </c>
      <c r="N1959" s="117">
        <v>1023239</v>
      </c>
      <c r="O1959" s="118">
        <v>43762</v>
      </c>
      <c r="P1959" s="4"/>
      <c r="Q1959" s="213"/>
      <c r="R1959" s="157" t="str">
        <f t="shared" ca="1" si="105"/>
        <v>Vencida</v>
      </c>
      <c r="S1959" s="157">
        <f t="shared" ca="1" si="106"/>
        <v>888</v>
      </c>
      <c r="T1959" s="157" t="str">
        <f t="shared" ca="1" si="104"/>
        <v xml:space="preserve"> </v>
      </c>
    </row>
    <row r="1960" spans="1:20" ht="15.6" thickTop="1" thickBot="1">
      <c r="A1960" s="88">
        <v>113363900</v>
      </c>
      <c r="B1960" s="88" t="str">
        <f>VLOOKUP(A1960,EMPRESAS!$A$1:$B$342,2,0)</f>
        <v>POVEDA POVEDA JOSE ANTONIO</v>
      </c>
      <c r="C1960" s="88" t="str">
        <f>VLOOKUP(A1960,EMPRESAS!$A$1:$C$342,3,0)</f>
        <v>Turismo</v>
      </c>
      <c r="D1960" s="99" t="s">
        <v>2976</v>
      </c>
      <c r="E1960" s="133">
        <v>17500035</v>
      </c>
      <c r="F1960" s="136" t="s">
        <v>1102</v>
      </c>
      <c r="G1960" s="134">
        <v>14</v>
      </c>
      <c r="H1960" s="133" t="s">
        <v>1035</v>
      </c>
      <c r="I1960" s="220" t="str">
        <f>VLOOKUP(A1960,EMPRESAS!$A$1:$I$342,9,0)</f>
        <v>EMBALSE DE NEUSA</v>
      </c>
      <c r="J1960" s="75">
        <v>1</v>
      </c>
      <c r="K1960" s="176" t="str">
        <f>VLOOKUP(J1960,AUXILIAR_TIPO_ASEGURADORA!$C$2:$D$19,2,0)</f>
        <v>PREVISORA</v>
      </c>
      <c r="L1960" s="117">
        <v>1023240</v>
      </c>
      <c r="M1960" s="118">
        <v>43762</v>
      </c>
      <c r="N1960" s="117">
        <v>1023239</v>
      </c>
      <c r="O1960" s="118">
        <v>43762</v>
      </c>
      <c r="P1960" s="4"/>
      <c r="Q1960" s="213"/>
      <c r="R1960" s="157" t="str">
        <f t="shared" ca="1" si="105"/>
        <v>Vencida</v>
      </c>
      <c r="S1960" s="157">
        <f t="shared" ca="1" si="106"/>
        <v>888</v>
      </c>
      <c r="T1960" s="157" t="str">
        <f t="shared" ca="1" si="104"/>
        <v xml:space="preserve"> </v>
      </c>
    </row>
    <row r="1961" spans="1:20" ht="15.6" thickTop="1" thickBot="1">
      <c r="A1961" s="88">
        <v>113363900</v>
      </c>
      <c r="B1961" s="88" t="str">
        <f>VLOOKUP(A1961,EMPRESAS!$A$1:$B$342,2,0)</f>
        <v>POVEDA POVEDA JOSE ANTONIO</v>
      </c>
      <c r="C1961" s="88" t="str">
        <f>VLOOKUP(A1961,EMPRESAS!$A$1:$C$342,3,0)</f>
        <v>Turismo</v>
      </c>
      <c r="D1961" s="99" t="s">
        <v>2977</v>
      </c>
      <c r="E1961" s="133">
        <v>17500040</v>
      </c>
      <c r="F1961" s="136" t="s">
        <v>1102</v>
      </c>
      <c r="G1961" s="134">
        <v>14</v>
      </c>
      <c r="H1961" s="133" t="s">
        <v>1035</v>
      </c>
      <c r="I1961" s="220" t="str">
        <f>VLOOKUP(A1961,EMPRESAS!$A$1:$I$342,9,0)</f>
        <v>EMBALSE DE NEUSA</v>
      </c>
      <c r="J1961" s="75">
        <v>1</v>
      </c>
      <c r="K1961" s="176" t="str">
        <f>VLOOKUP(J1961,AUXILIAR_TIPO_ASEGURADORA!$C$2:$D$19,2,0)</f>
        <v>PREVISORA</v>
      </c>
      <c r="L1961" s="117">
        <v>1023240</v>
      </c>
      <c r="M1961" s="118">
        <v>43762</v>
      </c>
      <c r="N1961" s="117">
        <v>1023239</v>
      </c>
      <c r="O1961" s="118">
        <v>43762</v>
      </c>
      <c r="P1961" s="4"/>
      <c r="Q1961" s="213"/>
      <c r="R1961" s="157" t="str">
        <f t="shared" ca="1" si="105"/>
        <v>Vencida</v>
      </c>
      <c r="S1961" s="157">
        <f t="shared" ca="1" si="106"/>
        <v>888</v>
      </c>
      <c r="T1961" s="157" t="str">
        <f t="shared" ca="1" si="104"/>
        <v xml:space="preserve"> </v>
      </c>
    </row>
    <row r="1962" spans="1:20" ht="15.6" thickTop="1" thickBot="1">
      <c r="A1962" s="88">
        <v>113363900</v>
      </c>
      <c r="B1962" s="88" t="str">
        <f>VLOOKUP(A1962,EMPRESAS!$A$1:$B$342,2,0)</f>
        <v>POVEDA POVEDA JOSE ANTONIO</v>
      </c>
      <c r="C1962" s="88" t="str">
        <f>VLOOKUP(A1962,EMPRESAS!$A$1:$C$342,3,0)</f>
        <v>Turismo</v>
      </c>
      <c r="D1962" s="99" t="s">
        <v>2978</v>
      </c>
      <c r="E1962" s="133">
        <v>17500041</v>
      </c>
      <c r="F1962" s="136" t="s">
        <v>1102</v>
      </c>
      <c r="G1962" s="134">
        <v>14</v>
      </c>
      <c r="H1962" s="133" t="s">
        <v>1035</v>
      </c>
      <c r="I1962" s="220" t="str">
        <f>VLOOKUP(A1962,EMPRESAS!$A$1:$I$342,9,0)</f>
        <v>EMBALSE DE NEUSA</v>
      </c>
      <c r="J1962" s="75">
        <v>1</v>
      </c>
      <c r="K1962" s="176" t="str">
        <f>VLOOKUP(J1962,AUXILIAR_TIPO_ASEGURADORA!$C$2:$D$19,2,0)</f>
        <v>PREVISORA</v>
      </c>
      <c r="L1962" s="117">
        <v>1023240</v>
      </c>
      <c r="M1962" s="118">
        <v>43762</v>
      </c>
      <c r="N1962" s="117">
        <v>1023239</v>
      </c>
      <c r="O1962" s="118">
        <v>43762</v>
      </c>
      <c r="P1962" s="4"/>
      <c r="Q1962" s="213"/>
      <c r="R1962" s="157" t="str">
        <f t="shared" ca="1" si="105"/>
        <v>Vencida</v>
      </c>
      <c r="S1962" s="157">
        <f t="shared" ca="1" si="106"/>
        <v>888</v>
      </c>
      <c r="T1962" s="157" t="str">
        <f t="shared" ca="1" si="104"/>
        <v xml:space="preserve"> </v>
      </c>
    </row>
    <row r="1963" spans="1:20" ht="15.6" thickTop="1" thickBot="1">
      <c r="A1963" s="84">
        <v>8001600688</v>
      </c>
      <c r="B1963" s="88" t="str">
        <f>VLOOKUP(A1963,EMPRESAS!$A$1:$B$342,2,0)</f>
        <v>LOGISTICA E.P.  ASESORIAS E INVERSIONES S.A.S.</v>
      </c>
      <c r="C1963" s="88" t="str">
        <f>VLOOKUP(A1963,EMPRESAS!$A$1:$C$342,3,0)</f>
        <v>Turismo</v>
      </c>
      <c r="D1963" s="98" t="s">
        <v>2979</v>
      </c>
      <c r="E1963" s="133">
        <v>11320467</v>
      </c>
      <c r="F1963" s="136" t="s">
        <v>1102</v>
      </c>
      <c r="G1963" s="134">
        <v>8</v>
      </c>
      <c r="H1963" s="133" t="s">
        <v>1105</v>
      </c>
      <c r="I1963" s="220" t="str">
        <f>VLOOKUP(A1963,EMPRESAS!$A$1:$I$342,9,0)</f>
        <v>LAGO CALIMA</v>
      </c>
      <c r="J1963" s="75">
        <v>2</v>
      </c>
      <c r="K1963" s="176" t="str">
        <f>VLOOKUP(J1963,AUXILIAR_TIPO_ASEGURADORA!$C$2:$D$19,2,0)</f>
        <v>QBE SEGUROS</v>
      </c>
      <c r="L1963" s="117">
        <v>706542015</v>
      </c>
      <c r="M1963" s="118">
        <v>43587</v>
      </c>
      <c r="N1963" s="117">
        <v>706542015</v>
      </c>
      <c r="O1963" s="118">
        <v>43587</v>
      </c>
      <c r="P1963" s="4"/>
      <c r="Q1963" s="213"/>
      <c r="R1963" s="157" t="str">
        <f t="shared" ca="1" si="105"/>
        <v>Vencida</v>
      </c>
      <c r="S1963" s="157">
        <f t="shared" ca="1" si="106"/>
        <v>1063</v>
      </c>
      <c r="T1963" s="157" t="str">
        <f t="shared" ca="1" si="104"/>
        <v xml:space="preserve"> </v>
      </c>
    </row>
    <row r="1964" spans="1:20" ht="15.6" thickTop="1" thickBot="1">
      <c r="A1964" s="84">
        <v>9011656195</v>
      </c>
      <c r="B1964" s="88" t="str">
        <f>VLOOKUP(A1964,EMPRESAS!$A$1:$B$342,2,0)</f>
        <v>EMPRESA TRANSPORTADORES DEL PACIFICO S.A.S.</v>
      </c>
      <c r="C1964" s="88" t="str">
        <f>VLOOKUP(A1964,EMPRESAS!$A$1:$C$342,3,0)</f>
        <v>Pasajeros</v>
      </c>
      <c r="D1964" s="99" t="s">
        <v>2980</v>
      </c>
      <c r="E1964" s="133">
        <v>20122727</v>
      </c>
      <c r="F1964" s="136" t="s">
        <v>1127</v>
      </c>
      <c r="G1964" s="134">
        <v>43</v>
      </c>
      <c r="H1964" s="133" t="s">
        <v>1105</v>
      </c>
      <c r="I1964" s="220" t="str">
        <f>VLOOKUP(A1964,EMPRESAS!$A$1:$I$342,9,0)</f>
        <v>ATRATO</v>
      </c>
      <c r="J1964" s="75">
        <v>1</v>
      </c>
      <c r="K1964" s="176" t="str">
        <f>VLOOKUP(J1964,AUXILIAR_TIPO_ASEGURADORA!$C$2:$D$19,2,0)</f>
        <v>PREVISORA</v>
      </c>
      <c r="L1964" s="117">
        <v>1002667</v>
      </c>
      <c r="M1964" s="118">
        <v>43679</v>
      </c>
      <c r="N1964" s="117">
        <v>3000038</v>
      </c>
      <c r="O1964" s="118">
        <v>43679</v>
      </c>
      <c r="P1964" s="4"/>
      <c r="Q1964" s="213"/>
      <c r="R1964" s="157" t="str">
        <f t="shared" ca="1" si="105"/>
        <v>Vencida</v>
      </c>
      <c r="S1964" s="157">
        <f t="shared" ca="1" si="106"/>
        <v>971</v>
      </c>
      <c r="T1964" s="157" t="str">
        <f t="shared" ca="1" si="104"/>
        <v xml:space="preserve"> </v>
      </c>
    </row>
    <row r="1965" spans="1:20" ht="15.6" thickTop="1" thickBot="1">
      <c r="A1965" s="84">
        <v>9011656195</v>
      </c>
      <c r="B1965" s="88" t="str">
        <f>VLOOKUP(A1965,EMPRESAS!$A$1:$B$342,2,0)</f>
        <v>EMPRESA TRANSPORTADORES DEL PACIFICO S.A.S.</v>
      </c>
      <c r="C1965" s="88" t="str">
        <f>VLOOKUP(A1965,EMPRESAS!$A$1:$C$342,3,0)</f>
        <v>Pasajeros</v>
      </c>
      <c r="D1965" s="99" t="s">
        <v>2981</v>
      </c>
      <c r="E1965" s="133">
        <v>20122538</v>
      </c>
      <c r="F1965" s="136" t="s">
        <v>1144</v>
      </c>
      <c r="G1965" s="134">
        <v>35</v>
      </c>
      <c r="H1965" s="133" t="s">
        <v>1105</v>
      </c>
      <c r="I1965" s="220" t="str">
        <f>VLOOKUP(A1965,EMPRESAS!$A$1:$I$342,9,0)</f>
        <v>ATRATO</v>
      </c>
      <c r="J1965" s="75">
        <v>1</v>
      </c>
      <c r="K1965" s="176" t="str">
        <f>VLOOKUP(J1965,AUXILIAR_TIPO_ASEGURADORA!$C$2:$D$19,2,0)</f>
        <v>PREVISORA</v>
      </c>
      <c r="L1965" s="117">
        <v>1002667</v>
      </c>
      <c r="M1965" s="118">
        <v>43679</v>
      </c>
      <c r="N1965" s="117">
        <v>3000038</v>
      </c>
      <c r="O1965" s="118">
        <v>43679</v>
      </c>
      <c r="P1965" s="4"/>
      <c r="Q1965" s="213"/>
      <c r="R1965" s="157" t="str">
        <f t="shared" ca="1" si="105"/>
        <v>Vencida</v>
      </c>
      <c r="S1965" s="157">
        <f t="shared" ca="1" si="106"/>
        <v>971</v>
      </c>
      <c r="T1965" s="157" t="str">
        <f t="shared" ca="1" si="104"/>
        <v xml:space="preserve"> </v>
      </c>
    </row>
    <row r="1966" spans="1:20" ht="15.6" thickTop="1" thickBot="1">
      <c r="A1966" s="84">
        <v>9011656195</v>
      </c>
      <c r="B1966" s="88" t="str">
        <f>VLOOKUP(A1966,EMPRESAS!$A$1:$B$342,2,0)</f>
        <v>EMPRESA TRANSPORTADORES DEL PACIFICO S.A.S.</v>
      </c>
      <c r="C1966" s="88" t="str">
        <f>VLOOKUP(A1966,EMPRESAS!$A$1:$C$342,3,0)</f>
        <v>Pasajeros</v>
      </c>
      <c r="D1966" s="99" t="s">
        <v>2982</v>
      </c>
      <c r="E1966" s="133">
        <v>20122728</v>
      </c>
      <c r="F1966" s="136" t="s">
        <v>1127</v>
      </c>
      <c r="G1966" s="134">
        <v>48</v>
      </c>
      <c r="H1966" s="133" t="s">
        <v>1105</v>
      </c>
      <c r="I1966" s="220" t="str">
        <f>VLOOKUP(A1966,EMPRESAS!$A$1:$I$342,9,0)</f>
        <v>ATRATO</v>
      </c>
      <c r="J1966" s="75">
        <v>1</v>
      </c>
      <c r="K1966" s="176" t="str">
        <f>VLOOKUP(J1966,AUXILIAR_TIPO_ASEGURADORA!$C$2:$D$19,2,0)</f>
        <v>PREVISORA</v>
      </c>
      <c r="L1966" s="117">
        <v>1002667</v>
      </c>
      <c r="M1966" s="118">
        <v>43679</v>
      </c>
      <c r="N1966" s="117">
        <v>3000038</v>
      </c>
      <c r="O1966" s="118">
        <v>43679</v>
      </c>
      <c r="P1966" s="4"/>
      <c r="Q1966" s="213"/>
      <c r="R1966" s="157" t="str">
        <f t="shared" ca="1" si="105"/>
        <v>Vencida</v>
      </c>
      <c r="S1966" s="157">
        <f t="shared" ca="1" si="106"/>
        <v>971</v>
      </c>
      <c r="T1966" s="157" t="str">
        <f t="shared" ca="1" si="104"/>
        <v xml:space="preserve"> </v>
      </c>
    </row>
    <row r="1967" spans="1:20" ht="15.6" thickTop="1" thickBot="1">
      <c r="A1967" s="84">
        <v>9011656195</v>
      </c>
      <c r="B1967" s="88" t="str">
        <f>VLOOKUP(A1967,EMPRESAS!$A$1:$B$342,2,0)</f>
        <v>EMPRESA TRANSPORTADORES DEL PACIFICO S.A.S.</v>
      </c>
      <c r="C1967" s="88" t="str">
        <f>VLOOKUP(A1967,EMPRESAS!$A$1:$C$342,3,0)</f>
        <v>Pasajeros</v>
      </c>
      <c r="D1967" s="99" t="s">
        <v>2331</v>
      </c>
      <c r="E1967" s="133">
        <v>20122760</v>
      </c>
      <c r="F1967" s="136" t="s">
        <v>1102</v>
      </c>
      <c r="G1967" s="134">
        <v>18</v>
      </c>
      <c r="H1967" s="133" t="s">
        <v>1105</v>
      </c>
      <c r="I1967" s="220" t="str">
        <f>VLOOKUP(A1967,EMPRESAS!$A$1:$I$342,9,0)</f>
        <v>ATRATO</v>
      </c>
      <c r="J1967" s="75">
        <v>1</v>
      </c>
      <c r="K1967" s="176" t="str">
        <f>VLOOKUP(J1967,AUXILIAR_TIPO_ASEGURADORA!$C$2:$D$19,2,0)</f>
        <v>PREVISORA</v>
      </c>
      <c r="L1967" s="117">
        <v>1002661</v>
      </c>
      <c r="M1967" s="118">
        <v>43887</v>
      </c>
      <c r="N1967" s="117">
        <v>3000042</v>
      </c>
      <c r="O1967" s="118">
        <v>43887</v>
      </c>
      <c r="P1967" s="4"/>
      <c r="Q1967" s="213"/>
      <c r="R1967" s="157" t="str">
        <f t="shared" ca="1" si="105"/>
        <v>Vencida</v>
      </c>
      <c r="S1967" s="157">
        <f t="shared" ca="1" si="106"/>
        <v>763</v>
      </c>
      <c r="T1967" s="157" t="str">
        <f t="shared" ca="1" si="104"/>
        <v xml:space="preserve"> </v>
      </c>
    </row>
    <row r="1968" spans="1:20" ht="15.6" thickTop="1" thickBot="1">
      <c r="A1968" s="84">
        <v>9012026908</v>
      </c>
      <c r="B1968" s="88" t="str">
        <f>VLOOKUP(A1968,EMPRESAS!$A$1:$B$342,2,0)</f>
        <v>TURIVAN POR EL RIO MAGDALENA S.A.S.</v>
      </c>
      <c r="C1968" s="88" t="str">
        <f>VLOOKUP(A1968,EMPRESAS!$A$1:$C$342,3,0)</f>
        <v>Especial y Turismo</v>
      </c>
      <c r="D1968" s="98" t="s">
        <v>2983</v>
      </c>
      <c r="E1968" s="133">
        <v>4140512</v>
      </c>
      <c r="F1968" s="136" t="s">
        <v>993</v>
      </c>
      <c r="G1968" s="134">
        <v>15</v>
      </c>
      <c r="H1968" s="133" t="s">
        <v>1105</v>
      </c>
      <c r="I1968" s="220" t="str">
        <f>VLOOKUP(A1968,EMPRESAS!$A$1:$I$342,9,0)</f>
        <v>MAGDALENA</v>
      </c>
      <c r="J1968" s="75">
        <v>1</v>
      </c>
      <c r="K1968" s="176" t="str">
        <f>VLOOKUP(J1968,AUXILIAR_TIPO_ASEGURADORA!$C$2:$D$19,2,0)</f>
        <v>PREVISORA</v>
      </c>
      <c r="L1968" s="196">
        <v>1005245</v>
      </c>
      <c r="M1968" s="197">
        <v>44066</v>
      </c>
      <c r="N1968" s="196">
        <v>3000130</v>
      </c>
      <c r="O1968" s="197">
        <v>44074</v>
      </c>
      <c r="P1968" s="4"/>
      <c r="Q1968" s="213"/>
      <c r="R1968" s="157" t="str">
        <f t="shared" ca="1" si="105"/>
        <v>Vencida</v>
      </c>
      <c r="S1968" s="157">
        <f t="shared" ca="1" si="106"/>
        <v>576</v>
      </c>
      <c r="T1968" s="157" t="str">
        <f t="shared" ca="1" si="104"/>
        <v xml:space="preserve"> </v>
      </c>
    </row>
    <row r="1969" spans="1:20" ht="15.6" thickTop="1" thickBot="1">
      <c r="A1969" s="84">
        <v>9012026908</v>
      </c>
      <c r="B1969" s="88" t="str">
        <f>VLOOKUP(A1969,EMPRESAS!$A$1:$B$342,2,0)</f>
        <v>TURIVAN POR EL RIO MAGDALENA S.A.S.</v>
      </c>
      <c r="C1969" s="88" t="str">
        <f>VLOOKUP(A1969,EMPRESAS!$A$1:$C$342,3,0)</f>
        <v>Especial y Turismo</v>
      </c>
      <c r="D1969" s="98" t="s">
        <v>2984</v>
      </c>
      <c r="E1969" s="133">
        <v>4140493</v>
      </c>
      <c r="F1969" s="136" t="s">
        <v>993</v>
      </c>
      <c r="G1969" s="134">
        <v>25</v>
      </c>
      <c r="H1969" s="133" t="s">
        <v>1105</v>
      </c>
      <c r="I1969" s="220" t="str">
        <f>VLOOKUP(A1969,EMPRESAS!$A$1:$I$342,9,0)</f>
        <v>MAGDALENA</v>
      </c>
      <c r="J1969" s="75">
        <v>1</v>
      </c>
      <c r="K1969" s="176" t="str">
        <f>VLOOKUP(J1969,AUXILIAR_TIPO_ASEGURADORA!$C$2:$D$19,2,0)</f>
        <v>PREVISORA</v>
      </c>
      <c r="L1969" s="196">
        <v>1005350</v>
      </c>
      <c r="M1969" s="197">
        <v>44211</v>
      </c>
      <c r="N1969" s="196">
        <v>3000139</v>
      </c>
      <c r="O1969" s="197">
        <v>44211</v>
      </c>
      <c r="P1969" s="4"/>
      <c r="Q1969" s="213"/>
      <c r="R1969" s="157" t="str">
        <f t="shared" ca="1" si="105"/>
        <v>Vencida</v>
      </c>
      <c r="S1969" s="157">
        <f t="shared" ca="1" si="106"/>
        <v>439</v>
      </c>
      <c r="T1969" s="157" t="str">
        <f t="shared" ca="1" si="104"/>
        <v xml:space="preserve"> </v>
      </c>
    </row>
    <row r="1970" spans="1:20" ht="15.6" thickTop="1" thickBot="1">
      <c r="A1970" s="88">
        <v>9011292231</v>
      </c>
      <c r="B1970" s="88" t="str">
        <f>VLOOKUP(A1970,EMPRESAS!$A$1:$B$342,2,0)</f>
        <v>TUPLAN GUATAPE S.A.S.</v>
      </c>
      <c r="C1970" s="88" t="str">
        <f>VLOOKUP(A1970,EMPRESAS!$A$1:$C$342,3,0)</f>
        <v>Especial y Turismo</v>
      </c>
      <c r="D1970" s="99" t="s">
        <v>2985</v>
      </c>
      <c r="E1970" s="133">
        <v>11022170</v>
      </c>
      <c r="F1970" s="136" t="s">
        <v>1102</v>
      </c>
      <c r="G1970" s="134">
        <v>18</v>
      </c>
      <c r="H1970" s="133" t="s">
        <v>1105</v>
      </c>
      <c r="I1970" s="220" t="str">
        <f>VLOOKUP(A1970,EMPRESAS!$A$1:$I$342,9,0)</f>
        <v>EMBALSE EL PEÑOL</v>
      </c>
      <c r="J1970" s="75">
        <v>1</v>
      </c>
      <c r="K1970" s="176" t="str">
        <f>VLOOKUP(J1970,AUXILIAR_TIPO_ASEGURADORA!$C$2:$D$19,2,0)</f>
        <v>PREVISORA</v>
      </c>
      <c r="L1970" s="117">
        <v>1021428</v>
      </c>
      <c r="M1970" s="118">
        <v>44099</v>
      </c>
      <c r="N1970" s="117">
        <v>3000785</v>
      </c>
      <c r="O1970" s="118">
        <v>44099</v>
      </c>
      <c r="P1970" s="4"/>
      <c r="Q1970" s="213"/>
      <c r="R1970" s="157" t="str">
        <f t="shared" ca="1" si="105"/>
        <v>Vencida</v>
      </c>
      <c r="S1970" s="157">
        <f t="shared" ca="1" si="106"/>
        <v>551</v>
      </c>
      <c r="T1970" s="157" t="str">
        <f t="shared" ca="1" si="104"/>
        <v xml:space="preserve"> </v>
      </c>
    </row>
    <row r="1971" spans="1:20" ht="15.6" thickTop="1" thickBot="1">
      <c r="A1971" s="88">
        <v>9011292231</v>
      </c>
      <c r="B1971" s="88" t="str">
        <f>VLOOKUP(A1971,EMPRESAS!$A$1:$B$342,2,0)</f>
        <v>TUPLAN GUATAPE S.A.S.</v>
      </c>
      <c r="C1971" s="88" t="str">
        <f>VLOOKUP(A1971,EMPRESAS!$A$1:$C$342,3,0)</f>
        <v>Especial y Turismo</v>
      </c>
      <c r="D1971" s="99" t="s">
        <v>2986</v>
      </c>
      <c r="E1971" s="133">
        <v>11022162</v>
      </c>
      <c r="F1971" s="131" t="s">
        <v>1195</v>
      </c>
      <c r="G1971" s="134">
        <v>19</v>
      </c>
      <c r="H1971" s="133" t="s">
        <v>1105</v>
      </c>
      <c r="I1971" s="220" t="str">
        <f>VLOOKUP(A1971,EMPRESAS!$A$1:$I$342,9,0)</f>
        <v>EMBALSE EL PEÑOL</v>
      </c>
      <c r="J1971" s="75">
        <v>1</v>
      </c>
      <c r="K1971" s="176" t="str">
        <f>VLOOKUP(J1971,AUXILIAR_TIPO_ASEGURADORA!$C$2:$D$19,2,0)</f>
        <v>PREVISORA</v>
      </c>
      <c r="L1971" s="117">
        <v>1021428</v>
      </c>
      <c r="M1971" s="118">
        <v>44099</v>
      </c>
      <c r="N1971" s="117">
        <v>3000785</v>
      </c>
      <c r="O1971" s="118">
        <v>44099</v>
      </c>
      <c r="P1971" s="4"/>
      <c r="Q1971" s="213"/>
      <c r="R1971" s="157" t="str">
        <f t="shared" ca="1" si="105"/>
        <v>Vencida</v>
      </c>
      <c r="S1971" s="157">
        <f t="shared" ca="1" si="106"/>
        <v>551</v>
      </c>
      <c r="T1971" s="157" t="str">
        <f t="shared" ca="1" si="104"/>
        <v xml:space="preserve"> </v>
      </c>
    </row>
    <row r="1972" spans="1:20" ht="15.6" thickTop="1" thickBot="1">
      <c r="A1972" s="88">
        <v>9011292231</v>
      </c>
      <c r="B1972" s="88" t="str">
        <f>VLOOKUP(A1972,EMPRESAS!$A$1:$B$342,2,0)</f>
        <v>TUPLAN GUATAPE S.A.S.</v>
      </c>
      <c r="C1972" s="88" t="str">
        <f>VLOOKUP(A1972,EMPRESAS!$A$1:$C$342,3,0)</f>
        <v>Especial y Turismo</v>
      </c>
      <c r="D1972" s="99" t="s">
        <v>2987</v>
      </c>
      <c r="E1972" s="133">
        <v>11022006</v>
      </c>
      <c r="F1972" s="131" t="s">
        <v>1195</v>
      </c>
      <c r="G1972" s="134">
        <v>25</v>
      </c>
      <c r="H1972" s="133" t="s">
        <v>1105</v>
      </c>
      <c r="I1972" s="220" t="str">
        <f>VLOOKUP(A1972,EMPRESAS!$A$1:$I$342,9,0)</f>
        <v>EMBALSE EL PEÑOL</v>
      </c>
      <c r="J1972" s="75">
        <v>1</v>
      </c>
      <c r="K1972" s="176" t="str">
        <f>VLOOKUP(J1972,AUXILIAR_TIPO_ASEGURADORA!$C$2:$D$19,2,0)</f>
        <v>PREVISORA</v>
      </c>
      <c r="L1972" s="117">
        <v>1021428</v>
      </c>
      <c r="M1972" s="118">
        <v>44099</v>
      </c>
      <c r="N1972" s="117">
        <v>3000785</v>
      </c>
      <c r="O1972" s="118">
        <v>44099</v>
      </c>
      <c r="P1972" s="4"/>
      <c r="Q1972" s="213"/>
      <c r="R1972" s="157" t="str">
        <f t="shared" ca="1" si="105"/>
        <v>Vencida</v>
      </c>
      <c r="S1972" s="157">
        <f t="shared" ca="1" si="106"/>
        <v>551</v>
      </c>
      <c r="T1972" s="157" t="str">
        <f t="shared" ca="1" si="104"/>
        <v xml:space="preserve"> </v>
      </c>
    </row>
    <row r="1973" spans="1:20" ht="15.6" thickTop="1" thickBot="1">
      <c r="A1973" s="88">
        <v>9011292231</v>
      </c>
      <c r="B1973" s="88" t="str">
        <f>VLOOKUP(A1973,EMPRESAS!$A$1:$B$342,2,0)</f>
        <v>TUPLAN GUATAPE S.A.S.</v>
      </c>
      <c r="C1973" s="88" t="str">
        <f>VLOOKUP(A1973,EMPRESAS!$A$1:$C$342,3,0)</f>
        <v>Especial y Turismo</v>
      </c>
      <c r="D1973" s="99" t="s">
        <v>2988</v>
      </c>
      <c r="E1973" s="133">
        <v>11021858</v>
      </c>
      <c r="F1973" s="136" t="s">
        <v>1102</v>
      </c>
      <c r="G1973" s="134">
        <v>10</v>
      </c>
      <c r="H1973" s="133" t="s">
        <v>1105</v>
      </c>
      <c r="I1973" s="220" t="str">
        <f>VLOOKUP(A1973,EMPRESAS!$A$1:$I$342,9,0)</f>
        <v>EMBALSE EL PEÑOL</v>
      </c>
      <c r="J1973" s="75">
        <v>1</v>
      </c>
      <c r="K1973" s="176" t="str">
        <f>VLOOKUP(J1973,AUXILIAR_TIPO_ASEGURADORA!$C$2:$D$19,2,0)</f>
        <v>PREVISORA</v>
      </c>
      <c r="L1973" s="117">
        <v>1022146</v>
      </c>
      <c r="M1973" s="118">
        <v>44007</v>
      </c>
      <c r="N1973" s="117">
        <v>3000864</v>
      </c>
      <c r="O1973" s="118">
        <v>44007</v>
      </c>
      <c r="P1973" s="4"/>
      <c r="Q1973" s="213"/>
      <c r="R1973" s="157" t="str">
        <f t="shared" ca="1" si="105"/>
        <v>Vencida</v>
      </c>
      <c r="S1973" s="157">
        <f t="shared" ca="1" si="106"/>
        <v>643</v>
      </c>
      <c r="T1973" s="157"/>
    </row>
    <row r="1974" spans="1:20" ht="15.6" thickTop="1" thickBot="1">
      <c r="A1974" s="88">
        <v>9011292231</v>
      </c>
      <c r="B1974" s="88" t="str">
        <f>VLOOKUP(A1974,EMPRESAS!$A$1:$B$342,2,0)</f>
        <v>TUPLAN GUATAPE S.A.S.</v>
      </c>
      <c r="C1974" s="88" t="str">
        <f>VLOOKUP(A1974,EMPRESAS!$A$1:$C$342,3,0)</f>
        <v>Especial y Turismo</v>
      </c>
      <c r="D1974" s="99" t="s">
        <v>2989</v>
      </c>
      <c r="E1974" s="133">
        <v>11022236</v>
      </c>
      <c r="F1974" s="136" t="s">
        <v>1102</v>
      </c>
      <c r="G1974" s="134">
        <v>7</v>
      </c>
      <c r="H1974" s="133" t="s">
        <v>1105</v>
      </c>
      <c r="I1974" s="220" t="str">
        <f>VLOOKUP(A1974,EMPRESAS!$A$1:$I$342,9,0)</f>
        <v>EMBALSE EL PEÑOL</v>
      </c>
      <c r="J1974" s="75">
        <v>1</v>
      </c>
      <c r="K1974" s="176" t="str">
        <f>VLOOKUP(J1974,AUXILIAR_TIPO_ASEGURADORA!$C$2:$D$19,2,0)</f>
        <v>PREVISORA</v>
      </c>
      <c r="L1974" s="117">
        <v>1022146</v>
      </c>
      <c r="M1974" s="118">
        <v>44007</v>
      </c>
      <c r="N1974" s="117">
        <v>3000864</v>
      </c>
      <c r="O1974" s="118">
        <v>44007</v>
      </c>
      <c r="P1974" s="4"/>
      <c r="Q1974" s="213"/>
      <c r="R1974" s="157" t="str">
        <f t="shared" ca="1" si="105"/>
        <v>Vencida</v>
      </c>
      <c r="S1974" s="157">
        <f t="shared" ca="1" si="106"/>
        <v>643</v>
      </c>
      <c r="T1974" s="157"/>
    </row>
    <row r="1975" spans="1:20" ht="15.6" thickTop="1" thickBot="1">
      <c r="A1975" s="88">
        <v>9011292231</v>
      </c>
      <c r="B1975" s="88" t="str">
        <f>VLOOKUP(A1975,EMPRESAS!$A$1:$B$342,2,0)</f>
        <v>TUPLAN GUATAPE S.A.S.</v>
      </c>
      <c r="C1975" s="88" t="str">
        <f>VLOOKUP(A1975,EMPRESAS!$A$1:$C$342,3,0)</f>
        <v>Especial y Turismo</v>
      </c>
      <c r="D1975" s="99" t="s">
        <v>2990</v>
      </c>
      <c r="E1975" s="133">
        <v>11022251</v>
      </c>
      <c r="F1975" s="131" t="s">
        <v>1195</v>
      </c>
      <c r="G1975" s="134">
        <v>19</v>
      </c>
      <c r="H1975" s="133" t="s">
        <v>1105</v>
      </c>
      <c r="I1975" s="220" t="str">
        <f>VLOOKUP(A1975,EMPRESAS!$A$1:$I$342,9,0)</f>
        <v>EMBALSE EL PEÑOL</v>
      </c>
      <c r="J1975" s="75">
        <v>1</v>
      </c>
      <c r="K1975" s="176" t="str">
        <f>VLOOKUP(J1975,AUXILIAR_TIPO_ASEGURADORA!$C$2:$D$19,2,0)</f>
        <v>PREVISORA</v>
      </c>
      <c r="L1975" s="117">
        <v>1022146</v>
      </c>
      <c r="M1975" s="118">
        <v>44007</v>
      </c>
      <c r="N1975" s="117">
        <v>3000864</v>
      </c>
      <c r="O1975" s="118">
        <v>44007</v>
      </c>
      <c r="P1975" s="4"/>
      <c r="Q1975" s="213"/>
      <c r="R1975" s="157" t="str">
        <f t="shared" ca="1" si="105"/>
        <v>Vencida</v>
      </c>
      <c r="S1975" s="157">
        <f t="shared" ca="1" si="106"/>
        <v>643</v>
      </c>
      <c r="T1975" s="157"/>
    </row>
    <row r="1976" spans="1:20" ht="15.6" thickTop="1" thickBot="1">
      <c r="A1976" s="88">
        <v>9011292231</v>
      </c>
      <c r="B1976" s="88" t="str">
        <f>VLOOKUP(A1976,EMPRESAS!$A$1:$B$342,2,0)</f>
        <v>TUPLAN GUATAPE S.A.S.</v>
      </c>
      <c r="C1976" s="88" t="str">
        <f>VLOOKUP(A1976,EMPRESAS!$A$1:$C$342,3,0)</f>
        <v>Especial y Turismo</v>
      </c>
      <c r="D1976" s="99" t="s">
        <v>2991</v>
      </c>
      <c r="E1976" s="133">
        <v>11021000</v>
      </c>
      <c r="F1976" s="131" t="s">
        <v>1195</v>
      </c>
      <c r="G1976" s="134">
        <v>10</v>
      </c>
      <c r="H1976" s="133" t="s">
        <v>1105</v>
      </c>
      <c r="I1976" s="220" t="str">
        <f>VLOOKUP(A1976,EMPRESAS!$A$1:$I$342,9,0)</f>
        <v>EMBALSE EL PEÑOL</v>
      </c>
      <c r="J1976" s="75">
        <v>1</v>
      </c>
      <c r="K1976" s="176" t="str">
        <f>VLOOKUP(J1976,AUXILIAR_TIPO_ASEGURADORA!$C$2:$D$19,2,0)</f>
        <v>PREVISORA</v>
      </c>
      <c r="L1976" s="117">
        <v>1022146</v>
      </c>
      <c r="M1976" s="118">
        <v>44007</v>
      </c>
      <c r="N1976" s="117">
        <v>3000864</v>
      </c>
      <c r="O1976" s="118">
        <v>44007</v>
      </c>
      <c r="P1976" s="4"/>
      <c r="Q1976" s="213"/>
      <c r="R1976" s="157" t="str">
        <f t="shared" ca="1" si="105"/>
        <v>Vencida</v>
      </c>
      <c r="S1976" s="157">
        <f t="shared" ca="1" si="106"/>
        <v>643</v>
      </c>
      <c r="T1976" s="157"/>
    </row>
    <row r="1977" spans="1:20" ht="15.6" thickTop="1" thickBot="1">
      <c r="A1977" s="88">
        <v>9011292231</v>
      </c>
      <c r="B1977" s="88" t="str">
        <f>VLOOKUP(A1977,EMPRESAS!$A$1:$B$342,2,0)</f>
        <v>TUPLAN GUATAPE S.A.S.</v>
      </c>
      <c r="C1977" s="88" t="str">
        <f>VLOOKUP(A1977,EMPRESAS!$A$1:$C$342,3,0)</f>
        <v>Especial y Turismo</v>
      </c>
      <c r="D1977" s="99" t="s">
        <v>2992</v>
      </c>
      <c r="E1977" s="133">
        <v>11022081</v>
      </c>
      <c r="F1977" s="136" t="s">
        <v>1102</v>
      </c>
      <c r="G1977" s="134">
        <v>7</v>
      </c>
      <c r="H1977" s="133" t="s">
        <v>1105</v>
      </c>
      <c r="I1977" s="220" t="str">
        <f>VLOOKUP(A1977,EMPRESAS!$A$1:$I$342,9,0)</f>
        <v>EMBALSE EL PEÑOL</v>
      </c>
      <c r="J1977" s="75">
        <v>1</v>
      </c>
      <c r="K1977" s="176" t="str">
        <f>VLOOKUP(J1977,AUXILIAR_TIPO_ASEGURADORA!$C$2:$D$19,2,0)</f>
        <v>PREVISORA</v>
      </c>
      <c r="L1977" s="117">
        <v>1022146</v>
      </c>
      <c r="M1977" s="118">
        <v>44007</v>
      </c>
      <c r="N1977" s="117">
        <v>3000864</v>
      </c>
      <c r="O1977" s="118">
        <v>44007</v>
      </c>
      <c r="P1977" s="4"/>
      <c r="Q1977" s="213"/>
      <c r="R1977" s="157" t="str">
        <f t="shared" ca="1" si="105"/>
        <v>Vencida</v>
      </c>
      <c r="S1977" s="157">
        <f t="shared" ca="1" si="106"/>
        <v>643</v>
      </c>
      <c r="T1977" s="157"/>
    </row>
    <row r="1978" spans="1:20" ht="15.6" thickTop="1" thickBot="1">
      <c r="A1978" s="88">
        <v>9011292231</v>
      </c>
      <c r="B1978" s="88" t="str">
        <f>VLOOKUP(A1978,EMPRESAS!$A$1:$B$342,2,0)</f>
        <v>TUPLAN GUATAPE S.A.S.</v>
      </c>
      <c r="C1978" s="88" t="str">
        <f>VLOOKUP(A1978,EMPRESAS!$A$1:$C$342,3,0)</f>
        <v>Especial y Turismo</v>
      </c>
      <c r="D1978" s="99" t="s">
        <v>2993</v>
      </c>
      <c r="E1978" s="133">
        <v>11022026</v>
      </c>
      <c r="F1978" s="136" t="s">
        <v>1102</v>
      </c>
      <c r="G1978" s="134">
        <v>8</v>
      </c>
      <c r="H1978" s="133" t="s">
        <v>1105</v>
      </c>
      <c r="I1978" s="220" t="str">
        <f>VLOOKUP(A1978,EMPRESAS!$A$1:$I$342,9,0)</f>
        <v>EMBALSE EL PEÑOL</v>
      </c>
      <c r="J1978" s="75">
        <v>1</v>
      </c>
      <c r="K1978" s="176" t="str">
        <f>VLOOKUP(J1978,AUXILIAR_TIPO_ASEGURADORA!$C$2:$D$19,2,0)</f>
        <v>PREVISORA</v>
      </c>
      <c r="L1978" s="117">
        <v>1022146</v>
      </c>
      <c r="M1978" s="118">
        <v>44007</v>
      </c>
      <c r="N1978" s="117">
        <v>3000864</v>
      </c>
      <c r="O1978" s="118">
        <v>44007</v>
      </c>
      <c r="P1978" s="4"/>
      <c r="Q1978" s="213"/>
      <c r="R1978" s="157" t="str">
        <f t="shared" ca="1" si="105"/>
        <v>Vencida</v>
      </c>
      <c r="S1978" s="157">
        <f t="shared" ca="1" si="106"/>
        <v>643</v>
      </c>
      <c r="T1978" s="157"/>
    </row>
    <row r="1979" spans="1:20" ht="15.6" thickTop="1" thickBot="1">
      <c r="A1979" s="84">
        <v>177096188</v>
      </c>
      <c r="B1979" s="88" t="str">
        <f>VLOOKUP(A1979,EMPRESAS!$A$1:$B$342,2,0)</f>
        <v>POSADA LONDOÑO WILLIAM DE JESUS</v>
      </c>
      <c r="C1979" s="88" t="str">
        <f>VLOOKUP(A1979,EMPRESAS!$A$1:$C$342,3,0)</f>
        <v>Pasajeros</v>
      </c>
      <c r="D1979" s="98" t="s">
        <v>2994</v>
      </c>
      <c r="E1979" s="133">
        <v>40420830</v>
      </c>
      <c r="F1979" s="136" t="s">
        <v>1102</v>
      </c>
      <c r="G1979" s="134">
        <v>14</v>
      </c>
      <c r="H1979" s="133" t="s">
        <v>1035</v>
      </c>
      <c r="I1979" s="220" t="str">
        <f>VLOOKUP(A1979,EMPRESAS!$A$1:$I$342,9,0)</f>
        <v>CAGUAN</v>
      </c>
      <c r="J1979" s="75">
        <v>1</v>
      </c>
      <c r="K1979" s="176" t="str">
        <f>VLOOKUP(J1979,AUXILIAR_TIPO_ASEGURADORA!$C$2:$D$19,2,0)</f>
        <v>PREVISORA</v>
      </c>
      <c r="L1979" s="117">
        <v>1003974</v>
      </c>
      <c r="M1979" s="118">
        <v>43516</v>
      </c>
      <c r="N1979" s="117">
        <v>1003975</v>
      </c>
      <c r="O1979" s="118">
        <v>43516</v>
      </c>
      <c r="P1979" s="4"/>
      <c r="Q1979" s="213"/>
      <c r="R1979" s="157" t="str">
        <f t="shared" ca="1" si="105"/>
        <v>Vencida</v>
      </c>
      <c r="S1979" s="157">
        <f t="shared" ca="1" si="106"/>
        <v>1134</v>
      </c>
      <c r="T1979" s="157" t="str">
        <f t="shared" ca="1" si="104"/>
        <v xml:space="preserve"> </v>
      </c>
    </row>
    <row r="1980" spans="1:20" ht="15.6" thickTop="1" thickBot="1">
      <c r="A1980" s="84">
        <v>177096188</v>
      </c>
      <c r="B1980" s="88" t="str">
        <f>VLOOKUP(A1980,EMPRESAS!$A$1:$B$342,2,0)</f>
        <v>POSADA LONDOÑO WILLIAM DE JESUS</v>
      </c>
      <c r="C1980" s="88" t="str">
        <f>VLOOKUP(A1980,EMPRESAS!$A$1:$C$342,3,0)</f>
        <v>Pasajeros</v>
      </c>
      <c r="D1980" s="98" t="s">
        <v>2924</v>
      </c>
      <c r="E1980" s="133">
        <v>40420828</v>
      </c>
      <c r="F1980" s="136" t="s">
        <v>1102</v>
      </c>
      <c r="G1980" s="134">
        <v>20</v>
      </c>
      <c r="H1980" s="133" t="s">
        <v>1035</v>
      </c>
      <c r="I1980" s="220" t="str">
        <f>VLOOKUP(A1980,EMPRESAS!$A$1:$I$342,9,0)</f>
        <v>CAGUAN</v>
      </c>
      <c r="J1980" s="75">
        <v>1</v>
      </c>
      <c r="K1980" s="176" t="str">
        <f>VLOOKUP(J1980,AUXILIAR_TIPO_ASEGURADORA!$C$2:$D$19,2,0)</f>
        <v>PREVISORA</v>
      </c>
      <c r="L1980" s="117">
        <v>1003974</v>
      </c>
      <c r="M1980" s="118">
        <v>43516</v>
      </c>
      <c r="N1980" s="117">
        <v>1003975</v>
      </c>
      <c r="O1980" s="118">
        <v>43516</v>
      </c>
      <c r="P1980" s="4"/>
      <c r="Q1980" s="213"/>
      <c r="R1980" s="157" t="str">
        <f t="shared" ca="1" si="105"/>
        <v>Vencida</v>
      </c>
      <c r="S1980" s="157">
        <f t="shared" ca="1" si="106"/>
        <v>1134</v>
      </c>
      <c r="T1980" s="157" t="str">
        <f t="shared" ca="1" si="104"/>
        <v xml:space="preserve"> </v>
      </c>
    </row>
    <row r="1981" spans="1:20" ht="15.6" thickTop="1" thickBot="1">
      <c r="A1981" s="84">
        <v>177096188</v>
      </c>
      <c r="B1981" s="88" t="str">
        <f>VLOOKUP(A1981,EMPRESAS!$A$1:$B$342,2,0)</f>
        <v>POSADA LONDOÑO WILLIAM DE JESUS</v>
      </c>
      <c r="C1981" s="88" t="str">
        <f>VLOOKUP(A1981,EMPRESAS!$A$1:$C$342,3,0)</f>
        <v>Pasajeros</v>
      </c>
      <c r="D1981" s="98" t="s">
        <v>2995</v>
      </c>
      <c r="E1981" s="133">
        <v>40420040</v>
      </c>
      <c r="F1981" s="136" t="s">
        <v>1102</v>
      </c>
      <c r="G1981" s="134">
        <v>18</v>
      </c>
      <c r="H1981" s="133" t="s">
        <v>1105</v>
      </c>
      <c r="I1981" s="220" t="str">
        <f>VLOOKUP(A1981,EMPRESAS!$A$1:$I$342,9,0)</f>
        <v>CAGUAN</v>
      </c>
      <c r="J1981" s="75">
        <v>1</v>
      </c>
      <c r="K1981" s="176" t="str">
        <f>VLOOKUP(J1981,AUXILIAR_TIPO_ASEGURADORA!$C$2:$D$19,2,0)</f>
        <v>PREVISORA</v>
      </c>
      <c r="L1981" s="117">
        <v>1004312</v>
      </c>
      <c r="M1981" s="118">
        <v>43405</v>
      </c>
      <c r="N1981" s="117">
        <v>1004313</v>
      </c>
      <c r="O1981" s="118">
        <v>43405</v>
      </c>
      <c r="P1981" s="4"/>
      <c r="Q1981" s="213"/>
      <c r="R1981" s="157" t="str">
        <f t="shared" ca="1" si="105"/>
        <v>Vencida</v>
      </c>
      <c r="S1981" s="157">
        <f t="shared" ca="1" si="106"/>
        <v>1245</v>
      </c>
      <c r="T1981" s="157" t="str">
        <f t="shared" ca="1" si="104"/>
        <v xml:space="preserve"> </v>
      </c>
    </row>
    <row r="1982" spans="1:20" ht="15.6" thickTop="1" thickBot="1">
      <c r="A1982" s="84">
        <v>177096188</v>
      </c>
      <c r="B1982" s="88" t="str">
        <f>VLOOKUP(A1982,EMPRESAS!$A$1:$B$342,2,0)</f>
        <v>POSADA LONDOÑO WILLIAM DE JESUS</v>
      </c>
      <c r="C1982" s="88" t="str">
        <f>VLOOKUP(A1982,EMPRESAS!$A$1:$C$342,3,0)</f>
        <v>Pasajeros</v>
      </c>
      <c r="D1982" s="98" t="s">
        <v>2996</v>
      </c>
      <c r="E1982" s="133">
        <v>40420124</v>
      </c>
      <c r="F1982" s="136" t="s">
        <v>1102</v>
      </c>
      <c r="G1982" s="134">
        <v>18</v>
      </c>
      <c r="H1982" s="133" t="s">
        <v>1105</v>
      </c>
      <c r="I1982" s="220" t="str">
        <f>VLOOKUP(A1982,EMPRESAS!$A$1:$I$342,9,0)</f>
        <v>CAGUAN</v>
      </c>
      <c r="J1982" s="75">
        <v>1</v>
      </c>
      <c r="K1982" s="176" t="str">
        <f>VLOOKUP(J1982,AUXILIAR_TIPO_ASEGURADORA!$C$2:$D$19,2,0)</f>
        <v>PREVISORA</v>
      </c>
      <c r="L1982" s="117">
        <v>1004312</v>
      </c>
      <c r="M1982" s="118">
        <v>43405</v>
      </c>
      <c r="N1982" s="117">
        <v>1004313</v>
      </c>
      <c r="O1982" s="118">
        <v>43405</v>
      </c>
      <c r="P1982" s="4"/>
      <c r="Q1982" s="213"/>
      <c r="R1982" s="157" t="str">
        <f t="shared" ca="1" si="105"/>
        <v>Vencida</v>
      </c>
      <c r="S1982" s="157">
        <f t="shared" ca="1" si="106"/>
        <v>1245</v>
      </c>
      <c r="T1982" s="157" t="str">
        <f t="shared" ca="1" si="104"/>
        <v xml:space="preserve"> </v>
      </c>
    </row>
    <row r="1983" spans="1:20" ht="15.6" thickTop="1" thickBot="1">
      <c r="A1983" s="84">
        <v>9012519919</v>
      </c>
      <c r="B1983" s="88" t="str">
        <f>VLOOKUP(A1983,EMPRESAS!$A$1:$B$342,2,0)</f>
        <v>EXPRESO LAS SACA S.A.S.</v>
      </c>
      <c r="C1983" s="88" t="str">
        <f>VLOOKUP(A1983,EMPRESAS!$A$1:$C$342,3,0)</f>
        <v>Especial</v>
      </c>
      <c r="D1983" s="99" t="s">
        <v>2997</v>
      </c>
      <c r="E1983" s="133">
        <v>20420759</v>
      </c>
      <c r="F1983" s="136" t="s">
        <v>1673</v>
      </c>
      <c r="G1983" s="134">
        <v>10</v>
      </c>
      <c r="H1983" s="133" t="s">
        <v>1105</v>
      </c>
      <c r="I1983" s="220" t="str">
        <f>VLOOKUP(A1983,EMPRESAS!$A$1:$I$342,9,0)</f>
        <v>SAN JUAN</v>
      </c>
      <c r="J1983" s="75">
        <v>1</v>
      </c>
      <c r="K1983" s="176" t="str">
        <f>VLOOKUP(J1983,AUXILIAR_TIPO_ASEGURADORA!$C$2:$D$19,2,0)</f>
        <v>PREVISORA</v>
      </c>
      <c r="L1983" s="117">
        <v>1002692</v>
      </c>
      <c r="M1983" s="118">
        <v>43894</v>
      </c>
      <c r="N1983" s="117">
        <v>3000043</v>
      </c>
      <c r="O1983" s="118">
        <v>43894</v>
      </c>
      <c r="P1983" s="4"/>
      <c r="Q1983" s="213"/>
      <c r="R1983" s="157" t="str">
        <f t="shared" ca="1" si="105"/>
        <v>Vencida</v>
      </c>
      <c r="S1983" s="157">
        <f t="shared" ca="1" si="106"/>
        <v>756</v>
      </c>
      <c r="T1983" s="157" t="str">
        <f t="shared" ca="1" si="104"/>
        <v xml:space="preserve"> </v>
      </c>
    </row>
    <row r="1984" spans="1:20" ht="15.6" thickTop="1" thickBot="1">
      <c r="A1984" s="84">
        <v>9012308951</v>
      </c>
      <c r="B1984" s="88" t="str">
        <f>VLOOKUP(A1984,EMPRESAS!$A$1:$B$342,2,0)</f>
        <v>AGUAS ABIERTAS S.A.S.</v>
      </c>
      <c r="C1984" s="88" t="str">
        <f>VLOOKUP(A1984,EMPRESAS!$A$1:$C$342,3,0)</f>
        <v>Especial y Turismo</v>
      </c>
      <c r="D1984" s="98" t="s">
        <v>2998</v>
      </c>
      <c r="E1984" s="133">
        <v>11021979</v>
      </c>
      <c r="F1984" s="136" t="s">
        <v>1102</v>
      </c>
      <c r="G1984" s="134">
        <v>18</v>
      </c>
      <c r="H1984" s="133" t="s">
        <v>1035</v>
      </c>
      <c r="I1984" s="220" t="str">
        <f>VLOOKUP(A1984,EMPRESAS!$A$1:$I$342,9,0)</f>
        <v>EMBALSE EL PEÑOL - GUATAPE</v>
      </c>
      <c r="J1984" s="75">
        <v>1</v>
      </c>
      <c r="K1984" s="176" t="str">
        <f>VLOOKUP(J1984,AUXILIAR_TIPO_ASEGURADORA!$C$2:$D$19,2,0)</f>
        <v>PREVISORA</v>
      </c>
      <c r="L1984" s="117">
        <v>1021799</v>
      </c>
      <c r="M1984" s="118">
        <v>43874</v>
      </c>
      <c r="N1984" s="75">
        <v>3000823</v>
      </c>
      <c r="O1984" s="118">
        <v>43874</v>
      </c>
      <c r="P1984" s="4"/>
      <c r="Q1984" s="213"/>
      <c r="R1984" s="157" t="str">
        <f t="shared" ca="1" si="105"/>
        <v>Vencida</v>
      </c>
      <c r="S1984" s="157">
        <f t="shared" ca="1" si="106"/>
        <v>776</v>
      </c>
      <c r="T1984" s="157" t="str">
        <f t="shared" ca="1" si="104"/>
        <v xml:space="preserve"> </v>
      </c>
    </row>
    <row r="1985" spans="1:20" ht="15.6" thickTop="1" thickBot="1">
      <c r="A1985" s="84">
        <v>9012308951</v>
      </c>
      <c r="B1985" s="88" t="str">
        <f>VLOOKUP(A1985,EMPRESAS!$A$1:$B$342,2,0)</f>
        <v>AGUAS ABIERTAS S.A.S.</v>
      </c>
      <c r="C1985" s="88" t="str">
        <f>VLOOKUP(A1985,EMPRESAS!$A$1:$C$342,3,0)</f>
        <v>Especial y Turismo</v>
      </c>
      <c r="D1985" s="98" t="s">
        <v>2999</v>
      </c>
      <c r="E1985" s="133">
        <v>11020696</v>
      </c>
      <c r="F1985" s="136" t="s">
        <v>1102</v>
      </c>
      <c r="G1985" s="134">
        <v>6</v>
      </c>
      <c r="H1985" s="133" t="s">
        <v>1035</v>
      </c>
      <c r="I1985" s="220" t="str">
        <f>VLOOKUP(A1985,EMPRESAS!$A$1:$I$342,9,0)</f>
        <v>EMBALSE EL PEÑOL - GUATAPE</v>
      </c>
      <c r="J1985" s="75">
        <v>1</v>
      </c>
      <c r="K1985" s="176" t="str">
        <f>VLOOKUP(J1985,AUXILIAR_TIPO_ASEGURADORA!$C$2:$D$19,2,0)</f>
        <v>PREVISORA</v>
      </c>
      <c r="L1985" s="117">
        <v>1021799</v>
      </c>
      <c r="M1985" s="118">
        <v>43874</v>
      </c>
      <c r="N1985" s="75">
        <v>3000823</v>
      </c>
      <c r="O1985" s="118">
        <v>43874</v>
      </c>
      <c r="P1985" s="4"/>
      <c r="Q1985" s="213"/>
      <c r="R1985" s="157" t="str">
        <f t="shared" ca="1" si="105"/>
        <v>Vencida</v>
      </c>
      <c r="S1985" s="157">
        <f t="shared" ca="1" si="106"/>
        <v>776</v>
      </c>
      <c r="T1985" s="157" t="str">
        <f t="shared" ca="1" si="104"/>
        <v xml:space="preserve"> </v>
      </c>
    </row>
    <row r="1986" spans="1:20" ht="15.6" thickTop="1" thickBot="1">
      <c r="A1986" s="84">
        <v>9012308951</v>
      </c>
      <c r="B1986" s="88" t="str">
        <f>VLOOKUP(A1986,EMPRESAS!$A$1:$B$342,2,0)</f>
        <v>AGUAS ABIERTAS S.A.S.</v>
      </c>
      <c r="C1986" s="88" t="str">
        <f>VLOOKUP(A1986,EMPRESAS!$A$1:$C$342,3,0)</f>
        <v>Especial y Turismo</v>
      </c>
      <c r="D1986" s="98" t="s">
        <v>3000</v>
      </c>
      <c r="E1986" s="133">
        <v>10720539</v>
      </c>
      <c r="F1986" s="136" t="s">
        <v>1673</v>
      </c>
      <c r="G1986" s="134">
        <v>8</v>
      </c>
      <c r="H1986" s="133" t="s">
        <v>1035</v>
      </c>
      <c r="I1986" s="220" t="str">
        <f>VLOOKUP(A1986,EMPRESAS!$A$1:$I$342,9,0)</f>
        <v>EMBALSE EL PEÑOL - GUATAPE</v>
      </c>
      <c r="J1986" s="75">
        <v>1</v>
      </c>
      <c r="K1986" s="176" t="str">
        <f>VLOOKUP(J1986,AUXILIAR_TIPO_ASEGURADORA!$C$2:$D$19,2,0)</f>
        <v>PREVISORA</v>
      </c>
      <c r="L1986" s="117">
        <v>1022325</v>
      </c>
      <c r="M1986" s="118">
        <v>44094</v>
      </c>
      <c r="N1986" s="75">
        <v>3000889</v>
      </c>
      <c r="O1986" s="118">
        <v>44094</v>
      </c>
      <c r="P1986" s="4"/>
      <c r="Q1986" s="213"/>
      <c r="R1986" s="157" t="str">
        <f t="shared" ca="1" si="105"/>
        <v>Vencida</v>
      </c>
      <c r="S1986" s="157">
        <f t="shared" ca="1" si="106"/>
        <v>556</v>
      </c>
      <c r="T1986" s="157" t="str">
        <f t="shared" ca="1" si="104"/>
        <v xml:space="preserve"> </v>
      </c>
    </row>
    <row r="1987" spans="1:20" ht="15.6" thickTop="1" thickBot="1">
      <c r="A1987" s="84">
        <v>9011915892</v>
      </c>
      <c r="B1987" s="88" t="str">
        <f>VLOOKUP(A1987,EMPRESAS!$A$1:$B$342,2,0)</f>
        <v>MUELLE MULTIPROPOSITO PARA LA PRESTACION DE SERVICIOS NAUTIS ANCLAR S.A.S. "MUELLE ANCLAR S.A.S."</v>
      </c>
      <c r="C1987" s="88" t="str">
        <f>VLOOKUP(A1987,EMPRESAS!$A$1:$C$342,3,0)</f>
        <v>Especial y Turismo</v>
      </c>
      <c r="D1987" s="99" t="s">
        <v>3001</v>
      </c>
      <c r="E1987" s="133">
        <v>11022219</v>
      </c>
      <c r="F1987" s="136" t="s">
        <v>1102</v>
      </c>
      <c r="G1987" s="134">
        <v>7</v>
      </c>
      <c r="H1987" s="133" t="s">
        <v>1035</v>
      </c>
      <c r="I1987" s="220" t="str">
        <f>VLOOKUP(A1987,EMPRESAS!$A$1:$I$342,9,0)</f>
        <v>EMBALSE EL PEÑOL - GUATAPE</v>
      </c>
      <c r="J1987" s="75">
        <v>1</v>
      </c>
      <c r="K1987" s="176" t="str">
        <f>VLOOKUP(J1987,AUXILIAR_TIPO_ASEGURADORA!$C$2:$D$19,2,0)</f>
        <v>PREVISORA</v>
      </c>
      <c r="L1987" s="117">
        <v>1022016</v>
      </c>
      <c r="M1987" s="118">
        <v>43959</v>
      </c>
      <c r="N1987" s="75">
        <v>3000842</v>
      </c>
      <c r="O1987" s="118">
        <v>43959</v>
      </c>
      <c r="P1987" s="4"/>
      <c r="Q1987" s="213"/>
      <c r="R1987" s="157" t="str">
        <f ca="1">IF(O1987&lt;$W$1,"Vencida","Vigente")</f>
        <v>Vencida</v>
      </c>
      <c r="S1987" s="157">
        <f ca="1">$W$1-O1987</f>
        <v>691</v>
      </c>
      <c r="T1987" s="157"/>
    </row>
    <row r="1988" spans="1:20" ht="15.6" thickTop="1" thickBot="1">
      <c r="A1988" s="84">
        <v>9011915892</v>
      </c>
      <c r="B1988" s="88" t="str">
        <f>VLOOKUP(A1988,EMPRESAS!$A$1:$B$342,2,0)</f>
        <v>MUELLE MULTIPROPOSITO PARA LA PRESTACION DE SERVICIOS NAUTIS ANCLAR S.A.S. "MUELLE ANCLAR S.A.S."</v>
      </c>
      <c r="C1988" s="88" t="str">
        <f>VLOOKUP(A1988,EMPRESAS!$A$1:$C$342,3,0)</f>
        <v>Especial y Turismo</v>
      </c>
      <c r="D1988" s="99" t="s">
        <v>3002</v>
      </c>
      <c r="E1988" s="133">
        <v>11022220</v>
      </c>
      <c r="F1988" s="136" t="s">
        <v>1102</v>
      </c>
      <c r="G1988" s="134">
        <v>7</v>
      </c>
      <c r="H1988" s="133" t="s">
        <v>1035</v>
      </c>
      <c r="I1988" s="220" t="str">
        <f>VLOOKUP(A1988,EMPRESAS!$A$1:$I$342,9,0)</f>
        <v>EMBALSE EL PEÑOL - GUATAPE</v>
      </c>
      <c r="J1988" s="75">
        <v>1</v>
      </c>
      <c r="K1988" s="176" t="str">
        <f>VLOOKUP(J1988,AUXILIAR_TIPO_ASEGURADORA!$C$2:$D$19,2,0)</f>
        <v>PREVISORA</v>
      </c>
      <c r="L1988" s="117">
        <v>1022016</v>
      </c>
      <c r="M1988" s="118">
        <v>43959</v>
      </c>
      <c r="N1988" s="75">
        <v>3000842</v>
      </c>
      <c r="O1988" s="118">
        <v>43959</v>
      </c>
      <c r="P1988" s="4"/>
      <c r="Q1988" s="213"/>
      <c r="R1988" s="157" t="str">
        <f ca="1">IF(O1988&lt;$W$1,"Vencida","Vigente")</f>
        <v>Vencida</v>
      </c>
      <c r="S1988" s="157">
        <f ca="1">$W$1-O1988</f>
        <v>691</v>
      </c>
      <c r="T1988" s="157"/>
    </row>
    <row r="1989" spans="1:20" ht="15.6" thickTop="1" thickBot="1">
      <c r="A1989" s="84">
        <v>9011915892</v>
      </c>
      <c r="B1989" s="88" t="str">
        <f>VLOOKUP(A1989,EMPRESAS!$A$1:$B$342,2,0)</f>
        <v>MUELLE MULTIPROPOSITO PARA LA PRESTACION DE SERVICIOS NAUTIS ANCLAR S.A.S. "MUELLE ANCLAR S.A.S."</v>
      </c>
      <c r="C1989" s="88" t="str">
        <f>VLOOKUP(A1989,EMPRESAS!$A$1:$C$342,3,0)</f>
        <v>Especial y Turismo</v>
      </c>
      <c r="D1989" s="99" t="s">
        <v>3003</v>
      </c>
      <c r="E1989" s="133">
        <v>11022221</v>
      </c>
      <c r="F1989" s="136" t="s">
        <v>1102</v>
      </c>
      <c r="G1989" s="134">
        <v>7</v>
      </c>
      <c r="H1989" s="133" t="s">
        <v>1035</v>
      </c>
      <c r="I1989" s="220" t="str">
        <f>VLOOKUP(A1989,EMPRESAS!$A$1:$I$342,9,0)</f>
        <v>EMBALSE EL PEÑOL - GUATAPE</v>
      </c>
      <c r="J1989" s="75">
        <v>1</v>
      </c>
      <c r="K1989" s="176" t="str">
        <f>VLOOKUP(J1989,AUXILIAR_TIPO_ASEGURADORA!$C$2:$D$19,2,0)</f>
        <v>PREVISORA</v>
      </c>
      <c r="L1989" s="117">
        <v>1022016</v>
      </c>
      <c r="M1989" s="118">
        <v>43959</v>
      </c>
      <c r="N1989" s="75">
        <v>3000842</v>
      </c>
      <c r="O1989" s="118">
        <v>43959</v>
      </c>
      <c r="P1989" s="4"/>
      <c r="Q1989" s="213"/>
      <c r="R1989" s="157" t="str">
        <f ca="1">IF(O1989&lt;$W$1,"Vencida","Vigente")</f>
        <v>Vencida</v>
      </c>
      <c r="S1989" s="157">
        <f ca="1">$W$1-O1989</f>
        <v>691</v>
      </c>
      <c r="T1989" s="157"/>
    </row>
    <row r="1990" spans="1:20" ht="15.6" thickTop="1" thickBot="1">
      <c r="A1990" s="84">
        <v>9011915892</v>
      </c>
      <c r="B1990" s="88" t="str">
        <f>VLOOKUP(A1990,EMPRESAS!$A$1:$B$342,2,0)</f>
        <v>MUELLE MULTIPROPOSITO PARA LA PRESTACION DE SERVICIOS NAUTIS ANCLAR S.A.S. "MUELLE ANCLAR S.A.S."</v>
      </c>
      <c r="C1990" s="88" t="str">
        <f>VLOOKUP(A1990,EMPRESAS!$A$1:$C$342,3,0)</f>
        <v>Especial y Turismo</v>
      </c>
      <c r="D1990" s="99" t="s">
        <v>3004</v>
      </c>
      <c r="E1990" s="133">
        <v>11022222</v>
      </c>
      <c r="F1990" s="136" t="s">
        <v>1102</v>
      </c>
      <c r="G1990" s="134">
        <v>7</v>
      </c>
      <c r="H1990" s="133" t="s">
        <v>1035</v>
      </c>
      <c r="I1990" s="220" t="str">
        <f>VLOOKUP(A1990,EMPRESAS!$A$1:$I$342,9,0)</f>
        <v>EMBALSE EL PEÑOL - GUATAPE</v>
      </c>
      <c r="J1990" s="75">
        <v>1</v>
      </c>
      <c r="K1990" s="176" t="str">
        <f>VLOOKUP(J1990,AUXILIAR_TIPO_ASEGURADORA!$C$2:$D$19,2,0)</f>
        <v>PREVISORA</v>
      </c>
      <c r="L1990" s="117">
        <v>1022016</v>
      </c>
      <c r="M1990" s="118">
        <v>43959</v>
      </c>
      <c r="N1990" s="75">
        <v>3000842</v>
      </c>
      <c r="O1990" s="118">
        <v>43959</v>
      </c>
      <c r="P1990" s="4"/>
      <c r="Q1990" s="213"/>
      <c r="R1990" s="157" t="str">
        <f ca="1">IF(O1990&lt;$W$1,"Vencida","Vigente")</f>
        <v>Vencida</v>
      </c>
      <c r="S1990" s="157">
        <f ca="1">$W$1-O1990</f>
        <v>691</v>
      </c>
      <c r="T1990" s="157"/>
    </row>
    <row r="1991" spans="1:20" ht="15.6" thickTop="1" thickBot="1">
      <c r="A1991" s="84">
        <v>9011915892</v>
      </c>
      <c r="B1991" s="88" t="str">
        <f>VLOOKUP(A1991,EMPRESAS!$A$1:$B$342,2,0)</f>
        <v>MUELLE MULTIPROPOSITO PARA LA PRESTACION DE SERVICIOS NAUTIS ANCLAR S.A.S. "MUELLE ANCLAR S.A.S."</v>
      </c>
      <c r="C1991" s="88" t="str">
        <f>VLOOKUP(A1991,EMPRESAS!$A$1:$C$342,3,0)</f>
        <v>Especial y Turismo</v>
      </c>
      <c r="D1991" s="99" t="s">
        <v>3005</v>
      </c>
      <c r="E1991" s="133">
        <v>11021259</v>
      </c>
      <c r="F1991" s="136" t="s">
        <v>1102</v>
      </c>
      <c r="G1991" s="134">
        <v>6</v>
      </c>
      <c r="H1991" s="133" t="s">
        <v>1035</v>
      </c>
      <c r="I1991" s="220" t="str">
        <f>VLOOKUP(A1991,EMPRESAS!$A$1:$I$342,9,0)</f>
        <v>EMBALSE EL PEÑOL - GUATAPE</v>
      </c>
      <c r="J1991" s="75">
        <v>1</v>
      </c>
      <c r="K1991" s="176" t="str">
        <f>VLOOKUP(J1991,AUXILIAR_TIPO_ASEGURADORA!$C$2:$D$19,2,0)</f>
        <v>PREVISORA</v>
      </c>
      <c r="L1991" s="117">
        <v>1022016</v>
      </c>
      <c r="M1991" s="118">
        <v>43959</v>
      </c>
      <c r="N1991" s="75">
        <v>3000842</v>
      </c>
      <c r="O1991" s="118">
        <v>43959</v>
      </c>
      <c r="P1991" s="4"/>
      <c r="Q1991" s="213"/>
      <c r="R1991" s="157" t="str">
        <f ca="1">IF(O1991&lt;$W$1,"Vencida","Vigente")</f>
        <v>Vencida</v>
      </c>
      <c r="S1991" s="157">
        <f ca="1">$W$1-O1991</f>
        <v>691</v>
      </c>
      <c r="T1991" s="157"/>
    </row>
    <row r="1992" spans="1:20" ht="15.6" thickTop="1" thickBot="1">
      <c r="A1992" s="84">
        <v>9012203995</v>
      </c>
      <c r="B1992" s="88" t="str">
        <f>VLOOKUP(A1992,EMPRESAS!$A$1:$B$342,2,0)</f>
        <v>TRANSPORTES FLUVIAL DIAZ ALBORNOZ S.A.S.</v>
      </c>
      <c r="C1992" s="88" t="str">
        <f>VLOOKUP(A1992,EMPRESAS!$A$1:$C$342,3,0)</f>
        <v>Mixto</v>
      </c>
      <c r="D1992" s="98" t="s">
        <v>3006</v>
      </c>
      <c r="E1992" s="133" t="s">
        <v>3007</v>
      </c>
      <c r="F1992" s="136" t="s">
        <v>1144</v>
      </c>
      <c r="G1992" s="133" t="s">
        <v>3008</v>
      </c>
      <c r="H1992" s="133" t="s">
        <v>1147</v>
      </c>
      <c r="I1992" s="220" t="str">
        <f>VLOOKUP(A1992,EMPRESAS!$A$1:$I$342,9,0)</f>
        <v>MAGDALENA</v>
      </c>
      <c r="J1992" s="75">
        <v>1</v>
      </c>
      <c r="K1992" s="176" t="str">
        <f>VLOOKUP(J1992,AUXILIAR_TIPO_ASEGURADORA!$C$2:$D$19,2,0)</f>
        <v>PREVISORA</v>
      </c>
      <c r="L1992" s="117">
        <v>1005323</v>
      </c>
      <c r="M1992" s="118">
        <v>43804</v>
      </c>
      <c r="N1992" s="117">
        <v>3000101</v>
      </c>
      <c r="O1992" s="118">
        <v>43804</v>
      </c>
      <c r="P1992" s="4">
        <v>3000136</v>
      </c>
      <c r="Q1992" s="156">
        <v>43804</v>
      </c>
      <c r="R1992" s="157" t="str">
        <f t="shared" ca="1" si="105"/>
        <v>Vencida</v>
      </c>
      <c r="S1992" s="157">
        <f t="shared" ca="1" si="106"/>
        <v>846</v>
      </c>
      <c r="T1992" s="157" t="str">
        <f t="shared" ca="1" si="104"/>
        <v xml:space="preserve"> </v>
      </c>
    </row>
    <row r="1993" spans="1:20" ht="15.6" thickTop="1" thickBot="1">
      <c r="A1993" s="88">
        <v>9012182500</v>
      </c>
      <c r="B1993" s="88" t="str">
        <f>VLOOKUP(A1993,EMPRESAS!$A$1:$B$342,2,0)</f>
        <v>TRANSPORTES FLUVIAL GAVIOTAS DEL LITORAL S.A.S.</v>
      </c>
      <c r="C1993" s="88" t="str">
        <f>VLOOKUP(A1993,EMPRESAS!$A$1:$C$342,3,0)</f>
        <v>Pasajeros</v>
      </c>
      <c r="D1993" s="150"/>
      <c r="E1993" s="133"/>
      <c r="F1993" s="136"/>
      <c r="G1993" s="134"/>
      <c r="H1993" s="133"/>
      <c r="I1993" s="220" t="str">
        <f>VLOOKUP(A1993,EMPRESAS!$A$1:$I$342,9,0)</f>
        <v>SAN JUAN</v>
      </c>
      <c r="J1993" s="75"/>
      <c r="K1993" s="176" t="e">
        <f>VLOOKUP(J1993,AUXILIAR_TIPO_ASEGURADORA!$C$2:$D$19,2,0)</f>
        <v>#N/A</v>
      </c>
      <c r="L1993" s="117"/>
      <c r="M1993" s="75"/>
      <c r="N1993" s="117"/>
      <c r="O1993" s="75"/>
      <c r="P1993" s="4"/>
      <c r="Q1993" s="213"/>
      <c r="R1993" s="157" t="str">
        <f t="shared" ca="1" si="105"/>
        <v>Vencida</v>
      </c>
      <c r="S1993" s="157">
        <f t="shared" ca="1" si="106"/>
        <v>44650</v>
      </c>
      <c r="T1993" s="157" t="str">
        <f t="shared" ca="1" si="104"/>
        <v xml:space="preserve"> </v>
      </c>
    </row>
    <row r="1994" spans="1:20" ht="15.6" thickTop="1" thickBot="1">
      <c r="A1994" s="88">
        <v>9011200051</v>
      </c>
      <c r="B1994" s="88" t="str">
        <f>VLOOKUP(A1994,EMPRESAS!$A$1:$B$342,2,0)</f>
        <v>RIVER'S TOUR VILLAVIEJA EMPRESA ASOCIATIVA DE TRABAJO " R T V EAT"</v>
      </c>
      <c r="C1994" s="88" t="str">
        <f>VLOOKUP(A1994,EMPRESAS!$A$1:$C$342,3,0)</f>
        <v>Pasajeros</v>
      </c>
      <c r="D1994" s="99" t="s">
        <v>3009</v>
      </c>
      <c r="E1994" s="133">
        <v>11220212</v>
      </c>
      <c r="F1994" s="136" t="s">
        <v>1102</v>
      </c>
      <c r="G1994" s="134">
        <v>10</v>
      </c>
      <c r="H1994" s="133" t="s">
        <v>1147</v>
      </c>
      <c r="I1994" s="220" t="str">
        <f>VLOOKUP(A1994,EMPRESAS!$A$1:$I$342,9,0)</f>
        <v>MAGDALENA</v>
      </c>
      <c r="J1994" s="75">
        <v>1</v>
      </c>
      <c r="K1994" s="176" t="str">
        <f>VLOOKUP(J1994,AUXILIAR_TIPO_ASEGURADORA!$C$2:$D$19,2,0)</f>
        <v>PREVISORA</v>
      </c>
      <c r="L1994" s="117">
        <v>1003274</v>
      </c>
      <c r="M1994" s="118">
        <v>43912</v>
      </c>
      <c r="N1994" s="117">
        <v>3001112</v>
      </c>
      <c r="O1994" s="118">
        <v>43912</v>
      </c>
      <c r="P1994" s="4"/>
      <c r="Q1994" s="213"/>
      <c r="R1994" s="157" t="str">
        <f t="shared" ca="1" si="105"/>
        <v>Vencida</v>
      </c>
      <c r="S1994" s="157">
        <f t="shared" ca="1" si="106"/>
        <v>738</v>
      </c>
      <c r="T1994" s="157" t="str">
        <f t="shared" ca="1" si="104"/>
        <v xml:space="preserve"> </v>
      </c>
    </row>
    <row r="1995" spans="1:20" ht="15.6" thickTop="1" thickBot="1">
      <c r="A1995" s="88">
        <v>9011200051</v>
      </c>
      <c r="B1995" s="88" t="str">
        <f>VLOOKUP(A1995,EMPRESAS!$A$1:$B$342,2,0)</f>
        <v>RIVER'S TOUR VILLAVIEJA EMPRESA ASOCIATIVA DE TRABAJO " R T V EAT"</v>
      </c>
      <c r="C1995" s="88" t="str">
        <f>VLOOKUP(A1995,EMPRESAS!$A$1:$C$342,3,0)</f>
        <v>Pasajeros</v>
      </c>
      <c r="D1995" s="99" t="s">
        <v>3010</v>
      </c>
      <c r="E1995" s="133">
        <v>11220236</v>
      </c>
      <c r="F1995" s="136" t="s">
        <v>1102</v>
      </c>
      <c r="G1995" s="134">
        <v>8</v>
      </c>
      <c r="H1995" s="133" t="s">
        <v>1147</v>
      </c>
      <c r="I1995" s="220" t="str">
        <f>VLOOKUP(A1995,EMPRESAS!$A$1:$I$342,9,0)</f>
        <v>MAGDALENA</v>
      </c>
      <c r="J1995" s="75">
        <v>1</v>
      </c>
      <c r="K1995" s="176" t="str">
        <f>VLOOKUP(J1995,AUXILIAR_TIPO_ASEGURADORA!$C$2:$D$19,2,0)</f>
        <v>PREVISORA</v>
      </c>
      <c r="L1995" s="117">
        <v>1003274</v>
      </c>
      <c r="M1995" s="118">
        <v>43912</v>
      </c>
      <c r="N1995" s="117">
        <v>3001112</v>
      </c>
      <c r="O1995" s="118">
        <v>43912</v>
      </c>
      <c r="P1995" s="4"/>
      <c r="Q1995" s="213"/>
      <c r="R1995" s="157" t="str">
        <f t="shared" ca="1" si="105"/>
        <v>Vencida</v>
      </c>
      <c r="S1995" s="157">
        <f t="shared" ca="1" si="106"/>
        <v>738</v>
      </c>
      <c r="T1995" s="157" t="str">
        <f t="shared" ca="1" si="104"/>
        <v xml:space="preserve"> </v>
      </c>
    </row>
    <row r="1996" spans="1:20" ht="15.6" thickTop="1" thickBot="1">
      <c r="A1996" s="84">
        <v>9010904575</v>
      </c>
      <c r="B1996" s="88" t="str">
        <f>VLOOKUP(A1996,EMPRESAS!$A$1:$B$342,2,0)</f>
        <v>TRANSPORTES MAJESTIC S.A.S.</v>
      </c>
      <c r="C1996" s="88" t="str">
        <f>VLOOKUP(A1996,EMPRESAS!$A$1:$C$342,3,0)</f>
        <v>Turismo</v>
      </c>
      <c r="D1996" s="98" t="s">
        <v>3011</v>
      </c>
      <c r="E1996" s="133">
        <v>11020175</v>
      </c>
      <c r="F1996" s="136" t="s">
        <v>1102</v>
      </c>
      <c r="G1996" s="134">
        <v>10</v>
      </c>
      <c r="H1996" s="133" t="s">
        <v>1105</v>
      </c>
      <c r="I1996" s="220" t="str">
        <f>VLOOKUP(A1996,EMPRESAS!$A$1:$I$342,9,0)</f>
        <v>EMBALSE EL PEÑOL - GUATAPE</v>
      </c>
      <c r="J1996" s="75">
        <v>15</v>
      </c>
      <c r="K1996" s="176" t="str">
        <f>VLOOKUP(J1996,AUXILIAR_TIPO_ASEGURADORA!$C$2:$D$19,2,0)</f>
        <v>ZURICH</v>
      </c>
      <c r="L1996" s="117" t="s">
        <v>3012</v>
      </c>
      <c r="M1996" s="118">
        <v>44324</v>
      </c>
      <c r="N1996" s="117" t="s">
        <v>3012</v>
      </c>
      <c r="O1996" s="118">
        <v>44324</v>
      </c>
      <c r="P1996" s="4"/>
      <c r="Q1996" s="213"/>
      <c r="R1996" s="157" t="str">
        <f t="shared" ca="1" si="105"/>
        <v>Vencida</v>
      </c>
      <c r="S1996" s="157">
        <f t="shared" ca="1" si="106"/>
        <v>326</v>
      </c>
      <c r="T1996" s="157" t="str">
        <f t="shared" ca="1" si="104"/>
        <v xml:space="preserve"> </v>
      </c>
    </row>
    <row r="1997" spans="1:20" ht="15.6" thickTop="1" thickBot="1">
      <c r="A1997" s="84">
        <v>9010904575</v>
      </c>
      <c r="B1997" s="88" t="str">
        <f>VLOOKUP(A1997,EMPRESAS!$A$1:$B$342,2,0)</f>
        <v>TRANSPORTES MAJESTIC S.A.S.</v>
      </c>
      <c r="C1997" s="88" t="str">
        <f>VLOOKUP(A1997,EMPRESAS!$A$1:$C$342,3,0)</f>
        <v>Turismo</v>
      </c>
      <c r="D1997" s="98" t="s">
        <v>3013</v>
      </c>
      <c r="E1997" s="133">
        <v>11022011</v>
      </c>
      <c r="F1997" s="136" t="s">
        <v>1127</v>
      </c>
      <c r="G1997" s="134">
        <v>18</v>
      </c>
      <c r="H1997" s="133" t="s">
        <v>1035</v>
      </c>
      <c r="I1997" s="220" t="str">
        <f>VLOOKUP(A1997,EMPRESAS!$A$1:$I$342,9,0)</f>
        <v>EMBALSE EL PEÑOL - GUATAPE</v>
      </c>
      <c r="J1997" s="75">
        <v>15</v>
      </c>
      <c r="K1997" s="176" t="str">
        <f>VLOOKUP(J1997,AUXILIAR_TIPO_ASEGURADORA!$C$2:$D$19,2,0)</f>
        <v>ZURICH</v>
      </c>
      <c r="L1997" s="117" t="s">
        <v>3012</v>
      </c>
      <c r="M1997" s="118">
        <v>44324</v>
      </c>
      <c r="N1997" s="117" t="s">
        <v>3012</v>
      </c>
      <c r="O1997" s="118">
        <v>44324</v>
      </c>
      <c r="P1997" s="4"/>
      <c r="Q1997" s="213"/>
      <c r="R1997" s="157" t="str">
        <f t="shared" ca="1" si="105"/>
        <v>Vencida</v>
      </c>
      <c r="S1997" s="157">
        <f t="shared" ca="1" si="106"/>
        <v>326</v>
      </c>
      <c r="T1997" s="157" t="str">
        <f t="shared" ca="1" si="104"/>
        <v xml:space="preserve"> </v>
      </c>
    </row>
    <row r="1998" spans="1:20" ht="15.6" thickTop="1" thickBot="1">
      <c r="A1998" s="84">
        <v>9010904575</v>
      </c>
      <c r="B1998" s="88" t="str">
        <f>VLOOKUP(A1998,EMPRESAS!$A$1:$B$342,2,0)</f>
        <v>TRANSPORTES MAJESTIC S.A.S.</v>
      </c>
      <c r="C1998" s="88" t="str">
        <f>VLOOKUP(A1998,EMPRESAS!$A$1:$C$342,3,0)</f>
        <v>Turismo</v>
      </c>
      <c r="D1998" s="98" t="s">
        <v>1932</v>
      </c>
      <c r="E1998" s="133">
        <v>11022294</v>
      </c>
      <c r="F1998" s="136" t="s">
        <v>3014</v>
      </c>
      <c r="G1998" s="134">
        <v>54</v>
      </c>
      <c r="H1998" s="133" t="s">
        <v>1035</v>
      </c>
      <c r="I1998" s="220" t="str">
        <f>VLOOKUP(A1998,EMPRESAS!$A$1:$I$342,9,0)</f>
        <v>EMBALSE EL PEÑOL - GUATAPE</v>
      </c>
      <c r="J1998" s="75">
        <v>15</v>
      </c>
      <c r="K1998" s="176" t="str">
        <f>VLOOKUP(J1998,AUXILIAR_TIPO_ASEGURADORA!$C$2:$D$19,2,0)</f>
        <v>ZURICH</v>
      </c>
      <c r="L1998" s="117" t="s">
        <v>3012</v>
      </c>
      <c r="M1998" s="118">
        <v>44324</v>
      </c>
      <c r="N1998" s="117" t="s">
        <v>3012</v>
      </c>
      <c r="O1998" s="118">
        <v>44324</v>
      </c>
      <c r="P1998" s="4"/>
      <c r="Q1998" s="213"/>
      <c r="R1998" s="157" t="str">
        <f t="shared" ca="1" si="105"/>
        <v>Vencida</v>
      </c>
      <c r="S1998" s="157"/>
      <c r="T1998" s="157"/>
    </row>
    <row r="1999" spans="1:20" ht="15.6" thickTop="1" thickBot="1">
      <c r="A1999" s="88">
        <v>9006786881</v>
      </c>
      <c r="B1999" s="88" t="str">
        <f>VLOOKUP(A1999,EMPRESAS!$A$1:$B$342,2,0)</f>
        <v>JUANTHOSA RED S.A.S.</v>
      </c>
      <c r="C1999" s="88" t="str">
        <f>VLOOKUP(A1999,EMPRESAS!$A$1:$C$342,3,0)</f>
        <v>Especial</v>
      </c>
      <c r="D1999" s="99" t="s">
        <v>3015</v>
      </c>
      <c r="E1999" s="133">
        <v>30421916</v>
      </c>
      <c r="F1999" s="136" t="s">
        <v>1102</v>
      </c>
      <c r="G1999" s="134">
        <v>8</v>
      </c>
      <c r="H1999" s="133" t="s">
        <v>1105</v>
      </c>
      <c r="I1999" s="220" t="str">
        <f>VLOOKUP(A1999,EMPRESAS!$A$1:$I$342,9,0)</f>
        <v>VAUPES</v>
      </c>
      <c r="J1999" s="75">
        <v>1</v>
      </c>
      <c r="K1999" s="176" t="str">
        <f>VLOOKUP(J1999,AUXILIAR_TIPO_ASEGURADORA!$C$2:$D$19,2,0)</f>
        <v>PREVISORA</v>
      </c>
      <c r="L1999" s="117">
        <v>1003212</v>
      </c>
      <c r="M1999" s="118">
        <v>43810</v>
      </c>
      <c r="N1999" s="117">
        <v>3001080</v>
      </c>
      <c r="O1999" s="118">
        <v>43810</v>
      </c>
      <c r="P1999" s="4"/>
      <c r="Q1999" s="213"/>
      <c r="R1999" s="157" t="str">
        <f t="shared" ca="1" si="105"/>
        <v>Vencida</v>
      </c>
      <c r="S1999" s="157">
        <f t="shared" ca="1" si="106"/>
        <v>840</v>
      </c>
      <c r="T1999" s="157" t="str">
        <f t="shared" ca="1" si="104"/>
        <v xml:space="preserve"> </v>
      </c>
    </row>
    <row r="2000" spans="1:20" ht="15.6" thickTop="1" thickBot="1">
      <c r="A2000" s="88">
        <v>9006786881</v>
      </c>
      <c r="B2000" s="88" t="str">
        <f>VLOOKUP(A2000,EMPRESAS!$A$1:$B$342,2,0)</f>
        <v>JUANTHOSA RED S.A.S.</v>
      </c>
      <c r="C2000" s="88" t="str">
        <f>VLOOKUP(A2000,EMPRESAS!$A$1:$C$342,3,0)</f>
        <v>Especial</v>
      </c>
      <c r="D2000" s="99" t="s">
        <v>3016</v>
      </c>
      <c r="E2000" s="133">
        <v>30422068</v>
      </c>
      <c r="F2000" s="131" t="s">
        <v>1195</v>
      </c>
      <c r="G2000" s="134">
        <v>8</v>
      </c>
      <c r="H2000" s="133" t="s">
        <v>1105</v>
      </c>
      <c r="I2000" s="220" t="str">
        <f>VLOOKUP(A2000,EMPRESAS!$A$1:$I$342,9,0)</f>
        <v>VAUPES</v>
      </c>
      <c r="J2000" s="75">
        <v>1</v>
      </c>
      <c r="K2000" s="176" t="str">
        <f>VLOOKUP(J2000,AUXILIAR_TIPO_ASEGURADORA!$C$2:$D$19,2,0)</f>
        <v>PREVISORA</v>
      </c>
      <c r="L2000" s="117">
        <v>1003212</v>
      </c>
      <c r="M2000" s="118">
        <v>43810</v>
      </c>
      <c r="N2000" s="117">
        <v>3001081</v>
      </c>
      <c r="O2000" s="118">
        <v>43810</v>
      </c>
      <c r="P2000" s="4"/>
      <c r="Q2000" s="213"/>
      <c r="R2000" s="157" t="str">
        <f t="shared" ca="1" si="105"/>
        <v>Vencida</v>
      </c>
      <c r="S2000" s="157">
        <f t="shared" ca="1" si="106"/>
        <v>840</v>
      </c>
      <c r="T2000" s="157" t="str">
        <f t="shared" ca="1" si="104"/>
        <v xml:space="preserve"> </v>
      </c>
    </row>
    <row r="2001" spans="1:20" ht="15.6" thickTop="1" thickBot="1">
      <c r="A2001" s="84">
        <v>9006662389</v>
      </c>
      <c r="B2001" s="88" t="str">
        <f>VLOOKUP(A2001,EMPRESAS!$A$1:$B$342,2,0)</f>
        <v>S&amp;L CATERING, PRODUCCION Y MOBILIARIO S.A.S.</v>
      </c>
      <c r="C2001" s="88" t="str">
        <f>VLOOKUP(A2001,EMPRESAS!$A$1:$C$342,3,0)</f>
        <v>Especial y Turismo</v>
      </c>
      <c r="D2001" s="98" t="s">
        <v>3017</v>
      </c>
      <c r="E2001" s="133">
        <v>11022274</v>
      </c>
      <c r="F2001" s="136" t="s">
        <v>1102</v>
      </c>
      <c r="G2001" s="134">
        <v>8</v>
      </c>
      <c r="H2001" s="133" t="s">
        <v>1105</v>
      </c>
      <c r="I2001" s="220" t="str">
        <f>VLOOKUP(A2001,EMPRESAS!$A$1:$I$342,9,0)</f>
        <v>EMBALSE EL PEÑOL - GUATAPE</v>
      </c>
      <c r="J2001" s="75">
        <v>1</v>
      </c>
      <c r="K2001" s="176" t="str">
        <f>VLOOKUP(J2001,AUXILIAR_TIPO_ASEGURADORA!$C$2:$D$19,2,0)</f>
        <v>PREVISORA</v>
      </c>
      <c r="L2001" s="117">
        <v>1022421</v>
      </c>
      <c r="M2001" s="118">
        <v>44119</v>
      </c>
      <c r="N2001" s="117">
        <v>3000905</v>
      </c>
      <c r="O2001" s="118">
        <v>44119</v>
      </c>
      <c r="P2001" s="4"/>
      <c r="Q2001" s="213"/>
      <c r="R2001" s="157" t="str">
        <f t="shared" ca="1" si="105"/>
        <v>Vencida</v>
      </c>
      <c r="S2001" s="157">
        <f t="shared" ca="1" si="106"/>
        <v>531</v>
      </c>
      <c r="T2001" s="157" t="str">
        <f t="shared" ca="1" si="104"/>
        <v xml:space="preserve"> </v>
      </c>
    </row>
    <row r="2002" spans="1:20" ht="15.6" thickTop="1" thickBot="1">
      <c r="A2002" s="84">
        <v>9006662389</v>
      </c>
      <c r="B2002" s="88" t="str">
        <f>VLOOKUP(A2002,EMPRESAS!$A$1:$B$342,2,0)</f>
        <v>S&amp;L CATERING, PRODUCCION Y MOBILIARIO S.A.S.</v>
      </c>
      <c r="C2002" s="88" t="str">
        <f>VLOOKUP(A2002,EMPRESAS!$A$1:$C$342,3,0)</f>
        <v>Especial y Turismo</v>
      </c>
      <c r="D2002" s="98" t="s">
        <v>3018</v>
      </c>
      <c r="E2002" s="133">
        <v>11022275</v>
      </c>
      <c r="F2002" s="136" t="s">
        <v>1102</v>
      </c>
      <c r="G2002" s="134">
        <v>13</v>
      </c>
      <c r="H2002" s="133" t="s">
        <v>1105</v>
      </c>
      <c r="I2002" s="220" t="str">
        <f>VLOOKUP(A2002,EMPRESAS!$A$1:$I$342,9,0)</f>
        <v>EMBALSE EL PEÑOL - GUATAPE</v>
      </c>
      <c r="J2002" s="75">
        <v>1</v>
      </c>
      <c r="K2002" s="176" t="str">
        <f>VLOOKUP(J2002,AUXILIAR_TIPO_ASEGURADORA!$C$2:$D$19,2,0)</f>
        <v>PREVISORA</v>
      </c>
      <c r="L2002" s="117">
        <v>1022421</v>
      </c>
      <c r="M2002" s="118">
        <v>44119</v>
      </c>
      <c r="N2002" s="117">
        <v>3000905</v>
      </c>
      <c r="O2002" s="118">
        <v>44119</v>
      </c>
      <c r="P2002" s="4"/>
      <c r="Q2002" s="213"/>
      <c r="R2002" s="157" t="str">
        <f t="shared" ca="1" si="105"/>
        <v>Vencida</v>
      </c>
      <c r="S2002" s="157">
        <f t="shared" ca="1" si="106"/>
        <v>531</v>
      </c>
      <c r="T2002" s="157" t="str">
        <f t="shared" ca="1" si="104"/>
        <v xml:space="preserve"> </v>
      </c>
    </row>
    <row r="2003" spans="1:20" ht="15.6" thickTop="1" thickBot="1">
      <c r="A2003" s="84">
        <v>9006662389</v>
      </c>
      <c r="B2003" s="88" t="str">
        <f>VLOOKUP(A2003,EMPRESAS!$A$1:$B$342,2,0)</f>
        <v>S&amp;L CATERING, PRODUCCION Y MOBILIARIO S.A.S.</v>
      </c>
      <c r="C2003" s="88" t="str">
        <f>VLOOKUP(A2003,EMPRESAS!$A$1:$C$342,3,0)</f>
        <v>Especial y Turismo</v>
      </c>
      <c r="D2003" s="98" t="s">
        <v>3019</v>
      </c>
      <c r="E2003" s="133">
        <v>11022276</v>
      </c>
      <c r="F2003" s="136" t="s">
        <v>1102</v>
      </c>
      <c r="G2003" s="134">
        <v>13</v>
      </c>
      <c r="H2003" s="133" t="s">
        <v>1105</v>
      </c>
      <c r="I2003" s="220" t="str">
        <f>VLOOKUP(A2003,EMPRESAS!$A$1:$I$342,9,0)</f>
        <v>EMBALSE EL PEÑOL - GUATAPE</v>
      </c>
      <c r="J2003" s="75">
        <v>1</v>
      </c>
      <c r="K2003" s="176" t="str">
        <f>VLOOKUP(J2003,AUXILIAR_TIPO_ASEGURADORA!$C$2:$D$19,2,0)</f>
        <v>PREVISORA</v>
      </c>
      <c r="L2003" s="117">
        <v>1022421</v>
      </c>
      <c r="M2003" s="118">
        <v>44119</v>
      </c>
      <c r="N2003" s="117">
        <v>3000905</v>
      </c>
      <c r="O2003" s="118">
        <v>44119</v>
      </c>
      <c r="P2003" s="4"/>
      <c r="Q2003" s="213"/>
      <c r="R2003" s="157" t="str">
        <f t="shared" ca="1" si="105"/>
        <v>Vencida</v>
      </c>
      <c r="S2003" s="157">
        <f t="shared" ca="1" si="106"/>
        <v>531</v>
      </c>
      <c r="T2003" s="157" t="str">
        <f t="shared" ca="1" si="104"/>
        <v xml:space="preserve"> </v>
      </c>
    </row>
    <row r="2004" spans="1:20" ht="15.6" thickTop="1" thickBot="1">
      <c r="A2004" s="84">
        <v>9006662389</v>
      </c>
      <c r="B2004" s="88" t="str">
        <f>VLOOKUP(A2004,EMPRESAS!$A$1:$B$342,2,0)</f>
        <v>S&amp;L CATERING, PRODUCCION Y MOBILIARIO S.A.S.</v>
      </c>
      <c r="C2004" s="88" t="str">
        <f>VLOOKUP(A2004,EMPRESAS!$A$1:$C$342,3,0)</f>
        <v>Especial y Turismo</v>
      </c>
      <c r="D2004" s="98" t="s">
        <v>3020</v>
      </c>
      <c r="E2004" s="133">
        <v>11022277</v>
      </c>
      <c r="F2004" s="136" t="s">
        <v>1102</v>
      </c>
      <c r="G2004" s="134">
        <v>13</v>
      </c>
      <c r="H2004" s="133" t="s">
        <v>1105</v>
      </c>
      <c r="I2004" s="220" t="str">
        <f>VLOOKUP(A2004,EMPRESAS!$A$1:$I$342,9,0)</f>
        <v>EMBALSE EL PEÑOL - GUATAPE</v>
      </c>
      <c r="J2004" s="75">
        <v>1</v>
      </c>
      <c r="K2004" s="176" t="str">
        <f>VLOOKUP(J2004,AUXILIAR_TIPO_ASEGURADORA!$C$2:$D$19,2,0)</f>
        <v>PREVISORA</v>
      </c>
      <c r="L2004" s="117">
        <v>1022421</v>
      </c>
      <c r="M2004" s="118">
        <v>44119</v>
      </c>
      <c r="N2004" s="117">
        <v>3000905</v>
      </c>
      <c r="O2004" s="118">
        <v>44119</v>
      </c>
      <c r="P2004" s="4"/>
      <c r="Q2004" s="213"/>
      <c r="R2004" s="157" t="str">
        <f t="shared" ca="1" si="105"/>
        <v>Vencida</v>
      </c>
      <c r="S2004" s="157">
        <f t="shared" ca="1" si="106"/>
        <v>531</v>
      </c>
      <c r="T2004" s="157" t="str">
        <f t="shared" ca="1" si="104"/>
        <v xml:space="preserve"> </v>
      </c>
    </row>
    <row r="2005" spans="1:20" ht="15.6" thickTop="1" thickBot="1">
      <c r="A2005" s="84">
        <v>9012253207</v>
      </c>
      <c r="B2005" s="88" t="str">
        <f>VLOOKUP(A2005,EMPRESAS!$A$1:$B$342,2,0)</f>
        <v>COOPERATIVA DE TRANSPORTE FLUVIAL TERRESTRE DE SERVICIO PUBLICO Y ESPECIAL "COOTRANSPALMA"</v>
      </c>
      <c r="C2005" s="88" t="str">
        <f>VLOOKUP(A2005,EMPRESAS!$A$1:$C$342,3,0)</f>
        <v>Especial</v>
      </c>
      <c r="D2005" s="99" t="s">
        <v>3021</v>
      </c>
      <c r="E2005" s="133">
        <v>40123767</v>
      </c>
      <c r="F2005" s="136" t="s">
        <v>1158</v>
      </c>
      <c r="G2005" s="134">
        <v>10</v>
      </c>
      <c r="H2005" s="133" t="s">
        <v>1035</v>
      </c>
      <c r="I2005" s="220" t="str">
        <f>VLOOKUP(A2005,EMPRESAS!$A$1:$I$342,9,0)</f>
        <v>CAQUETA</v>
      </c>
      <c r="J2005" s="75">
        <v>1</v>
      </c>
      <c r="K2005" s="176" t="str">
        <f>VLOOKUP(J2005,AUXILIAR_TIPO_ASEGURADORA!$C$2:$D$19,2,0)</f>
        <v>PREVISORA</v>
      </c>
      <c r="L2005" s="117">
        <v>1005039</v>
      </c>
      <c r="M2005" s="118">
        <v>43672</v>
      </c>
      <c r="N2005" s="117">
        <v>30000018</v>
      </c>
      <c r="O2005" s="118">
        <v>43672</v>
      </c>
      <c r="P2005" s="4"/>
      <c r="Q2005" s="213"/>
      <c r="R2005" s="157" t="str">
        <f t="shared" ca="1" si="105"/>
        <v>Vencida</v>
      </c>
      <c r="S2005" s="157">
        <f t="shared" ca="1" si="106"/>
        <v>978</v>
      </c>
      <c r="T2005" s="157" t="str">
        <f t="shared" ca="1" si="104"/>
        <v xml:space="preserve"> </v>
      </c>
    </row>
    <row r="2006" spans="1:20" ht="15.6" thickTop="1" thickBot="1">
      <c r="A2006" s="84">
        <v>9012253207</v>
      </c>
      <c r="B2006" s="88" t="str">
        <f>VLOOKUP(A2006,EMPRESAS!$A$1:$B$342,2,0)</f>
        <v>COOPERATIVA DE TRANSPORTE FLUVIAL TERRESTRE DE SERVICIO PUBLICO Y ESPECIAL "COOTRANSPALMA"</v>
      </c>
      <c r="C2006" s="88" t="str">
        <f>VLOOKUP(A2006,EMPRESAS!$A$1:$C$342,3,0)</f>
        <v>Especial</v>
      </c>
      <c r="D2006" s="99" t="s">
        <v>3022</v>
      </c>
      <c r="E2006" s="133">
        <v>40123768</v>
      </c>
      <c r="F2006" s="136" t="s">
        <v>1158</v>
      </c>
      <c r="G2006" s="134">
        <v>10</v>
      </c>
      <c r="H2006" s="133" t="s">
        <v>1035</v>
      </c>
      <c r="I2006" s="220" t="str">
        <f>VLOOKUP(A2006,EMPRESAS!$A$1:$I$342,9,0)</f>
        <v>CAQUETA</v>
      </c>
      <c r="J2006" s="75">
        <v>1</v>
      </c>
      <c r="K2006" s="176" t="str">
        <f>VLOOKUP(J2006,AUXILIAR_TIPO_ASEGURADORA!$C$2:$D$19,2,0)</f>
        <v>PREVISORA</v>
      </c>
      <c r="L2006" s="117">
        <v>1005039</v>
      </c>
      <c r="M2006" s="118">
        <v>43672</v>
      </c>
      <c r="N2006" s="117">
        <v>30000018</v>
      </c>
      <c r="O2006" s="118">
        <v>43672</v>
      </c>
      <c r="P2006" s="4"/>
      <c r="Q2006" s="213"/>
      <c r="R2006" s="157" t="str">
        <f t="shared" ca="1" si="105"/>
        <v>Vencida</v>
      </c>
      <c r="S2006" s="157">
        <f t="shared" ca="1" si="106"/>
        <v>978</v>
      </c>
      <c r="T2006" s="157" t="str">
        <f t="shared" ca="1" si="104"/>
        <v xml:space="preserve"> </v>
      </c>
    </row>
    <row r="2007" spans="1:20" ht="15.6" thickTop="1" thickBot="1">
      <c r="A2007" s="84">
        <v>9012519933</v>
      </c>
      <c r="B2007" s="88" t="str">
        <f>VLOOKUP(A2007,EMPRESAS!$A$1:$B$342,2,0)</f>
        <v>EXPRESO FLUVIAL LA BAUDOSEÑA S.A.S. "EXPRESO LA BAUDOSEÑA S.A.S."</v>
      </c>
      <c r="C2007" s="88" t="str">
        <f>VLOOKUP(A2007,EMPRESAS!$A$1:$C$342,3,0)</f>
        <v>Pasajeros</v>
      </c>
      <c r="D2007" s="512" t="s">
        <v>3023</v>
      </c>
      <c r="E2007" s="133">
        <v>20420768</v>
      </c>
      <c r="F2007" s="136" t="s">
        <v>1102</v>
      </c>
      <c r="G2007" s="134"/>
      <c r="H2007" s="133"/>
      <c r="I2007" s="220" t="str">
        <f>VLOOKUP(A2007,EMPRESAS!$A$1:$I$342,9,0)</f>
        <v>BAUDO</v>
      </c>
      <c r="J2007" s="75"/>
      <c r="K2007" s="176" t="e">
        <f>VLOOKUP(J2007,AUXILIAR_TIPO_ASEGURADORA!$C$2:$D$19,2,0)</f>
        <v>#N/A</v>
      </c>
      <c r="L2007" s="117"/>
      <c r="M2007" s="75"/>
      <c r="N2007" s="117"/>
      <c r="O2007" s="75"/>
      <c r="P2007" s="4"/>
      <c r="Q2007" s="213"/>
      <c r="R2007" s="157" t="str">
        <f t="shared" ca="1" si="105"/>
        <v>Vencida</v>
      </c>
      <c r="S2007" s="157">
        <f t="shared" ca="1" si="106"/>
        <v>44650</v>
      </c>
      <c r="T2007" s="157" t="str">
        <f t="shared" ca="1" si="104"/>
        <v xml:space="preserve"> </v>
      </c>
    </row>
    <row r="2008" spans="1:20" ht="15.6" thickTop="1" thickBot="1">
      <c r="A2008" s="84">
        <v>9012519933</v>
      </c>
      <c r="B2008" s="88" t="str">
        <f>VLOOKUP(A2008,EMPRESAS!$A$1:$B$342,2,0)</f>
        <v>EXPRESO FLUVIAL LA BAUDOSEÑA S.A.S. "EXPRESO LA BAUDOSEÑA S.A.S."</v>
      </c>
      <c r="C2008" s="88" t="str">
        <f>VLOOKUP(A2008,EMPRESAS!$A$1:$C$342,3,0)</f>
        <v>Pasajeros</v>
      </c>
      <c r="D2008" s="512" t="s">
        <v>1366</v>
      </c>
      <c r="E2008" s="133">
        <v>20420754</v>
      </c>
      <c r="F2008" s="136" t="s">
        <v>1673</v>
      </c>
      <c r="G2008" s="134"/>
      <c r="H2008" s="133"/>
      <c r="I2008" s="220" t="str">
        <f>VLOOKUP(A2008,EMPRESAS!$A$1:$I$342,9,0)</f>
        <v>BAUDO</v>
      </c>
      <c r="J2008" s="75"/>
      <c r="K2008" s="176" t="e">
        <f>VLOOKUP(J2008,AUXILIAR_TIPO_ASEGURADORA!$C$2:$D$19,2,0)</f>
        <v>#N/A</v>
      </c>
      <c r="L2008" s="117"/>
      <c r="M2008" s="75"/>
      <c r="N2008" s="117"/>
      <c r="O2008" s="75"/>
      <c r="P2008" s="4"/>
      <c r="Q2008" s="213"/>
      <c r="R2008" s="157" t="str">
        <f t="shared" ca="1" si="105"/>
        <v>Vencida</v>
      </c>
      <c r="S2008" s="157">
        <f t="shared" ca="1" si="106"/>
        <v>44650</v>
      </c>
      <c r="T2008" s="157" t="str">
        <f t="shared" ca="1" si="104"/>
        <v xml:space="preserve"> </v>
      </c>
    </row>
    <row r="2009" spans="1:20" ht="15.6" thickTop="1" thickBot="1">
      <c r="A2009" s="151">
        <v>9004882529</v>
      </c>
      <c r="B2009" s="88" t="str">
        <f>VLOOKUP(A2009,EMPRESAS!$A$1:$B$342,2,0)</f>
        <v>LA AMISTAD GIGANTE S.A.S.</v>
      </c>
      <c r="C2009" s="88" t="str">
        <f>VLOOKUP(A2009,EMPRESAS!$A$1:$C$342,3,0)</f>
        <v>Especial y Turismo</v>
      </c>
      <c r="D2009" s="99" t="s">
        <v>3024</v>
      </c>
      <c r="E2009" s="133">
        <v>11220137</v>
      </c>
      <c r="F2009" s="136" t="s">
        <v>1102</v>
      </c>
      <c r="G2009" s="134">
        <v>6</v>
      </c>
      <c r="H2009" s="133" t="s">
        <v>1035</v>
      </c>
      <c r="I2009" s="220" t="str">
        <f>VLOOKUP(A2009,EMPRESAS!$A$1:$I$342,9,0)</f>
        <v>MAGDALENA</v>
      </c>
      <c r="J2009" s="75">
        <v>1</v>
      </c>
      <c r="K2009" s="176" t="str">
        <f>VLOOKUP(J2009,AUXILIAR_TIPO_ASEGURADORA!$C$2:$D$19,2,0)</f>
        <v>PREVISORA</v>
      </c>
      <c r="L2009" s="117">
        <v>1002874</v>
      </c>
      <c r="M2009" s="118">
        <v>44025</v>
      </c>
      <c r="N2009" s="117">
        <v>3000978</v>
      </c>
      <c r="O2009" s="118">
        <v>44025</v>
      </c>
      <c r="P2009" s="4"/>
      <c r="Q2009" s="213"/>
      <c r="R2009" s="157" t="str">
        <f t="shared" ref="R2009:R2078" ca="1" si="107">IF(O2009&lt;$W$1,"Vencida","Vigente")</f>
        <v>Vencida</v>
      </c>
      <c r="S2009" s="157">
        <f t="shared" ref="S2009:S2078" ca="1" si="108">$W$1-O2009</f>
        <v>625</v>
      </c>
      <c r="T2009" s="157" t="str">
        <f t="shared" ca="1" si="104"/>
        <v xml:space="preserve"> </v>
      </c>
    </row>
    <row r="2010" spans="1:20" ht="15.6" thickTop="1" thickBot="1">
      <c r="A2010" s="151">
        <v>9004882529</v>
      </c>
      <c r="B2010" s="88" t="str">
        <f>VLOOKUP(A2010,EMPRESAS!$A$1:$B$342,2,0)</f>
        <v>LA AMISTAD GIGANTE S.A.S.</v>
      </c>
      <c r="C2010" s="88" t="str">
        <f>VLOOKUP(A2010,EMPRESAS!$A$1:$C$342,3,0)</f>
        <v>Especial y Turismo</v>
      </c>
      <c r="D2010" s="99" t="s">
        <v>3025</v>
      </c>
      <c r="E2010" s="133">
        <v>11220135</v>
      </c>
      <c r="F2010" s="136" t="s">
        <v>1102</v>
      </c>
      <c r="G2010" s="134">
        <v>12</v>
      </c>
      <c r="H2010" s="133" t="s">
        <v>1035</v>
      </c>
      <c r="I2010" s="220" t="str">
        <f>VLOOKUP(A2010,EMPRESAS!$A$1:$I$342,9,0)</f>
        <v>MAGDALENA</v>
      </c>
      <c r="J2010" s="75">
        <v>1</v>
      </c>
      <c r="K2010" s="176" t="str">
        <f>VLOOKUP(J2010,AUXILIAR_TIPO_ASEGURADORA!$C$2:$D$19,2,0)</f>
        <v>PREVISORA</v>
      </c>
      <c r="L2010" s="117">
        <v>1002874</v>
      </c>
      <c r="M2010" s="118">
        <v>44025</v>
      </c>
      <c r="N2010" s="117">
        <v>3000978</v>
      </c>
      <c r="O2010" s="118">
        <v>44025</v>
      </c>
      <c r="P2010" s="4"/>
      <c r="Q2010" s="213"/>
      <c r="R2010" s="157" t="str">
        <f t="shared" ca="1" si="107"/>
        <v>Vencida</v>
      </c>
      <c r="S2010" s="157">
        <f t="shared" ca="1" si="108"/>
        <v>625</v>
      </c>
      <c r="T2010" s="157" t="str">
        <f t="shared" ca="1" si="104"/>
        <v xml:space="preserve"> </v>
      </c>
    </row>
    <row r="2011" spans="1:20" ht="15.6" thickTop="1" thickBot="1">
      <c r="A2011" s="151">
        <v>9004882529</v>
      </c>
      <c r="B2011" s="88" t="str">
        <f>VLOOKUP(A2011,EMPRESAS!$A$1:$B$342,2,0)</f>
        <v>LA AMISTAD GIGANTE S.A.S.</v>
      </c>
      <c r="C2011" s="88" t="str">
        <f>VLOOKUP(A2011,EMPRESAS!$A$1:$C$342,3,0)</f>
        <v>Especial y Turismo</v>
      </c>
      <c r="D2011" s="99" t="s">
        <v>3026</v>
      </c>
      <c r="E2011" s="133">
        <v>11220161</v>
      </c>
      <c r="F2011" s="136" t="s">
        <v>1102</v>
      </c>
      <c r="G2011" s="134">
        <v>10</v>
      </c>
      <c r="H2011" s="133" t="s">
        <v>1035</v>
      </c>
      <c r="I2011" s="220" t="str">
        <f>VLOOKUP(A2011,EMPRESAS!$A$1:$I$342,9,0)</f>
        <v>MAGDALENA</v>
      </c>
      <c r="J2011" s="75">
        <v>1</v>
      </c>
      <c r="K2011" s="176" t="str">
        <f>VLOOKUP(J2011,AUXILIAR_TIPO_ASEGURADORA!$C$2:$D$19,2,0)</f>
        <v>PREVISORA</v>
      </c>
      <c r="L2011" s="117">
        <v>1002874</v>
      </c>
      <c r="M2011" s="118">
        <v>44025</v>
      </c>
      <c r="N2011" s="117">
        <v>3000978</v>
      </c>
      <c r="O2011" s="118">
        <v>44025</v>
      </c>
      <c r="P2011" s="4"/>
      <c r="Q2011" s="213"/>
      <c r="R2011" s="157" t="str">
        <f t="shared" ca="1" si="107"/>
        <v>Vencida</v>
      </c>
      <c r="S2011" s="157">
        <f t="shared" ca="1" si="108"/>
        <v>625</v>
      </c>
      <c r="T2011" s="157" t="str">
        <f t="shared" ref="T2011:T2078" ca="1" si="109">IF(S2011=-$Y$1,"Proximo a Vencer"," ")</f>
        <v xml:space="preserve"> </v>
      </c>
    </row>
    <row r="2012" spans="1:20" ht="15.6" thickTop="1" thickBot="1">
      <c r="A2012" s="151">
        <v>9004882529</v>
      </c>
      <c r="B2012" s="88" t="str">
        <f>VLOOKUP(A2012,EMPRESAS!$A$1:$B$342,2,0)</f>
        <v>LA AMISTAD GIGANTE S.A.S.</v>
      </c>
      <c r="C2012" s="88" t="str">
        <f>VLOOKUP(A2012,EMPRESAS!$A$1:$C$342,3,0)</f>
        <v>Especial y Turismo</v>
      </c>
      <c r="D2012" s="99" t="s">
        <v>3027</v>
      </c>
      <c r="E2012" s="133">
        <v>11220168</v>
      </c>
      <c r="F2012" s="136" t="s">
        <v>1102</v>
      </c>
      <c r="G2012" s="134">
        <v>12</v>
      </c>
      <c r="H2012" s="133" t="s">
        <v>1035</v>
      </c>
      <c r="I2012" s="220" t="str">
        <f>VLOOKUP(A2012,EMPRESAS!$A$1:$I$342,9,0)</f>
        <v>MAGDALENA</v>
      </c>
      <c r="J2012" s="75">
        <v>1</v>
      </c>
      <c r="K2012" s="176" t="str">
        <f>VLOOKUP(J2012,AUXILIAR_TIPO_ASEGURADORA!$C$2:$D$19,2,0)</f>
        <v>PREVISORA</v>
      </c>
      <c r="L2012" s="117">
        <v>1003154</v>
      </c>
      <c r="M2012" s="118">
        <v>43728</v>
      </c>
      <c r="N2012" s="117">
        <v>3001018</v>
      </c>
      <c r="O2012" s="118">
        <v>43728</v>
      </c>
      <c r="P2012" s="4"/>
      <c r="Q2012" s="213"/>
      <c r="R2012" s="157" t="str">
        <f t="shared" ca="1" si="107"/>
        <v>Vencida</v>
      </c>
      <c r="S2012" s="157">
        <f t="shared" ca="1" si="108"/>
        <v>922</v>
      </c>
      <c r="T2012" s="157" t="str">
        <f t="shared" ca="1" si="109"/>
        <v xml:space="preserve"> </v>
      </c>
    </row>
    <row r="2013" spans="1:20" ht="15.6" thickTop="1" thickBot="1">
      <c r="A2013" s="151">
        <v>9004882529</v>
      </c>
      <c r="B2013" s="88" t="str">
        <f>VLOOKUP(A2013,EMPRESAS!$A$1:$B$342,2,0)</f>
        <v>LA AMISTAD GIGANTE S.A.S.</v>
      </c>
      <c r="C2013" s="88" t="str">
        <f>VLOOKUP(A2013,EMPRESAS!$A$1:$C$342,3,0)</f>
        <v>Especial y Turismo</v>
      </c>
      <c r="D2013" s="99" t="s">
        <v>3028</v>
      </c>
      <c r="E2013" s="133">
        <v>11220222</v>
      </c>
      <c r="F2013" s="136" t="s">
        <v>1102</v>
      </c>
      <c r="G2013" s="134">
        <v>4</v>
      </c>
      <c r="H2013" s="133" t="s">
        <v>1035</v>
      </c>
      <c r="I2013" s="220" t="str">
        <f>VLOOKUP(A2013,EMPRESAS!$A$1:$I$342,9,0)</f>
        <v>MAGDALENA</v>
      </c>
      <c r="J2013" s="75">
        <v>1</v>
      </c>
      <c r="K2013" s="176" t="str">
        <f>VLOOKUP(J2013,AUXILIAR_TIPO_ASEGURADORA!$C$2:$D$19,2,0)</f>
        <v>PREVISORA</v>
      </c>
      <c r="L2013" s="117">
        <v>1003367</v>
      </c>
      <c r="M2013" s="118">
        <v>44025</v>
      </c>
      <c r="N2013" s="117">
        <v>3000978</v>
      </c>
      <c r="O2013" s="118">
        <v>44025</v>
      </c>
      <c r="P2013" s="4"/>
      <c r="Q2013" s="213"/>
      <c r="R2013" s="157" t="str">
        <f t="shared" ca="1" si="107"/>
        <v>Vencida</v>
      </c>
      <c r="S2013" s="157">
        <f t="shared" ca="1" si="108"/>
        <v>625</v>
      </c>
      <c r="T2013" s="157" t="str">
        <f t="shared" ca="1" si="109"/>
        <v xml:space="preserve"> </v>
      </c>
    </row>
    <row r="2014" spans="1:20" ht="15.6" thickTop="1" thickBot="1">
      <c r="A2014" s="84">
        <v>9012611124</v>
      </c>
      <c r="B2014" s="88" t="str">
        <f>VLOOKUP(A2014,EMPRESAS!$A$1:$B$342,2,0)</f>
        <v>NAVES Y NAVIERAS S.A.S.</v>
      </c>
      <c r="C2014" s="88" t="str">
        <f>VLOOKUP(A2014,EMPRESAS!$A$1:$C$342,3,0)</f>
        <v>Especial y Turismo</v>
      </c>
      <c r="D2014" s="98" t="s">
        <v>3029</v>
      </c>
      <c r="E2014" s="133">
        <v>11022247</v>
      </c>
      <c r="F2014" s="136" t="s">
        <v>1195</v>
      </c>
      <c r="G2014" s="134">
        <v>28</v>
      </c>
      <c r="H2014" s="133" t="s">
        <v>1035</v>
      </c>
      <c r="I2014" s="220" t="str">
        <f>VLOOKUP(A2014,EMPRESAS!$A$1:$I$342,9,0)</f>
        <v>EMBALSE EL PEÑOL - GUATAPE</v>
      </c>
      <c r="J2014" s="75">
        <v>1</v>
      </c>
      <c r="K2014" s="176" t="str">
        <f>VLOOKUP(J2014,AUXILIAR_TIPO_ASEGURADORA!$C$2:$D$19,2,0)</f>
        <v>PREVISORA</v>
      </c>
      <c r="L2014" s="117">
        <v>1022141</v>
      </c>
      <c r="M2014" s="118">
        <v>44008</v>
      </c>
      <c r="N2014" s="117">
        <v>3000862</v>
      </c>
      <c r="O2014" s="118">
        <v>44008</v>
      </c>
      <c r="P2014" s="4"/>
      <c r="Q2014" s="213"/>
      <c r="R2014" s="157" t="str">
        <f t="shared" ca="1" si="107"/>
        <v>Vencida</v>
      </c>
      <c r="S2014" s="157">
        <f t="shared" ca="1" si="108"/>
        <v>642</v>
      </c>
      <c r="T2014" s="157" t="str">
        <f t="shared" ca="1" si="109"/>
        <v xml:space="preserve"> </v>
      </c>
    </row>
    <row r="2015" spans="1:20" ht="15.6" thickTop="1" thickBot="1">
      <c r="A2015" s="84">
        <v>9012611124</v>
      </c>
      <c r="B2015" s="88" t="str">
        <f>VLOOKUP(A2015,EMPRESAS!$A$1:$B$342,2,0)</f>
        <v>NAVES Y NAVIERAS S.A.S.</v>
      </c>
      <c r="C2015" s="88" t="str">
        <f>VLOOKUP(A2015,EMPRESAS!$A$1:$C$342,3,0)</f>
        <v>Especial y Turismo</v>
      </c>
      <c r="D2015" s="98" t="s">
        <v>3030</v>
      </c>
      <c r="E2015" s="133">
        <v>11022248</v>
      </c>
      <c r="F2015" s="136" t="s">
        <v>1195</v>
      </c>
      <c r="G2015" s="134">
        <v>28</v>
      </c>
      <c r="H2015" s="133" t="s">
        <v>1035</v>
      </c>
      <c r="I2015" s="220" t="str">
        <f>VLOOKUP(A2015,EMPRESAS!$A$1:$I$342,9,0)</f>
        <v>EMBALSE EL PEÑOL - GUATAPE</v>
      </c>
      <c r="J2015" s="75">
        <v>1</v>
      </c>
      <c r="K2015" s="176" t="str">
        <f>VLOOKUP(J2015,AUXILIAR_TIPO_ASEGURADORA!$C$2:$D$19,2,0)</f>
        <v>PREVISORA</v>
      </c>
      <c r="L2015" s="117">
        <v>1022142</v>
      </c>
      <c r="M2015" s="118">
        <v>44008</v>
      </c>
      <c r="N2015" s="117">
        <v>3000863</v>
      </c>
      <c r="O2015" s="118">
        <v>44008</v>
      </c>
      <c r="P2015" s="4"/>
      <c r="Q2015" s="213"/>
      <c r="R2015" s="157" t="str">
        <f t="shared" ca="1" si="107"/>
        <v>Vencida</v>
      </c>
      <c r="S2015" s="157">
        <f t="shared" ca="1" si="108"/>
        <v>642</v>
      </c>
      <c r="T2015" s="157" t="str">
        <f t="shared" ca="1" si="109"/>
        <v xml:space="preserve"> </v>
      </c>
    </row>
    <row r="2016" spans="1:20" ht="15.6" thickTop="1" thickBot="1">
      <c r="A2016" s="84">
        <v>9012611124</v>
      </c>
      <c r="B2016" s="88" t="str">
        <f>VLOOKUP(A2016,EMPRESAS!$A$1:$B$342,2,0)</f>
        <v>NAVES Y NAVIERAS S.A.S.</v>
      </c>
      <c r="C2016" s="88" t="str">
        <f>VLOOKUP(A2016,EMPRESAS!$A$1:$C$342,3,0)</f>
        <v>Especial y Turismo</v>
      </c>
      <c r="D2016" s="512" t="s">
        <v>3031</v>
      </c>
      <c r="E2016" s="133">
        <v>11022286</v>
      </c>
      <c r="F2016" s="136" t="s">
        <v>1102</v>
      </c>
      <c r="G2016" s="134">
        <v>31</v>
      </c>
      <c r="H2016" s="133" t="s">
        <v>1035</v>
      </c>
      <c r="I2016" s="220" t="str">
        <f>VLOOKUP(A2016,EMPRESAS!$A$1:$I$342,9,0)</f>
        <v>EMBALSE EL PEÑOL - GUATAPE</v>
      </c>
      <c r="J2016" s="75">
        <v>1</v>
      </c>
      <c r="K2016" s="176" t="str">
        <f>VLOOKUP(J2016,AUXILIAR_TIPO_ASEGURADORA!$C$2:$D$19,2,0)</f>
        <v>PREVISORA</v>
      </c>
      <c r="L2016" s="117">
        <v>1022437</v>
      </c>
      <c r="M2016" s="118">
        <v>44155</v>
      </c>
      <c r="N2016" s="117">
        <v>3000907</v>
      </c>
      <c r="O2016" s="118">
        <v>44155</v>
      </c>
      <c r="P2016" s="4"/>
      <c r="Q2016" s="213"/>
      <c r="R2016" s="157" t="str">
        <f t="shared" ca="1" si="107"/>
        <v>Vencida</v>
      </c>
      <c r="S2016" s="157">
        <f t="shared" ca="1" si="108"/>
        <v>495</v>
      </c>
      <c r="T2016" s="157" t="str">
        <f t="shared" ca="1" si="109"/>
        <v xml:space="preserve"> </v>
      </c>
    </row>
    <row r="2017" spans="1:20" ht="15.6" thickTop="1" thickBot="1">
      <c r="A2017" s="84">
        <v>121900710</v>
      </c>
      <c r="B2017" s="88" t="str">
        <f>VLOOKUP(A2017,EMPRESAS!$A$1:$B$342,2,0)</f>
        <v>POLO SIERRA RUBEN DARIO</v>
      </c>
      <c r="C2017" s="88" t="str">
        <f>VLOOKUP(A2017,EMPRESAS!$A$1:$C$342,3,0)</f>
        <v>Turismo</v>
      </c>
      <c r="D2017" s="99" t="s">
        <v>3032</v>
      </c>
      <c r="E2017" s="133">
        <v>51330</v>
      </c>
      <c r="F2017" s="136" t="s">
        <v>1127</v>
      </c>
      <c r="G2017" s="134">
        <v>70</v>
      </c>
      <c r="H2017" s="133" t="s">
        <v>1035</v>
      </c>
      <c r="I2017" s="220" t="str">
        <f>VLOOKUP(A2017,EMPRESAS!$A$1:$I$342,9,0)</f>
        <v>ORTEGUAZA</v>
      </c>
      <c r="J2017" s="75">
        <v>1</v>
      </c>
      <c r="K2017" s="176" t="str">
        <f>VLOOKUP(J2017,AUXILIAR_TIPO_ASEGURADORA!$C$2:$D$19,2,0)</f>
        <v>PREVISORA</v>
      </c>
      <c r="L2017" s="117">
        <v>1004735</v>
      </c>
      <c r="M2017" s="118">
        <v>43776</v>
      </c>
      <c r="N2017" s="117">
        <v>1004736</v>
      </c>
      <c r="O2017" s="118">
        <v>43776</v>
      </c>
      <c r="P2017" s="4"/>
      <c r="Q2017" s="213"/>
      <c r="R2017" s="157" t="str">
        <f t="shared" ca="1" si="107"/>
        <v>Vencida</v>
      </c>
      <c r="S2017" s="157">
        <f t="shared" ca="1" si="108"/>
        <v>874</v>
      </c>
      <c r="T2017" s="157" t="str">
        <f t="shared" ca="1" si="109"/>
        <v xml:space="preserve"> </v>
      </c>
    </row>
    <row r="2018" spans="1:20" ht="15.6" thickTop="1" thickBot="1">
      <c r="A2018" s="84">
        <v>9010325308</v>
      </c>
      <c r="B2018" s="88" t="str">
        <f>VLOOKUP(A2018,EMPRESAS!$A$1:$B$342,2,0)</f>
        <v>COOPERATIVA MULTIACTIVA DE SERVICIOS TURISTICOS FLUVIAL Y TERRESTRE "COOMFLUVIALTUR"</v>
      </c>
      <c r="C2018" s="88" t="str">
        <f>VLOOKUP(A2018,EMPRESAS!$A$1:$C$342,3,0)</f>
        <v>Especial y Turismo</v>
      </c>
      <c r="D2018" s="512" t="s">
        <v>3033</v>
      </c>
      <c r="E2018" s="133"/>
      <c r="F2018" s="136"/>
      <c r="G2018" s="134"/>
      <c r="H2018" s="133"/>
      <c r="I2018" s="220" t="str">
        <f>VLOOKUP(A2018,EMPRESAS!$A$1:$I$342,9,0)</f>
        <v>MAGDALENA</v>
      </c>
      <c r="J2018" s="75"/>
      <c r="K2018" s="176" t="e">
        <f>VLOOKUP(J2018,AUXILIAR_TIPO_ASEGURADORA!$C$2:$D$19,2,0)</f>
        <v>#N/A</v>
      </c>
      <c r="L2018" s="117"/>
      <c r="M2018" s="75"/>
      <c r="N2018" s="117"/>
      <c r="O2018" s="75"/>
      <c r="P2018" s="4"/>
      <c r="Q2018" s="213"/>
      <c r="R2018" s="157" t="str">
        <f t="shared" ca="1" si="107"/>
        <v>Vencida</v>
      </c>
      <c r="S2018" s="157">
        <f t="shared" ca="1" si="108"/>
        <v>44650</v>
      </c>
      <c r="T2018" s="157" t="str">
        <f t="shared" ca="1" si="109"/>
        <v xml:space="preserve"> </v>
      </c>
    </row>
    <row r="2019" spans="1:20" ht="15.6" thickTop="1" thickBot="1">
      <c r="A2019" s="84">
        <v>9010325308</v>
      </c>
      <c r="B2019" s="88" t="str">
        <f>VLOOKUP(A2019,EMPRESAS!$A$1:$B$342,2,0)</f>
        <v>COOPERATIVA MULTIACTIVA DE SERVICIOS TURISTICOS FLUVIAL Y TERRESTRE "COOMFLUVIALTUR"</v>
      </c>
      <c r="C2019" s="88" t="str">
        <f>VLOOKUP(A2019,EMPRESAS!$A$1:$C$342,3,0)</f>
        <v>Especial y Turismo</v>
      </c>
      <c r="D2019" s="512" t="s">
        <v>3034</v>
      </c>
      <c r="E2019" s="133"/>
      <c r="F2019" s="136"/>
      <c r="G2019" s="134"/>
      <c r="H2019" s="133"/>
      <c r="I2019" s="220" t="str">
        <f>VLOOKUP(A2019,EMPRESAS!$A$1:$I$342,9,0)</f>
        <v>MAGDALENA</v>
      </c>
      <c r="J2019" s="75"/>
      <c r="K2019" s="176" t="e">
        <f>VLOOKUP(J2019,AUXILIAR_TIPO_ASEGURADORA!$C$2:$D$19,2,0)</f>
        <v>#N/A</v>
      </c>
      <c r="L2019" s="117"/>
      <c r="M2019" s="75"/>
      <c r="N2019" s="117"/>
      <c r="O2019" s="75"/>
      <c r="P2019" s="4"/>
      <c r="Q2019" s="213"/>
      <c r="R2019" s="157" t="str">
        <f t="shared" ca="1" si="107"/>
        <v>Vencida</v>
      </c>
      <c r="S2019" s="157">
        <f t="shared" ca="1" si="108"/>
        <v>44650</v>
      </c>
      <c r="T2019" s="157" t="str">
        <f t="shared" ca="1" si="109"/>
        <v xml:space="preserve"> </v>
      </c>
    </row>
    <row r="2020" spans="1:20" ht="15.6" thickTop="1" thickBot="1">
      <c r="A2020" s="84">
        <v>9010325308</v>
      </c>
      <c r="B2020" s="88" t="str">
        <f>VLOOKUP(A2020,EMPRESAS!$A$1:$B$342,2,0)</f>
        <v>COOPERATIVA MULTIACTIVA DE SERVICIOS TURISTICOS FLUVIAL Y TERRESTRE "COOMFLUVIALTUR"</v>
      </c>
      <c r="C2020" s="88" t="str">
        <f>VLOOKUP(A2020,EMPRESAS!$A$1:$C$342,3,0)</f>
        <v>Especial y Turismo</v>
      </c>
      <c r="D2020" s="512" t="s">
        <v>3035</v>
      </c>
      <c r="E2020" s="133"/>
      <c r="F2020" s="136"/>
      <c r="G2020" s="134"/>
      <c r="H2020" s="133"/>
      <c r="I2020" s="220" t="str">
        <f>VLOOKUP(A2020,EMPRESAS!$A$1:$I$342,9,0)</f>
        <v>MAGDALENA</v>
      </c>
      <c r="J2020" s="75"/>
      <c r="K2020" s="176" t="e">
        <f>VLOOKUP(J2020,AUXILIAR_TIPO_ASEGURADORA!$C$2:$D$19,2,0)</f>
        <v>#N/A</v>
      </c>
      <c r="L2020" s="117"/>
      <c r="M2020" s="75"/>
      <c r="N2020" s="117"/>
      <c r="O2020" s="75"/>
      <c r="P2020" s="4"/>
      <c r="Q2020" s="213"/>
      <c r="R2020" s="157" t="str">
        <f t="shared" ca="1" si="107"/>
        <v>Vencida</v>
      </c>
      <c r="S2020" s="157">
        <f t="shared" ca="1" si="108"/>
        <v>44650</v>
      </c>
      <c r="T2020" s="157" t="str">
        <f t="shared" ca="1" si="109"/>
        <v xml:space="preserve"> </v>
      </c>
    </row>
    <row r="2021" spans="1:20" ht="15.6" thickTop="1" thickBot="1">
      <c r="A2021" s="84">
        <v>9010325308</v>
      </c>
      <c r="B2021" s="88" t="str">
        <f>VLOOKUP(A2021,EMPRESAS!$A$1:$B$342,2,0)</f>
        <v>COOPERATIVA MULTIACTIVA DE SERVICIOS TURISTICOS FLUVIAL Y TERRESTRE "COOMFLUVIALTUR"</v>
      </c>
      <c r="C2021" s="88" t="str">
        <f>VLOOKUP(A2021,EMPRESAS!$A$1:$C$342,3,0)</f>
        <v>Especial y Turismo</v>
      </c>
      <c r="D2021" s="512" t="s">
        <v>3036</v>
      </c>
      <c r="E2021" s="133"/>
      <c r="F2021" s="136"/>
      <c r="G2021" s="134"/>
      <c r="H2021" s="133"/>
      <c r="I2021" s="220" t="str">
        <f>VLOOKUP(A2021,EMPRESAS!$A$1:$I$342,9,0)</f>
        <v>MAGDALENA</v>
      </c>
      <c r="J2021" s="75"/>
      <c r="K2021" s="176" t="e">
        <f>VLOOKUP(J2021,AUXILIAR_TIPO_ASEGURADORA!$C$2:$D$19,2,0)</f>
        <v>#N/A</v>
      </c>
      <c r="L2021" s="117"/>
      <c r="M2021" s="75"/>
      <c r="N2021" s="117"/>
      <c r="O2021" s="75"/>
      <c r="P2021" s="4"/>
      <c r="Q2021" s="213"/>
      <c r="R2021" s="157" t="str">
        <f t="shared" ca="1" si="107"/>
        <v>Vencida</v>
      </c>
      <c r="S2021" s="157">
        <f t="shared" ca="1" si="108"/>
        <v>44650</v>
      </c>
      <c r="T2021" s="157" t="str">
        <f t="shared" ca="1" si="109"/>
        <v xml:space="preserve"> </v>
      </c>
    </row>
    <row r="2022" spans="1:20" ht="15.6" thickTop="1" thickBot="1">
      <c r="A2022" s="84">
        <v>9014817997</v>
      </c>
      <c r="B2022" s="88" t="str">
        <f>VLOOKUP(A2022,EMPRESAS!$A$1:$B$342,2,0)</f>
        <v>PLAYA BRISAS DEL LAGO S.A.S.</v>
      </c>
      <c r="C2022" s="88" t="str">
        <f>VLOOKUP(A2022,EMPRESAS!$A$1:$C$342,3,0)</f>
        <v>Especial y Turismo</v>
      </c>
      <c r="D2022" s="99" t="s">
        <v>2762</v>
      </c>
      <c r="E2022" s="133">
        <v>11220163</v>
      </c>
      <c r="F2022" s="136" t="s">
        <v>1102</v>
      </c>
      <c r="G2022" s="134">
        <v>17</v>
      </c>
      <c r="H2022" s="133" t="s">
        <v>1105</v>
      </c>
      <c r="I2022" s="220" t="str">
        <f>VLOOKUP(A2022,EMPRESAS!$A$1:$I$342,9,0)</f>
        <v>LAGO DE TOTA</v>
      </c>
      <c r="J2022" s="75">
        <v>1</v>
      </c>
      <c r="K2022" s="176" t="str">
        <f>VLOOKUP(J2022,AUXILIAR_TIPO_ASEGURADORA!$C$2:$D$19,2,0)</f>
        <v>PREVISORA</v>
      </c>
      <c r="L2022" s="117">
        <v>1007432</v>
      </c>
      <c r="M2022" s="118">
        <v>44846</v>
      </c>
      <c r="N2022" s="117">
        <v>3000525</v>
      </c>
      <c r="O2022" s="118">
        <v>44846</v>
      </c>
      <c r="P2022" s="4"/>
      <c r="Q2022" s="213"/>
      <c r="R2022" s="157" t="str">
        <f t="shared" ca="1" si="107"/>
        <v>Vigente</v>
      </c>
      <c r="S2022" s="157">
        <f t="shared" ca="1" si="108"/>
        <v>-196</v>
      </c>
      <c r="T2022" s="157" t="str">
        <f t="shared" ca="1" si="109"/>
        <v xml:space="preserve"> </v>
      </c>
    </row>
    <row r="2023" spans="1:20">
      <c r="A2023" s="207">
        <v>9014781981</v>
      </c>
      <c r="B2023" s="88" t="str">
        <f>VLOOKUP(A2023,EMPRESAS!$A$1:$B$342,2,0)</f>
        <v>ASOCIACIÓN DE TRANSPORTADORES DE MOTOR CANOA DE MORALITO "SOTRAMORALITO"</v>
      </c>
      <c r="C2023" s="88" t="str">
        <f>VLOOKUP(A2023,EMPRESAS!$A$1:$C$342,3,0)</f>
        <v>Mixto</v>
      </c>
      <c r="D2023" s="512" t="s">
        <v>3037</v>
      </c>
      <c r="E2023" s="133">
        <v>10620895</v>
      </c>
      <c r="F2023" s="136" t="s">
        <v>1158</v>
      </c>
      <c r="G2023" s="134" t="s">
        <v>3038</v>
      </c>
      <c r="H2023" s="136" t="s">
        <v>1105</v>
      </c>
      <c r="I2023" s="220" t="str">
        <f>VLOOKUP(A2023,EMPRESAS!$A$1:$I$342,9,0)</f>
        <v xml:space="preserve">MAGDALENA </v>
      </c>
      <c r="J2023" s="75">
        <v>1</v>
      </c>
      <c r="K2023" s="513" t="str">
        <f>VLOOKUP(J2023,AUXILIAR_TIPO_ASEGURADORA!$C$2:$D$19,2,0)</f>
        <v>PREVISORA</v>
      </c>
      <c r="L2023" s="117">
        <v>3000313</v>
      </c>
      <c r="M2023" s="193">
        <v>44396</v>
      </c>
      <c r="N2023" s="117" t="s">
        <v>3039</v>
      </c>
      <c r="O2023" s="193">
        <v>44729</v>
      </c>
      <c r="P2023" s="4"/>
      <c r="Q2023" s="213"/>
      <c r="R2023" s="157" t="str">
        <f t="shared" ca="1" si="107"/>
        <v>Vigente</v>
      </c>
      <c r="S2023" s="157">
        <f t="shared" ca="1" si="108"/>
        <v>-79</v>
      </c>
      <c r="T2023" s="157"/>
    </row>
    <row r="2024" spans="1:20">
      <c r="A2024" s="207">
        <v>9014781981</v>
      </c>
      <c r="B2024" s="88" t="str">
        <f>VLOOKUP(A2024,EMPRESAS!$A$1:$B$342,2,0)</f>
        <v>ASOCIACIÓN DE TRANSPORTADORES DE MOTOR CANOA DE MORALITO "SOTRAMORALITO"</v>
      </c>
      <c r="C2024" s="88" t="str">
        <f>VLOOKUP(A2024,EMPRESAS!$A$1:$C$342,3,0)</f>
        <v>Mixto</v>
      </c>
      <c r="D2024" s="512" t="s">
        <v>3040</v>
      </c>
      <c r="E2024" s="133">
        <v>10620892</v>
      </c>
      <c r="F2024" s="136" t="s">
        <v>1158</v>
      </c>
      <c r="G2024" s="134" t="s">
        <v>3041</v>
      </c>
      <c r="H2024" s="136" t="s">
        <v>1105</v>
      </c>
      <c r="I2024" s="220" t="str">
        <f>VLOOKUP(A2024,EMPRESAS!$A$1:$I$342,9,0)</f>
        <v xml:space="preserve">MAGDALENA </v>
      </c>
      <c r="J2024" s="75">
        <v>1</v>
      </c>
      <c r="K2024" s="513" t="str">
        <f>VLOOKUP(J2024,AUXILIAR_TIPO_ASEGURADORA!$C$2:$D$19,2,0)</f>
        <v>PREVISORA</v>
      </c>
      <c r="L2024" s="117">
        <v>3000313</v>
      </c>
      <c r="M2024" s="193">
        <v>44396</v>
      </c>
      <c r="N2024" s="117" t="s">
        <v>3039</v>
      </c>
      <c r="O2024" s="193">
        <v>44729</v>
      </c>
      <c r="P2024" s="4"/>
      <c r="Q2024" s="213"/>
      <c r="R2024" s="157" t="str">
        <f t="shared" ca="1" si="107"/>
        <v>Vigente</v>
      </c>
      <c r="S2024" s="157">
        <f t="shared" ca="1" si="108"/>
        <v>-79</v>
      </c>
      <c r="T2024" s="157"/>
    </row>
    <row r="2025" spans="1:20">
      <c r="A2025" s="207">
        <v>9014781981</v>
      </c>
      <c r="B2025" s="88" t="str">
        <f>VLOOKUP(A2025,EMPRESAS!$A$1:$B$342,2,0)</f>
        <v>ASOCIACIÓN DE TRANSPORTADORES DE MOTOR CANOA DE MORALITO "SOTRAMORALITO"</v>
      </c>
      <c r="C2025" s="88" t="str">
        <f>VLOOKUP(A2025,EMPRESAS!$A$1:$C$342,3,0)</f>
        <v>Mixto</v>
      </c>
      <c r="D2025" s="512" t="s">
        <v>3042</v>
      </c>
      <c r="E2025" s="133">
        <v>10620890</v>
      </c>
      <c r="F2025" s="136" t="s">
        <v>1158</v>
      </c>
      <c r="G2025" s="134" t="s">
        <v>3041</v>
      </c>
      <c r="H2025" s="136" t="s">
        <v>1105</v>
      </c>
      <c r="I2025" s="220" t="str">
        <f>VLOOKUP(A2025,EMPRESAS!$A$1:$I$342,9,0)</f>
        <v xml:space="preserve">MAGDALENA </v>
      </c>
      <c r="J2025" s="75">
        <v>15</v>
      </c>
      <c r="K2025" s="513" t="str">
        <f>VLOOKUP(J2025,AUXILIAR_TIPO_ASEGURADORA!$C$2:$D$19,2,0)</f>
        <v>ZURICH</v>
      </c>
      <c r="L2025" s="117">
        <v>3000313</v>
      </c>
      <c r="M2025" s="193">
        <v>44396</v>
      </c>
      <c r="N2025" s="117" t="s">
        <v>3039</v>
      </c>
      <c r="O2025" s="193">
        <v>44729</v>
      </c>
      <c r="P2025" s="4"/>
      <c r="Q2025" s="213"/>
      <c r="R2025" s="157" t="str">
        <f t="shared" ca="1" si="107"/>
        <v>Vigente</v>
      </c>
      <c r="S2025" s="157">
        <f t="shared" ca="1" si="108"/>
        <v>-79</v>
      </c>
      <c r="T2025" s="157"/>
    </row>
    <row r="2026" spans="1:20">
      <c r="A2026" s="207">
        <v>9014781981</v>
      </c>
      <c r="B2026" s="88" t="str">
        <f>VLOOKUP(A2026,EMPRESAS!$A$1:$B$342,2,0)</f>
        <v>ASOCIACIÓN DE TRANSPORTADORES DE MOTOR CANOA DE MORALITO "SOTRAMORALITO"</v>
      </c>
      <c r="C2026" s="88" t="str">
        <f>VLOOKUP(A2026,EMPRESAS!$A$1:$C$342,3,0)</f>
        <v>Mixto</v>
      </c>
      <c r="D2026" s="512" t="s">
        <v>3043</v>
      </c>
      <c r="E2026" s="133">
        <v>10620891</v>
      </c>
      <c r="F2026" s="136" t="s">
        <v>1158</v>
      </c>
      <c r="G2026" s="134" t="s">
        <v>3044</v>
      </c>
      <c r="H2026" s="136" t="s">
        <v>1105</v>
      </c>
      <c r="I2026" s="220" t="str">
        <f>VLOOKUP(A2026,EMPRESAS!$A$1:$I$342,9,0)</f>
        <v xml:space="preserve">MAGDALENA </v>
      </c>
      <c r="J2026" s="75">
        <v>15</v>
      </c>
      <c r="K2026" s="513" t="str">
        <f>VLOOKUP(J2026,AUXILIAR_TIPO_ASEGURADORA!$C$2:$D$19,2,0)</f>
        <v>ZURICH</v>
      </c>
      <c r="L2026" s="117">
        <v>3000313</v>
      </c>
      <c r="M2026" s="193">
        <v>44396</v>
      </c>
      <c r="N2026" s="117" t="s">
        <v>3039</v>
      </c>
      <c r="O2026" s="193">
        <v>44729</v>
      </c>
      <c r="P2026" s="4"/>
      <c r="Q2026" s="213"/>
      <c r="R2026" s="157" t="str">
        <f t="shared" ca="1" si="107"/>
        <v>Vigente</v>
      </c>
      <c r="S2026" s="157">
        <f t="shared" ca="1" si="108"/>
        <v>-79</v>
      </c>
      <c r="T2026" s="157"/>
    </row>
    <row r="2027" spans="1:20">
      <c r="A2027" s="207">
        <v>9014781981</v>
      </c>
      <c r="B2027" s="88" t="str">
        <f>VLOOKUP(A2027,EMPRESAS!$A$1:$B$342,2,0)</f>
        <v>ASOCIACIÓN DE TRANSPORTADORES DE MOTOR CANOA DE MORALITO "SOTRAMORALITO"</v>
      </c>
      <c r="C2027" s="88" t="str">
        <f>VLOOKUP(A2027,EMPRESAS!$A$1:$C$342,3,0)</f>
        <v>Mixto</v>
      </c>
      <c r="D2027" s="512" t="s">
        <v>3045</v>
      </c>
      <c r="E2027" s="133">
        <v>10620894</v>
      </c>
      <c r="F2027" s="136" t="s">
        <v>1158</v>
      </c>
      <c r="G2027" s="134" t="s">
        <v>3046</v>
      </c>
      <c r="H2027" s="136" t="s">
        <v>1105</v>
      </c>
      <c r="I2027" s="220" t="str">
        <f>VLOOKUP(A2027,EMPRESAS!$A$1:$I$342,9,0)</f>
        <v xml:space="preserve">MAGDALENA </v>
      </c>
      <c r="J2027" s="75">
        <v>15</v>
      </c>
      <c r="K2027" s="513" t="str">
        <f>VLOOKUP(J2027,AUXILIAR_TIPO_ASEGURADORA!$C$2:$D$19,2,0)</f>
        <v>ZURICH</v>
      </c>
      <c r="L2027" s="117">
        <v>3000313</v>
      </c>
      <c r="M2027" s="193">
        <v>44396</v>
      </c>
      <c r="N2027" s="117" t="s">
        <v>3039</v>
      </c>
      <c r="O2027" s="193">
        <v>44729</v>
      </c>
      <c r="P2027" s="4"/>
      <c r="Q2027" s="213"/>
      <c r="R2027" s="157" t="str">
        <f t="shared" ca="1" si="107"/>
        <v>Vigente</v>
      </c>
      <c r="S2027" s="157">
        <f t="shared" ca="1" si="108"/>
        <v>-79</v>
      </c>
      <c r="T2027" s="157"/>
    </row>
    <row r="2028" spans="1:20" ht="15.6" thickTop="1" thickBot="1">
      <c r="A2028" s="207">
        <v>9015008318</v>
      </c>
      <c r="B2028" s="88" t="str">
        <f>VLOOKUP(A2028,EMPRESAS!$A$1:$B$342,2,0)</f>
        <v>AVENTURAS NAUTICAS S.A.S.</v>
      </c>
      <c r="C2028" s="88" t="str">
        <f>VLOOKUP(A2028,EMPRESAS!$A$1:$C$342,3,0)</f>
        <v>Especial y Turismo</v>
      </c>
      <c r="D2028" s="99" t="s">
        <v>3047</v>
      </c>
      <c r="E2028" s="133" t="s">
        <v>3048</v>
      </c>
      <c r="F2028" s="136" t="s">
        <v>1102</v>
      </c>
      <c r="G2028" s="134">
        <v>18</v>
      </c>
      <c r="H2028" s="133" t="s">
        <v>1105</v>
      </c>
      <c r="I2028" s="220" t="str">
        <f>VLOOKUP(A2028,EMPRESAS!$A$1:$I$342,9,0)</f>
        <v>EMBALSE EL PEÑOL - GUATAPE</v>
      </c>
      <c r="J2028" s="75">
        <v>15</v>
      </c>
      <c r="K2028" s="176" t="str">
        <f>VLOOKUP(J2028,AUXILIAR_TIPO_ASEGURADORA!$C$2:$D$19,2,0)</f>
        <v>ZURICH</v>
      </c>
      <c r="L2028" s="117" t="s">
        <v>3049</v>
      </c>
      <c r="M2028" s="118">
        <v>44812</v>
      </c>
      <c r="N2028" s="117" t="s">
        <v>3049</v>
      </c>
      <c r="O2028" s="118">
        <v>44812</v>
      </c>
      <c r="P2028" s="4"/>
      <c r="Q2028" s="213"/>
      <c r="R2028" s="157" t="str">
        <f t="shared" ca="1" si="107"/>
        <v>Vigente</v>
      </c>
      <c r="S2028" s="157">
        <f t="shared" ca="1" si="108"/>
        <v>-162</v>
      </c>
      <c r="T2028" s="157"/>
    </row>
    <row r="2029" spans="1:20" ht="15.6" thickTop="1" thickBot="1">
      <c r="A2029" s="498">
        <v>9015176466</v>
      </c>
      <c r="B2029" s="88" t="str">
        <f>VLOOKUP(A2029,EMPRESAS!$A$1:$B$342,2,0)</f>
        <v>TRANSPORTE FLUVIAL COLORES S.A.S</v>
      </c>
      <c r="C2029" s="88" t="str">
        <f>VLOOKUP(A2029,EMPRESAS!$A$1:$C$342,3,0)</f>
        <v>Especial y Turismo</v>
      </c>
      <c r="D2029" s="512" t="s">
        <v>3050</v>
      </c>
      <c r="E2029" s="133" t="s">
        <v>3051</v>
      </c>
      <c r="F2029" s="136" t="s">
        <v>1144</v>
      </c>
      <c r="G2029" s="134">
        <v>7</v>
      </c>
      <c r="H2029" s="133" t="s">
        <v>1105</v>
      </c>
      <c r="I2029" s="220" t="str">
        <f>VLOOKUP(A2029,EMPRESAS!$A$1:$I$342,9,0)</f>
        <v>EMBALSE EL PEÑOL - GUATAPE</v>
      </c>
      <c r="J2029" s="75">
        <v>1</v>
      </c>
      <c r="K2029" s="176" t="str">
        <f>VLOOKUP(J2029,AUXILIAR_TIPO_ASEGURADORA!$C$2:$D$19,2,0)</f>
        <v>PREVISORA</v>
      </c>
      <c r="L2029" s="117">
        <v>1007326</v>
      </c>
      <c r="M2029" s="118">
        <v>44848</v>
      </c>
      <c r="N2029" s="117">
        <v>3000300</v>
      </c>
      <c r="O2029" s="118">
        <v>44848</v>
      </c>
      <c r="P2029" s="4"/>
      <c r="Q2029" s="213"/>
      <c r="R2029" s="157" t="str">
        <f t="shared" ca="1" si="107"/>
        <v>Vigente</v>
      </c>
      <c r="S2029" s="157">
        <f t="shared" ca="1" si="108"/>
        <v>-198</v>
      </c>
      <c r="T2029" s="157" t="str">
        <f t="shared" ca="1" si="109"/>
        <v xml:space="preserve"> </v>
      </c>
    </row>
    <row r="2030" spans="1:20" ht="15.6" thickTop="1" thickBot="1">
      <c r="A2030" s="84">
        <v>9015173486</v>
      </c>
      <c r="B2030" s="88" t="str">
        <f>VLOOKUP(A2030,EMPRESAS!$A$1:$B$342,2,0)</f>
        <v>TIMÓN DE GUATAPÉ S.A.S.</v>
      </c>
      <c r="C2030" s="88" t="str">
        <f>VLOOKUP(A2030,EMPRESAS!$A$1:$C$342,3,0)</f>
        <v>Especial y Turismo</v>
      </c>
      <c r="D2030" s="99" t="s">
        <v>3052</v>
      </c>
      <c r="E2030" s="133" t="s">
        <v>3053</v>
      </c>
      <c r="F2030" s="136" t="s">
        <v>1144</v>
      </c>
      <c r="G2030" s="134">
        <v>7</v>
      </c>
      <c r="H2030" s="133" t="s">
        <v>1105</v>
      </c>
      <c r="I2030" s="220" t="str">
        <f>VLOOKUP(A2030,EMPRESAS!$A$1:$I$342,9,0)</f>
        <v>EMBALSE EL PEÑOL - GUATAPE</v>
      </c>
      <c r="J2030" s="75">
        <v>1</v>
      </c>
      <c r="K2030" s="176" t="str">
        <f>VLOOKUP(J2030,AUXILIAR_TIPO_ASEGURADORA!$C$2:$D$19,2,0)</f>
        <v>PREVISORA</v>
      </c>
      <c r="L2030" s="117">
        <v>1007327</v>
      </c>
      <c r="M2030" s="118">
        <v>44848</v>
      </c>
      <c r="N2030" s="117">
        <v>3000301</v>
      </c>
      <c r="O2030" s="118">
        <v>44848</v>
      </c>
      <c r="P2030" s="4"/>
      <c r="Q2030" s="213"/>
      <c r="R2030" s="157" t="str">
        <f t="shared" ca="1" si="107"/>
        <v>Vigente</v>
      </c>
      <c r="S2030" s="157">
        <f t="shared" ca="1" si="108"/>
        <v>-198</v>
      </c>
      <c r="T2030" s="157" t="str">
        <f t="shared" ca="1" si="109"/>
        <v xml:space="preserve"> </v>
      </c>
    </row>
    <row r="2031" spans="1:20" ht="15.6" thickTop="1" thickBot="1">
      <c r="A2031" s="84">
        <v>9014955723</v>
      </c>
      <c r="B2031" s="88" t="str">
        <f>VLOOKUP(A2031,EMPRESAS!$A$1:$B$342,2,0)</f>
        <v>AGUAS INTERNACIONALES S.A.S.</v>
      </c>
      <c r="C2031" s="88" t="str">
        <f>VLOOKUP(A2031,EMPRESAS!$A$1:$C$342,3,0)</f>
        <v>Especial y Turismo</v>
      </c>
      <c r="D2031" s="512" t="s">
        <v>3054</v>
      </c>
      <c r="E2031" s="133" t="s">
        <v>3055</v>
      </c>
      <c r="F2031" s="136" t="s">
        <v>3056</v>
      </c>
      <c r="G2031" s="134">
        <v>15</v>
      </c>
      <c r="H2031" s="133" t="s">
        <v>1105</v>
      </c>
      <c r="I2031" s="220" t="str">
        <f>VLOOKUP(A2031,EMPRESAS!$A$1:$I$342,9,0)</f>
        <v>EMBALSE EL PEÑOL - GUATAPE</v>
      </c>
      <c r="J2031" s="75">
        <v>1</v>
      </c>
      <c r="K2031" s="176" t="str">
        <f>VLOOKUP(J2031,AUXILIAR_TIPO_ASEGURADORA!$C$2:$D$19,2,0)</f>
        <v>PREVISORA</v>
      </c>
      <c r="L2031" s="117">
        <v>1007334</v>
      </c>
      <c r="M2031" s="118">
        <v>44854</v>
      </c>
      <c r="N2031" s="117">
        <v>3000302</v>
      </c>
      <c r="O2031" s="118">
        <v>44854</v>
      </c>
      <c r="P2031" s="4"/>
      <c r="Q2031" s="213"/>
      <c r="R2031" s="157" t="str">
        <f t="shared" ca="1" si="107"/>
        <v>Vigente</v>
      </c>
      <c r="S2031" s="157">
        <f t="shared" ca="1" si="108"/>
        <v>-204</v>
      </c>
      <c r="T2031" s="157" t="str">
        <f t="shared" ca="1" si="109"/>
        <v xml:space="preserve"> </v>
      </c>
    </row>
    <row r="2032" spans="1:20" ht="15.6" thickTop="1" thickBot="1">
      <c r="A2032" s="498">
        <v>9014851885</v>
      </c>
      <c r="B2032" s="88" t="str">
        <f>VLOOKUP(A2032,EMPRESAS!$A$1:$B$342,2,0)</f>
        <v> VIVE TOURSS REPRESA GUATAPÉ S.A.S - VIVE TOURSS</v>
      </c>
      <c r="C2032" s="88" t="str">
        <f>VLOOKUP(A2032,EMPRESAS!$A$1:$C$342,3,0)</f>
        <v>Especial y Turismo</v>
      </c>
      <c r="D2032" s="99" t="s">
        <v>3057</v>
      </c>
      <c r="E2032" s="133">
        <v>30120986</v>
      </c>
      <c r="F2032" s="136" t="s">
        <v>1102</v>
      </c>
      <c r="G2032" s="134">
        <v>6</v>
      </c>
      <c r="H2032" s="133" t="s">
        <v>1105</v>
      </c>
      <c r="I2032" s="220" t="str">
        <f>VLOOKUP(A2032,EMPRESAS!$A$1:$I$342,9,0)</f>
        <v>EMBALSE EL PEÑOL - GUATAPE</v>
      </c>
      <c r="J2032" s="75">
        <v>1</v>
      </c>
      <c r="K2032" s="176" t="str">
        <f>VLOOKUP(J2032,AUXILIAR_TIPO_ASEGURADORA!$C$2:$D$19,2,0)</f>
        <v>PREVISORA</v>
      </c>
      <c r="L2032" s="117" t="s">
        <v>3058</v>
      </c>
      <c r="M2032" s="118">
        <v>44767</v>
      </c>
      <c r="N2032" s="117" t="s">
        <v>3058</v>
      </c>
      <c r="O2032" s="118">
        <v>44767</v>
      </c>
      <c r="P2032" s="4"/>
      <c r="Q2032" s="213"/>
      <c r="R2032" s="157" t="str">
        <f t="shared" ca="1" si="107"/>
        <v>Vigente</v>
      </c>
      <c r="S2032" s="157">
        <f t="shared" ca="1" si="108"/>
        <v>-117</v>
      </c>
      <c r="T2032" s="157" t="str">
        <f t="shared" ca="1" si="109"/>
        <v xml:space="preserve"> </v>
      </c>
    </row>
    <row r="2033" spans="1:20" ht="15">
      <c r="A2033" s="543">
        <v>9015205801</v>
      </c>
      <c r="B2033" s="88" t="str">
        <f>VLOOKUP(A2033,EMPRESAS!$A$1:$B$342,2,0)</f>
        <v>INVERSIONES LOS LAGOS DE GUATAPE S.A.S</v>
      </c>
      <c r="C2033" s="88" t="str">
        <f>VLOOKUP(A2033,EMPRESAS!$A$1:$C$342,3,0)</f>
        <v>Especial y Turismo</v>
      </c>
      <c r="D2033" s="531" t="s">
        <v>3059</v>
      </c>
      <c r="E2033" s="539" t="s">
        <v>3060</v>
      </c>
      <c r="F2033" s="532" t="s">
        <v>3056</v>
      </c>
      <c r="G2033" s="532">
        <v>27</v>
      </c>
      <c r="H2033" s="532" t="s">
        <v>1105</v>
      </c>
      <c r="I2033" s="220" t="str">
        <f>VLOOKUP(A2033,EMPRESAS!$A$1:$I$342,9,0)</f>
        <v>EMBALSE EL PEÑOL - GUATAPE</v>
      </c>
      <c r="J2033" s="75">
        <v>15</v>
      </c>
      <c r="K2033" s="176" t="str">
        <f>VLOOKUP(J2033,AUXILIAR_TIPO_ASEGURADORA!$C$2:$D$19,2,0)</f>
        <v>ZURICH</v>
      </c>
      <c r="L2033" s="549" t="s">
        <v>3058</v>
      </c>
      <c r="M2033" s="534">
        <v>44767</v>
      </c>
      <c r="N2033" s="533" t="s">
        <v>3058</v>
      </c>
      <c r="O2033" s="534">
        <v>44767</v>
      </c>
      <c r="P2033" s="4"/>
      <c r="Q2033" s="213"/>
      <c r="R2033" s="157" t="str">
        <f t="shared" ca="1" si="107"/>
        <v>Vigente</v>
      </c>
      <c r="S2033" s="157">
        <f t="shared" ca="1" si="108"/>
        <v>-117</v>
      </c>
      <c r="T2033" s="157" t="str">
        <f t="shared" ca="1" si="109"/>
        <v xml:space="preserve"> </v>
      </c>
    </row>
    <row r="2034" spans="1:20" ht="15">
      <c r="A2034" s="543">
        <v>9015205801</v>
      </c>
      <c r="B2034" s="88" t="str">
        <f>VLOOKUP(A2034,EMPRESAS!$A$1:$B$342,2,0)</f>
        <v>INVERSIONES LOS LAGOS DE GUATAPE S.A.S</v>
      </c>
      <c r="C2034" s="88" t="str">
        <f>VLOOKUP(A2034,EMPRESAS!$A$1:$C$342,3,0)</f>
        <v>Especial y Turismo</v>
      </c>
      <c r="D2034" s="535" t="s">
        <v>3061</v>
      </c>
      <c r="E2034" s="540" t="s">
        <v>3062</v>
      </c>
      <c r="F2034" s="536" t="s">
        <v>3056</v>
      </c>
      <c r="G2034" s="536">
        <v>14</v>
      </c>
      <c r="H2034" s="536" t="s">
        <v>1105</v>
      </c>
      <c r="I2034" s="220" t="str">
        <f>VLOOKUP(A2034,EMPRESAS!$A$1:$I$342,9,0)</f>
        <v>EMBALSE EL PEÑOL - GUATAPE</v>
      </c>
      <c r="J2034" s="75">
        <v>15</v>
      </c>
      <c r="K2034" s="176" t="str">
        <f>VLOOKUP(J2034,AUXILIAR_TIPO_ASEGURADORA!$C$2:$D$19,2,0)</f>
        <v>ZURICH</v>
      </c>
      <c r="L2034" s="550" t="s">
        <v>3063</v>
      </c>
      <c r="M2034" s="538">
        <v>44830</v>
      </c>
      <c r="N2034" s="537" t="s">
        <v>3063</v>
      </c>
      <c r="O2034" s="538">
        <v>44830</v>
      </c>
      <c r="P2034" s="4"/>
      <c r="Q2034" s="213"/>
      <c r="R2034" s="157" t="str">
        <f t="shared" ca="1" si="107"/>
        <v>Vigente</v>
      </c>
      <c r="S2034" s="157">
        <f t="shared" ca="1" si="108"/>
        <v>-180</v>
      </c>
      <c r="T2034" s="157" t="str">
        <f t="shared" ca="1" si="109"/>
        <v xml:space="preserve"> </v>
      </c>
    </row>
    <row r="2035" spans="1:20" ht="15">
      <c r="A2035" s="543">
        <v>9015205801</v>
      </c>
      <c r="B2035" s="88" t="str">
        <f>VLOOKUP(A2035,EMPRESAS!$A$1:$B$342,2,0)</f>
        <v>INVERSIONES LOS LAGOS DE GUATAPE S.A.S</v>
      </c>
      <c r="C2035" s="88" t="str">
        <f>VLOOKUP(A2035,EMPRESAS!$A$1:$C$342,3,0)</f>
        <v>Especial y Turismo</v>
      </c>
      <c r="D2035" s="535" t="s">
        <v>3064</v>
      </c>
      <c r="E2035" s="540">
        <v>11021992</v>
      </c>
      <c r="F2035" s="536" t="s">
        <v>3014</v>
      </c>
      <c r="G2035" s="536">
        <v>30</v>
      </c>
      <c r="H2035" s="536" t="s">
        <v>1105</v>
      </c>
      <c r="I2035" s="220" t="str">
        <f>VLOOKUP(A2035,EMPRESAS!$A$1:$I$342,9,0)</f>
        <v>EMBALSE EL PEÑOL - GUATAPE</v>
      </c>
      <c r="J2035" s="75">
        <v>15</v>
      </c>
      <c r="K2035" s="176" t="str">
        <f>VLOOKUP(J2035,AUXILIAR_TIPO_ASEGURADORA!$C$2:$D$19,2,0)</f>
        <v>ZURICH</v>
      </c>
      <c r="L2035" s="550" t="s">
        <v>3063</v>
      </c>
      <c r="M2035" s="538">
        <v>44830</v>
      </c>
      <c r="N2035" s="537" t="s">
        <v>3063</v>
      </c>
      <c r="O2035" s="538">
        <v>44830</v>
      </c>
      <c r="P2035" s="4"/>
      <c r="Q2035" s="213"/>
      <c r="R2035" s="157" t="str">
        <f t="shared" ca="1" si="107"/>
        <v>Vigente</v>
      </c>
      <c r="S2035" s="157">
        <f t="shared" ca="1" si="108"/>
        <v>-180</v>
      </c>
      <c r="T2035" s="157" t="str">
        <f t="shared" ca="1" si="109"/>
        <v xml:space="preserve"> </v>
      </c>
    </row>
    <row r="2036" spans="1:20" ht="15">
      <c r="A2036" s="543">
        <v>9015205801</v>
      </c>
      <c r="B2036" s="88" t="str">
        <f>VLOOKUP(A2036,EMPRESAS!$A$1:$B$342,2,0)</f>
        <v>INVERSIONES LOS LAGOS DE GUATAPE S.A.S</v>
      </c>
      <c r="C2036" s="88" t="str">
        <f>VLOOKUP(A2036,EMPRESAS!$A$1:$C$342,3,0)</f>
        <v>Especial y Turismo</v>
      </c>
      <c r="D2036" s="535" t="s">
        <v>3065</v>
      </c>
      <c r="E2036" s="540">
        <v>11021314</v>
      </c>
      <c r="F2036" s="536" t="s">
        <v>3066</v>
      </c>
      <c r="G2036" s="536">
        <v>100</v>
      </c>
      <c r="H2036" s="536" t="s">
        <v>1105</v>
      </c>
      <c r="I2036" s="220" t="str">
        <f>VLOOKUP(A2036,EMPRESAS!$A$1:$I$342,9,0)</f>
        <v>EMBALSE EL PEÑOL - GUATAPE</v>
      </c>
      <c r="J2036" s="75">
        <v>15</v>
      </c>
      <c r="K2036" s="176" t="str">
        <f>VLOOKUP(J2036,AUXILIAR_TIPO_ASEGURADORA!$C$2:$D$19,2,0)</f>
        <v>ZURICH</v>
      </c>
      <c r="L2036" s="550" t="s">
        <v>3063</v>
      </c>
      <c r="M2036" s="538">
        <v>44830</v>
      </c>
      <c r="N2036" s="537" t="s">
        <v>3063</v>
      </c>
      <c r="O2036" s="538">
        <v>44830</v>
      </c>
      <c r="P2036" s="4"/>
      <c r="Q2036" s="213"/>
      <c r="R2036" s="157" t="str">
        <f t="shared" ca="1" si="107"/>
        <v>Vigente</v>
      </c>
      <c r="S2036" s="157">
        <f t="shared" ca="1" si="108"/>
        <v>-180</v>
      </c>
      <c r="T2036" s="157" t="str">
        <f t="shared" ca="1" si="109"/>
        <v xml:space="preserve"> </v>
      </c>
    </row>
    <row r="2037" spans="1:20" ht="15">
      <c r="A2037" s="543">
        <v>9015205801</v>
      </c>
      <c r="B2037" s="88" t="str">
        <f>VLOOKUP(A2037,EMPRESAS!$A$1:$B$342,2,0)</f>
        <v>INVERSIONES LOS LAGOS DE GUATAPE S.A.S</v>
      </c>
      <c r="C2037" s="88" t="str">
        <f>VLOOKUP(A2037,EMPRESAS!$A$1:$C$342,3,0)</f>
        <v>Especial y Turismo</v>
      </c>
      <c r="D2037" s="535" t="s">
        <v>3067</v>
      </c>
      <c r="E2037" s="540" t="s">
        <v>3068</v>
      </c>
      <c r="F2037" s="536" t="s">
        <v>3056</v>
      </c>
      <c r="G2037" s="536">
        <v>30</v>
      </c>
      <c r="H2037" s="536" t="s">
        <v>1105</v>
      </c>
      <c r="I2037" s="220" t="str">
        <f>VLOOKUP(A2037,EMPRESAS!$A$1:$I$342,9,0)</f>
        <v>EMBALSE EL PEÑOL - GUATAPE</v>
      </c>
      <c r="J2037" s="75">
        <v>15</v>
      </c>
      <c r="K2037" s="176" t="str">
        <f>VLOOKUP(J2037,AUXILIAR_TIPO_ASEGURADORA!$C$2:$D$19,2,0)</f>
        <v>ZURICH</v>
      </c>
      <c r="L2037" s="550" t="s">
        <v>3063</v>
      </c>
      <c r="M2037" s="538">
        <v>44830</v>
      </c>
      <c r="N2037" s="537" t="s">
        <v>3063</v>
      </c>
      <c r="O2037" s="538">
        <v>44830</v>
      </c>
      <c r="P2037" s="4"/>
      <c r="Q2037" s="213"/>
      <c r="R2037" s="157" t="str">
        <f t="shared" ca="1" si="107"/>
        <v>Vigente</v>
      </c>
      <c r="S2037" s="157">
        <f t="shared" ca="1" si="108"/>
        <v>-180</v>
      </c>
      <c r="T2037" s="157" t="str">
        <f t="shared" ca="1" si="109"/>
        <v xml:space="preserve"> </v>
      </c>
    </row>
    <row r="2038" spans="1:20" ht="15">
      <c r="A2038" s="543">
        <v>9015205801</v>
      </c>
      <c r="B2038" s="88" t="str">
        <f>VLOOKUP(A2038,EMPRESAS!$A$1:$B$342,2,0)</f>
        <v>INVERSIONES LOS LAGOS DE GUATAPE S.A.S</v>
      </c>
      <c r="C2038" s="88" t="str">
        <f>VLOOKUP(A2038,EMPRESAS!$A$1:$C$342,3,0)</f>
        <v>Especial y Turismo</v>
      </c>
      <c r="D2038" s="535" t="s">
        <v>3069</v>
      </c>
      <c r="E2038" s="540" t="s">
        <v>3070</v>
      </c>
      <c r="F2038" s="536" t="s">
        <v>1144</v>
      </c>
      <c r="G2038" s="536">
        <v>20</v>
      </c>
      <c r="H2038" s="536" t="s">
        <v>1105</v>
      </c>
      <c r="I2038" s="220" t="str">
        <f>VLOOKUP(A2038,EMPRESAS!$A$1:$I$342,9,0)</f>
        <v>EMBALSE EL PEÑOL - GUATAPE</v>
      </c>
      <c r="J2038" s="75">
        <v>15</v>
      </c>
      <c r="K2038" s="176" t="str">
        <f>VLOOKUP(J2038,AUXILIAR_TIPO_ASEGURADORA!$C$2:$D$19,2,0)</f>
        <v>ZURICH</v>
      </c>
      <c r="L2038" s="550" t="s">
        <v>3063</v>
      </c>
      <c r="M2038" s="538">
        <v>44830</v>
      </c>
      <c r="N2038" s="537" t="s">
        <v>3063</v>
      </c>
      <c r="O2038" s="538">
        <v>44830</v>
      </c>
      <c r="P2038" s="551"/>
      <c r="Q2038" s="213"/>
      <c r="R2038" s="157" t="str">
        <f t="shared" ca="1" si="107"/>
        <v>Vigente</v>
      </c>
      <c r="S2038" s="157">
        <f t="shared" ca="1" si="108"/>
        <v>-180</v>
      </c>
      <c r="T2038" s="157" t="str">
        <f t="shared" ca="1" si="109"/>
        <v xml:space="preserve"> </v>
      </c>
    </row>
    <row r="2039" spans="1:20" ht="15">
      <c r="A2039" s="543">
        <v>9015205801</v>
      </c>
      <c r="B2039" s="88" t="str">
        <f>VLOOKUP(A2039,EMPRESAS!$A$1:$B$342,2,0)</f>
        <v>INVERSIONES LOS LAGOS DE GUATAPE S.A.S</v>
      </c>
      <c r="C2039" s="88" t="str">
        <f>VLOOKUP(A2039,EMPRESAS!$A$1:$C$342,3,0)</f>
        <v>Especial y Turismo</v>
      </c>
      <c r="D2039" s="535" t="s">
        <v>3071</v>
      </c>
      <c r="E2039" s="540">
        <v>11021799</v>
      </c>
      <c r="F2039" s="536" t="s">
        <v>3014</v>
      </c>
      <c r="G2039" s="536">
        <v>50</v>
      </c>
      <c r="H2039" s="536" t="s">
        <v>1105</v>
      </c>
      <c r="I2039" s="220" t="str">
        <f>VLOOKUP(A2039,EMPRESAS!$A$1:$I$342,9,0)</f>
        <v>EMBALSE EL PEÑOL - GUATAPE</v>
      </c>
      <c r="J2039" s="75">
        <v>15</v>
      </c>
      <c r="K2039" s="176" t="str">
        <f>VLOOKUP(J2039,AUXILIAR_TIPO_ASEGURADORA!$C$2:$D$19,2,0)</f>
        <v>ZURICH</v>
      </c>
      <c r="L2039" s="550" t="s">
        <v>3063</v>
      </c>
      <c r="M2039" s="538">
        <v>44830</v>
      </c>
      <c r="N2039" s="537" t="s">
        <v>3063</v>
      </c>
      <c r="O2039" s="538">
        <v>44830</v>
      </c>
      <c r="P2039" s="4"/>
      <c r="Q2039" s="213"/>
      <c r="R2039" s="157" t="str">
        <f t="shared" ca="1" si="107"/>
        <v>Vigente</v>
      </c>
      <c r="S2039" s="157">
        <f t="shared" ca="1" si="108"/>
        <v>-180</v>
      </c>
      <c r="T2039" s="157" t="str">
        <f t="shared" ca="1" si="109"/>
        <v xml:space="preserve"> </v>
      </c>
    </row>
    <row r="2040" spans="1:20" ht="15">
      <c r="A2040" s="84"/>
      <c r="B2040" s="88" t="e">
        <f>VLOOKUP(A2040,EMPRESAS!$A$1:$B$342,2,0)</f>
        <v>#N/A</v>
      </c>
      <c r="C2040" s="88" t="e">
        <f>VLOOKUP(A2040,EMPRESAS!$A$1:$C$342,3,0)</f>
        <v>#N/A</v>
      </c>
      <c r="D2040" s="2"/>
      <c r="E2040" s="133"/>
      <c r="F2040" s="136"/>
      <c r="G2040" s="134"/>
      <c r="H2040" s="133"/>
      <c r="I2040" s="220" t="e">
        <f>VLOOKUP(A2040,EMPRESAS!$A$1:$I$342,9,0)</f>
        <v>#N/A</v>
      </c>
      <c r="J2040" s="75"/>
      <c r="K2040" s="176" t="e">
        <f>VLOOKUP(J2040,AUXILIAR_TIPO_ASEGURADORA!$C$2:$D$19,2,0)</f>
        <v>#N/A</v>
      </c>
      <c r="L2040" s="550"/>
      <c r="M2040" s="538"/>
      <c r="N2040" s="537"/>
      <c r="O2040" s="538"/>
      <c r="P2040" s="4"/>
      <c r="Q2040" s="213"/>
      <c r="R2040" s="157" t="str">
        <f t="shared" ca="1" si="107"/>
        <v>Vencida</v>
      </c>
      <c r="S2040" s="157">
        <f t="shared" ca="1" si="108"/>
        <v>44650</v>
      </c>
      <c r="T2040" s="157" t="str">
        <f t="shared" ca="1" si="109"/>
        <v xml:space="preserve"> </v>
      </c>
    </row>
    <row r="2041" spans="1:20" ht="15.6" thickTop="1" thickBot="1">
      <c r="A2041" s="84"/>
      <c r="B2041" s="88" t="e">
        <f>VLOOKUP(A2041,EMPRESAS!$A$1:$B$342,2,0)</f>
        <v>#N/A</v>
      </c>
      <c r="C2041" s="88" t="e">
        <f>VLOOKUP(A2041,EMPRESAS!$A$1:$C$342,3,0)</f>
        <v>#N/A</v>
      </c>
      <c r="D2041" s="2"/>
      <c r="E2041" s="133"/>
      <c r="F2041" s="136"/>
      <c r="G2041" s="134"/>
      <c r="H2041" s="133"/>
      <c r="I2041" s="220" t="e">
        <f>VLOOKUP(A2041,EMPRESAS!$A$1:$I$342,9,0)</f>
        <v>#N/A</v>
      </c>
      <c r="J2041" s="75"/>
      <c r="K2041" s="176" t="e">
        <f>VLOOKUP(J2041,AUXILIAR_TIPO_ASEGURADORA!$C$2:$D$19,2,0)</f>
        <v>#N/A</v>
      </c>
      <c r="L2041" s="117"/>
      <c r="M2041" s="75"/>
      <c r="N2041" s="117"/>
      <c r="O2041" s="75"/>
      <c r="P2041" s="4"/>
      <c r="Q2041" s="213"/>
      <c r="R2041" s="157" t="str">
        <f t="shared" ca="1" si="107"/>
        <v>Vencida</v>
      </c>
      <c r="S2041" s="157">
        <f t="shared" ca="1" si="108"/>
        <v>44650</v>
      </c>
      <c r="T2041" s="157" t="str">
        <f t="shared" ca="1" si="109"/>
        <v xml:space="preserve"> </v>
      </c>
    </row>
    <row r="2042" spans="1:20" ht="15.6" thickTop="1" thickBot="1">
      <c r="A2042" s="84"/>
      <c r="B2042" s="88" t="e">
        <f>VLOOKUP(A2042,EMPRESAS!$A$1:$B$342,2,0)</f>
        <v>#N/A</v>
      </c>
      <c r="C2042" s="88" t="e">
        <f>VLOOKUP(A2042,EMPRESAS!$A$1:$C$342,3,0)</f>
        <v>#N/A</v>
      </c>
      <c r="D2042" s="2"/>
      <c r="E2042" s="133"/>
      <c r="F2042" s="136"/>
      <c r="G2042" s="134"/>
      <c r="H2042" s="133"/>
      <c r="I2042" s="220" t="e">
        <f>VLOOKUP(A2042,EMPRESAS!$A$1:$I$342,9,0)</f>
        <v>#N/A</v>
      </c>
      <c r="J2042" s="75"/>
      <c r="K2042" s="176" t="e">
        <f>VLOOKUP(J2042,AUXILIAR_TIPO_ASEGURADORA!$C$2:$D$19,2,0)</f>
        <v>#N/A</v>
      </c>
      <c r="L2042" s="117"/>
      <c r="M2042" s="75"/>
      <c r="N2042" s="117"/>
      <c r="O2042" s="75"/>
      <c r="P2042" s="4"/>
      <c r="Q2042" s="213"/>
      <c r="R2042" s="157" t="str">
        <f t="shared" ca="1" si="107"/>
        <v>Vencida</v>
      </c>
      <c r="S2042" s="157">
        <f t="shared" ca="1" si="108"/>
        <v>44650</v>
      </c>
      <c r="T2042" s="157" t="str">
        <f t="shared" ca="1" si="109"/>
        <v xml:space="preserve"> </v>
      </c>
    </row>
    <row r="2043" spans="1:20" ht="15.6" thickTop="1" thickBot="1">
      <c r="A2043" s="84"/>
      <c r="B2043" s="88" t="e">
        <f>VLOOKUP(A2043,EMPRESAS!$A$1:$B$342,2,0)</f>
        <v>#N/A</v>
      </c>
      <c r="C2043" s="88" t="e">
        <f>VLOOKUP(A2043,EMPRESAS!$A$1:$C$342,3,0)</f>
        <v>#N/A</v>
      </c>
      <c r="D2043" s="2"/>
      <c r="E2043" s="133"/>
      <c r="F2043" s="136"/>
      <c r="G2043" s="134"/>
      <c r="H2043" s="133"/>
      <c r="I2043" s="220" t="e">
        <f>VLOOKUP(A2043,EMPRESAS!$A$1:$I$342,9,0)</f>
        <v>#N/A</v>
      </c>
      <c r="J2043" s="75"/>
      <c r="K2043" s="176" t="e">
        <f>VLOOKUP(J2043,AUXILIAR_TIPO_ASEGURADORA!$C$2:$D$19,2,0)</f>
        <v>#N/A</v>
      </c>
      <c r="L2043" s="117"/>
      <c r="M2043" s="75"/>
      <c r="N2043" s="117"/>
      <c r="O2043" s="75"/>
      <c r="P2043" s="4"/>
      <c r="Q2043" s="213"/>
      <c r="R2043" s="157" t="str">
        <f t="shared" ca="1" si="107"/>
        <v>Vencida</v>
      </c>
      <c r="S2043" s="157">
        <f t="shared" ca="1" si="108"/>
        <v>44650</v>
      </c>
      <c r="T2043" s="157" t="str">
        <f t="shared" ca="1" si="109"/>
        <v xml:space="preserve"> </v>
      </c>
    </row>
    <row r="2044" spans="1:20" ht="15.6" thickTop="1" thickBot="1">
      <c r="A2044" s="84"/>
      <c r="B2044" s="88" t="e">
        <f>VLOOKUP(A2044,EMPRESAS!$A$1:$B$342,2,0)</f>
        <v>#N/A</v>
      </c>
      <c r="C2044" s="88" t="e">
        <f>VLOOKUP(A2044,EMPRESAS!$A$1:$C$342,3,0)</f>
        <v>#N/A</v>
      </c>
      <c r="D2044" s="2"/>
      <c r="E2044" s="133"/>
      <c r="F2044" s="136"/>
      <c r="G2044" s="134"/>
      <c r="H2044" s="133"/>
      <c r="I2044" s="220" t="e">
        <f>VLOOKUP(A2044,EMPRESAS!$A$1:$I$342,9,0)</f>
        <v>#N/A</v>
      </c>
      <c r="J2044" s="75"/>
      <c r="K2044" s="176" t="e">
        <f>VLOOKUP(J2044,AUXILIAR_TIPO_ASEGURADORA!$C$2:$D$19,2,0)</f>
        <v>#N/A</v>
      </c>
      <c r="L2044" s="117"/>
      <c r="M2044" s="75"/>
      <c r="N2044" s="117"/>
      <c r="O2044" s="75"/>
      <c r="P2044" s="4"/>
      <c r="Q2044" s="213"/>
      <c r="R2044" s="157" t="str">
        <f t="shared" ca="1" si="107"/>
        <v>Vencida</v>
      </c>
      <c r="S2044" s="157">
        <f t="shared" ca="1" si="108"/>
        <v>44650</v>
      </c>
      <c r="T2044" s="157" t="str">
        <f t="shared" ca="1" si="109"/>
        <v xml:space="preserve"> </v>
      </c>
    </row>
    <row r="2045" spans="1:20" ht="15.6" thickTop="1" thickBot="1">
      <c r="A2045" s="84"/>
      <c r="B2045" s="88" t="e">
        <f>VLOOKUP(A2045,EMPRESAS!$A$1:$B$342,2,0)</f>
        <v>#N/A</v>
      </c>
      <c r="C2045" s="88" t="e">
        <f>VLOOKUP(A2045,EMPRESAS!$A$1:$C$342,3,0)</f>
        <v>#N/A</v>
      </c>
      <c r="D2045" s="2"/>
      <c r="E2045" s="133"/>
      <c r="F2045" s="136"/>
      <c r="G2045" s="134"/>
      <c r="H2045" s="133"/>
      <c r="I2045" s="220" t="e">
        <f>VLOOKUP(A2045,EMPRESAS!$A$1:$I$342,9,0)</f>
        <v>#N/A</v>
      </c>
      <c r="J2045" s="75"/>
      <c r="K2045" s="176" t="e">
        <f>VLOOKUP(J2045,AUXILIAR_TIPO_ASEGURADORA!$C$2:$D$19,2,0)</f>
        <v>#N/A</v>
      </c>
      <c r="L2045" s="117"/>
      <c r="M2045" s="75"/>
      <c r="N2045" s="117"/>
      <c r="O2045" s="75"/>
      <c r="P2045" s="4"/>
      <c r="Q2045" s="213"/>
      <c r="R2045" s="157" t="str">
        <f t="shared" ca="1" si="107"/>
        <v>Vencida</v>
      </c>
      <c r="S2045" s="157">
        <f t="shared" ca="1" si="108"/>
        <v>44650</v>
      </c>
      <c r="T2045" s="157" t="str">
        <f t="shared" ca="1" si="109"/>
        <v xml:space="preserve"> </v>
      </c>
    </row>
    <row r="2046" spans="1:20" ht="15.6" thickTop="1" thickBot="1">
      <c r="A2046" s="84"/>
      <c r="B2046" s="88" t="e">
        <f>VLOOKUP(A2046,EMPRESAS!$A$1:$B$342,2,0)</f>
        <v>#N/A</v>
      </c>
      <c r="C2046" s="88" t="e">
        <f>VLOOKUP(A2046,EMPRESAS!$A$1:$C$342,3,0)</f>
        <v>#N/A</v>
      </c>
      <c r="D2046" s="2"/>
      <c r="E2046" s="133"/>
      <c r="F2046" s="136"/>
      <c r="G2046" s="134"/>
      <c r="H2046" s="133"/>
      <c r="I2046" s="220" t="e">
        <f>VLOOKUP(A2046,EMPRESAS!$A$1:$I$342,9,0)</f>
        <v>#N/A</v>
      </c>
      <c r="J2046" s="75"/>
      <c r="K2046" s="176" t="e">
        <f>VLOOKUP(J2046,AUXILIAR_TIPO_ASEGURADORA!$C$2:$D$19,2,0)</f>
        <v>#N/A</v>
      </c>
      <c r="L2046" s="117"/>
      <c r="M2046" s="75"/>
      <c r="N2046" s="117"/>
      <c r="O2046" s="75"/>
      <c r="P2046" s="4"/>
      <c r="Q2046" s="213"/>
      <c r="R2046" s="157" t="str">
        <f t="shared" ca="1" si="107"/>
        <v>Vencida</v>
      </c>
      <c r="S2046" s="157">
        <f t="shared" ca="1" si="108"/>
        <v>44650</v>
      </c>
      <c r="T2046" s="157" t="str">
        <f t="shared" ca="1" si="109"/>
        <v xml:space="preserve"> </v>
      </c>
    </row>
    <row r="2047" spans="1:20" ht="15.6" thickTop="1" thickBot="1">
      <c r="A2047" s="84"/>
      <c r="B2047" s="88" t="e">
        <f>VLOOKUP(A2047,EMPRESAS!$A$1:$B$342,2,0)</f>
        <v>#N/A</v>
      </c>
      <c r="C2047" s="88" t="e">
        <f>VLOOKUP(A2047,EMPRESAS!$A$1:$C$342,3,0)</f>
        <v>#N/A</v>
      </c>
      <c r="D2047" s="2"/>
      <c r="E2047" s="133"/>
      <c r="F2047" s="136"/>
      <c r="G2047" s="134"/>
      <c r="H2047" s="133"/>
      <c r="I2047" s="220" t="e">
        <f>VLOOKUP(A2047,EMPRESAS!$A$1:$I$342,9,0)</f>
        <v>#N/A</v>
      </c>
      <c r="J2047" s="75"/>
      <c r="K2047" s="176" t="e">
        <f>VLOOKUP(J2047,AUXILIAR_TIPO_ASEGURADORA!$C$2:$D$19,2,0)</f>
        <v>#N/A</v>
      </c>
      <c r="L2047" s="117"/>
      <c r="M2047" s="75"/>
      <c r="N2047" s="117"/>
      <c r="O2047" s="75"/>
      <c r="P2047" s="4"/>
      <c r="Q2047" s="213"/>
      <c r="R2047" s="157" t="str">
        <f t="shared" ca="1" si="107"/>
        <v>Vencida</v>
      </c>
      <c r="S2047" s="157">
        <f t="shared" ca="1" si="108"/>
        <v>44650</v>
      </c>
      <c r="T2047" s="157" t="str">
        <f t="shared" ca="1" si="109"/>
        <v xml:space="preserve"> </v>
      </c>
    </row>
    <row r="2048" spans="1:20" ht="15.6" thickTop="1" thickBot="1">
      <c r="A2048" s="84"/>
      <c r="B2048" s="88" t="e">
        <f>VLOOKUP(A2048,EMPRESAS!$A$1:$B$342,2,0)</f>
        <v>#N/A</v>
      </c>
      <c r="C2048" s="88" t="e">
        <f>VLOOKUP(A2048,EMPRESAS!$A$1:$C$342,3,0)</f>
        <v>#N/A</v>
      </c>
      <c r="D2048" s="2"/>
      <c r="E2048" s="133"/>
      <c r="F2048" s="136"/>
      <c r="G2048" s="134"/>
      <c r="H2048" s="133"/>
      <c r="I2048" s="220" t="e">
        <f>VLOOKUP(A2048,EMPRESAS!$A$1:$I$342,9,0)</f>
        <v>#N/A</v>
      </c>
      <c r="J2048" s="75"/>
      <c r="K2048" s="176" t="e">
        <f>VLOOKUP(J2048,AUXILIAR_TIPO_ASEGURADORA!$C$2:$D$19,2,0)</f>
        <v>#N/A</v>
      </c>
      <c r="L2048" s="117"/>
      <c r="M2048" s="75"/>
      <c r="N2048" s="117"/>
      <c r="O2048" s="75"/>
      <c r="P2048" s="4"/>
      <c r="Q2048" s="213"/>
      <c r="R2048" s="157" t="str">
        <f t="shared" ca="1" si="107"/>
        <v>Vencida</v>
      </c>
      <c r="S2048" s="157">
        <f t="shared" ca="1" si="108"/>
        <v>44650</v>
      </c>
      <c r="T2048" s="157" t="str">
        <f t="shared" ca="1" si="109"/>
        <v xml:space="preserve"> </v>
      </c>
    </row>
    <row r="2049" spans="1:20" ht="15.6" thickTop="1" thickBot="1">
      <c r="A2049" s="84"/>
      <c r="B2049" s="88" t="e">
        <f>VLOOKUP(A2049,EMPRESAS!$A$1:$B$342,2,0)</f>
        <v>#N/A</v>
      </c>
      <c r="C2049" s="88" t="e">
        <f>VLOOKUP(A2049,EMPRESAS!$A$1:$C$342,3,0)</f>
        <v>#N/A</v>
      </c>
      <c r="D2049" s="2"/>
      <c r="E2049" s="133"/>
      <c r="F2049" s="136"/>
      <c r="G2049" s="134"/>
      <c r="H2049" s="133"/>
      <c r="I2049" s="220" t="e">
        <f>VLOOKUP(A2049,EMPRESAS!$A$1:$I$342,9,0)</f>
        <v>#N/A</v>
      </c>
      <c r="J2049" s="75"/>
      <c r="K2049" s="176" t="e">
        <f>VLOOKUP(J2049,AUXILIAR_TIPO_ASEGURADORA!$C$2:$D$19,2,0)</f>
        <v>#N/A</v>
      </c>
      <c r="L2049" s="117"/>
      <c r="M2049" s="75"/>
      <c r="N2049" s="117"/>
      <c r="O2049" s="75"/>
      <c r="P2049" s="4"/>
      <c r="Q2049" s="213"/>
      <c r="R2049" s="157" t="str">
        <f t="shared" ca="1" si="107"/>
        <v>Vencida</v>
      </c>
      <c r="S2049" s="157">
        <f t="shared" ca="1" si="108"/>
        <v>44650</v>
      </c>
      <c r="T2049" s="157" t="str">
        <f t="shared" ca="1" si="109"/>
        <v xml:space="preserve"> </v>
      </c>
    </row>
    <row r="2050" spans="1:20" ht="15.6" thickTop="1" thickBot="1">
      <c r="A2050" s="84"/>
      <c r="B2050" s="88" t="e">
        <f>VLOOKUP(A2050,EMPRESAS!$A$1:$B$342,2,0)</f>
        <v>#N/A</v>
      </c>
      <c r="C2050" s="88" t="e">
        <f>VLOOKUP(A2050,EMPRESAS!$A$1:$C$342,3,0)</f>
        <v>#N/A</v>
      </c>
      <c r="D2050" s="2"/>
      <c r="E2050" s="133"/>
      <c r="F2050" s="136"/>
      <c r="G2050" s="134"/>
      <c r="H2050" s="133"/>
      <c r="I2050" s="220" t="e">
        <f>VLOOKUP(A2050,EMPRESAS!$A$1:$I$342,9,0)</f>
        <v>#N/A</v>
      </c>
      <c r="J2050" s="75"/>
      <c r="K2050" s="176" t="e">
        <f>VLOOKUP(J2050,AUXILIAR_TIPO_ASEGURADORA!$C$2:$D$19,2,0)</f>
        <v>#N/A</v>
      </c>
      <c r="L2050" s="117"/>
      <c r="M2050" s="75"/>
      <c r="N2050" s="117"/>
      <c r="O2050" s="75"/>
      <c r="P2050" s="4"/>
      <c r="Q2050" s="213"/>
      <c r="R2050" s="157" t="str">
        <f t="shared" ca="1" si="107"/>
        <v>Vencida</v>
      </c>
      <c r="S2050" s="157">
        <f t="shared" ca="1" si="108"/>
        <v>44650</v>
      </c>
      <c r="T2050" s="157" t="str">
        <f t="shared" ca="1" si="109"/>
        <v xml:space="preserve"> </v>
      </c>
    </row>
    <row r="2051" spans="1:20" ht="15.6" thickTop="1" thickBot="1">
      <c r="A2051" s="84"/>
      <c r="B2051" s="88" t="e">
        <f>VLOOKUP(A2051,EMPRESAS!$A$1:$B$342,2,0)</f>
        <v>#N/A</v>
      </c>
      <c r="C2051" s="88" t="e">
        <f>VLOOKUP(A2051,EMPRESAS!$A$1:$C$342,3,0)</f>
        <v>#N/A</v>
      </c>
      <c r="D2051" s="2"/>
      <c r="E2051" s="133"/>
      <c r="F2051" s="136"/>
      <c r="G2051" s="134"/>
      <c r="H2051" s="133"/>
      <c r="I2051" s="220" t="e">
        <f>VLOOKUP(A2051,EMPRESAS!$A$1:$I$342,9,0)</f>
        <v>#N/A</v>
      </c>
      <c r="J2051" s="75"/>
      <c r="K2051" s="176" t="e">
        <f>VLOOKUP(J2051,AUXILIAR_TIPO_ASEGURADORA!$C$2:$D$19,2,0)</f>
        <v>#N/A</v>
      </c>
      <c r="L2051" s="117"/>
      <c r="M2051" s="75"/>
      <c r="N2051" s="117"/>
      <c r="O2051" s="75"/>
      <c r="P2051" s="4"/>
      <c r="Q2051" s="213"/>
      <c r="R2051" s="157" t="str">
        <f t="shared" ca="1" si="107"/>
        <v>Vencida</v>
      </c>
      <c r="S2051" s="157">
        <f t="shared" ca="1" si="108"/>
        <v>44650</v>
      </c>
      <c r="T2051" s="157" t="str">
        <f t="shared" ca="1" si="109"/>
        <v xml:space="preserve"> </v>
      </c>
    </row>
    <row r="2052" spans="1:20" ht="15.6" thickTop="1" thickBot="1">
      <c r="A2052" s="84"/>
      <c r="B2052" s="88" t="e">
        <f>VLOOKUP(A2052,EMPRESAS!$A$1:$B$342,2,0)</f>
        <v>#N/A</v>
      </c>
      <c r="C2052" s="88" t="e">
        <f>VLOOKUP(A2052,EMPRESAS!$A$1:$C$342,3,0)</f>
        <v>#N/A</v>
      </c>
      <c r="D2052" s="2"/>
      <c r="E2052" s="133"/>
      <c r="F2052" s="136"/>
      <c r="G2052" s="134"/>
      <c r="H2052" s="133"/>
      <c r="I2052" s="220" t="e">
        <f>VLOOKUP(A2052,EMPRESAS!$A$1:$I$342,9,0)</f>
        <v>#N/A</v>
      </c>
      <c r="J2052" s="75"/>
      <c r="K2052" s="176" t="e">
        <f>VLOOKUP(J2052,AUXILIAR_TIPO_ASEGURADORA!$C$2:$D$19,2,0)</f>
        <v>#N/A</v>
      </c>
      <c r="L2052" s="117"/>
      <c r="M2052" s="75"/>
      <c r="N2052" s="117"/>
      <c r="O2052" s="75"/>
      <c r="P2052" s="4"/>
      <c r="Q2052" s="213"/>
      <c r="R2052" s="157" t="str">
        <f t="shared" ca="1" si="107"/>
        <v>Vencida</v>
      </c>
      <c r="S2052" s="157">
        <f t="shared" ca="1" si="108"/>
        <v>44650</v>
      </c>
      <c r="T2052" s="157" t="str">
        <f t="shared" ca="1" si="109"/>
        <v xml:space="preserve"> </v>
      </c>
    </row>
    <row r="2053" spans="1:20" ht="15.6" thickTop="1" thickBot="1">
      <c r="A2053" s="84"/>
      <c r="B2053" s="88" t="e">
        <f>VLOOKUP(A2053,EMPRESAS!$A$1:$B$342,2,0)</f>
        <v>#N/A</v>
      </c>
      <c r="C2053" s="88" t="e">
        <f>VLOOKUP(A2053,EMPRESAS!$A$1:$C$342,3,0)</f>
        <v>#N/A</v>
      </c>
      <c r="D2053" s="2"/>
      <c r="E2053" s="133"/>
      <c r="F2053" s="136"/>
      <c r="G2053" s="134"/>
      <c r="H2053" s="133"/>
      <c r="I2053" s="220" t="e">
        <f>VLOOKUP(A2053,EMPRESAS!$A$1:$I$342,9,0)</f>
        <v>#N/A</v>
      </c>
      <c r="J2053" s="75"/>
      <c r="K2053" s="176" t="e">
        <f>VLOOKUP(J2053,AUXILIAR_TIPO_ASEGURADORA!$C$2:$D$19,2,0)</f>
        <v>#N/A</v>
      </c>
      <c r="L2053" s="117"/>
      <c r="M2053" s="75"/>
      <c r="N2053" s="117"/>
      <c r="O2053" s="75"/>
      <c r="P2053" s="4"/>
      <c r="Q2053" s="213"/>
      <c r="R2053" s="157" t="str">
        <f t="shared" ca="1" si="107"/>
        <v>Vencida</v>
      </c>
      <c r="S2053" s="157">
        <f t="shared" ca="1" si="108"/>
        <v>44650</v>
      </c>
      <c r="T2053" s="157" t="str">
        <f t="shared" ca="1" si="109"/>
        <v xml:space="preserve"> </v>
      </c>
    </row>
    <row r="2054" spans="1:20" ht="15.6" thickTop="1" thickBot="1">
      <c r="A2054" s="84"/>
      <c r="B2054" s="88" t="e">
        <f>VLOOKUP(A2054,EMPRESAS!$A$1:$B$342,2,0)</f>
        <v>#N/A</v>
      </c>
      <c r="C2054" s="88" t="e">
        <f>VLOOKUP(A2054,EMPRESAS!$A$1:$C$342,3,0)</f>
        <v>#N/A</v>
      </c>
      <c r="D2054" s="2"/>
      <c r="E2054" s="133"/>
      <c r="F2054" s="136"/>
      <c r="G2054" s="134"/>
      <c r="H2054" s="133"/>
      <c r="I2054" s="220" t="e">
        <f>VLOOKUP(A2054,EMPRESAS!$A$1:$I$342,9,0)</f>
        <v>#N/A</v>
      </c>
      <c r="J2054" s="75"/>
      <c r="K2054" s="176" t="e">
        <f>VLOOKUP(J2054,AUXILIAR_TIPO_ASEGURADORA!$C$2:$D$19,2,0)</f>
        <v>#N/A</v>
      </c>
      <c r="L2054" s="117"/>
      <c r="M2054" s="75"/>
      <c r="N2054" s="117"/>
      <c r="O2054" s="75"/>
      <c r="P2054" s="4"/>
      <c r="Q2054" s="213"/>
      <c r="R2054" s="157" t="str">
        <f t="shared" ca="1" si="107"/>
        <v>Vencida</v>
      </c>
      <c r="S2054" s="157">
        <f t="shared" ca="1" si="108"/>
        <v>44650</v>
      </c>
      <c r="T2054" s="157" t="str">
        <f t="shared" ca="1" si="109"/>
        <v xml:space="preserve"> </v>
      </c>
    </row>
    <row r="2055" spans="1:20" ht="15.6" thickTop="1" thickBot="1">
      <c r="A2055" s="84"/>
      <c r="B2055" s="88" t="e">
        <f>VLOOKUP(A2055,EMPRESAS!$A$1:$B$342,2,0)</f>
        <v>#N/A</v>
      </c>
      <c r="C2055" s="88" t="e">
        <f>VLOOKUP(A2055,EMPRESAS!$A$1:$C$342,3,0)</f>
        <v>#N/A</v>
      </c>
      <c r="D2055" s="2"/>
      <c r="E2055" s="133"/>
      <c r="F2055" s="136"/>
      <c r="G2055" s="134"/>
      <c r="H2055" s="133"/>
      <c r="I2055" s="220" t="e">
        <f>VLOOKUP(A2055,EMPRESAS!$A$1:$I$342,9,0)</f>
        <v>#N/A</v>
      </c>
      <c r="J2055" s="75"/>
      <c r="K2055" s="176" t="e">
        <f>VLOOKUP(J2055,AUXILIAR_TIPO_ASEGURADORA!$C$2:$D$19,2,0)</f>
        <v>#N/A</v>
      </c>
      <c r="L2055" s="117"/>
      <c r="M2055" s="75"/>
      <c r="N2055" s="117"/>
      <c r="O2055" s="75"/>
      <c r="P2055" s="4"/>
      <c r="Q2055" s="213"/>
      <c r="R2055" s="157" t="str">
        <f t="shared" ca="1" si="107"/>
        <v>Vencida</v>
      </c>
      <c r="S2055" s="157">
        <f t="shared" ca="1" si="108"/>
        <v>44650</v>
      </c>
      <c r="T2055" s="157" t="str">
        <f t="shared" ca="1" si="109"/>
        <v xml:space="preserve"> </v>
      </c>
    </row>
    <row r="2056" spans="1:20" ht="15.6" thickTop="1" thickBot="1">
      <c r="A2056" s="84"/>
      <c r="B2056" s="88" t="e">
        <f>VLOOKUP(A2056,EMPRESAS!$A$1:$B$342,2,0)</f>
        <v>#N/A</v>
      </c>
      <c r="C2056" s="88" t="e">
        <f>VLOOKUP(A2056,EMPRESAS!$A$1:$C$342,3,0)</f>
        <v>#N/A</v>
      </c>
      <c r="D2056" s="2"/>
      <c r="E2056" s="133"/>
      <c r="F2056" s="136"/>
      <c r="G2056" s="134"/>
      <c r="H2056" s="133"/>
      <c r="I2056" s="220" t="e">
        <f>VLOOKUP(A2056,EMPRESAS!$A$1:$I$342,9,0)</f>
        <v>#N/A</v>
      </c>
      <c r="J2056" s="75"/>
      <c r="K2056" s="176" t="e">
        <f>VLOOKUP(J2056,AUXILIAR_TIPO_ASEGURADORA!$C$2:$D$19,2,0)</f>
        <v>#N/A</v>
      </c>
      <c r="L2056" s="117"/>
      <c r="M2056" s="75"/>
      <c r="N2056" s="117"/>
      <c r="O2056" s="75"/>
      <c r="P2056" s="4"/>
      <c r="Q2056" s="213"/>
      <c r="R2056" s="157" t="str">
        <f t="shared" ca="1" si="107"/>
        <v>Vencida</v>
      </c>
      <c r="S2056" s="157">
        <f t="shared" ca="1" si="108"/>
        <v>44650</v>
      </c>
      <c r="T2056" s="157" t="str">
        <f t="shared" ca="1" si="109"/>
        <v xml:space="preserve"> </v>
      </c>
    </row>
    <row r="2057" spans="1:20" ht="15.6" thickTop="1" thickBot="1">
      <c r="A2057" s="84"/>
      <c r="B2057" s="88" t="e">
        <f>VLOOKUP(A2057,EMPRESAS!$A$1:$B$342,2,0)</f>
        <v>#N/A</v>
      </c>
      <c r="C2057" s="88" t="e">
        <f>VLOOKUP(A2057,EMPRESAS!$A$1:$C$342,3,0)</f>
        <v>#N/A</v>
      </c>
      <c r="D2057" s="2"/>
      <c r="E2057" s="133"/>
      <c r="F2057" s="136"/>
      <c r="G2057" s="134"/>
      <c r="H2057" s="133"/>
      <c r="I2057" s="220" t="e">
        <f>VLOOKUP(A2057,EMPRESAS!$A$1:$I$342,9,0)</f>
        <v>#N/A</v>
      </c>
      <c r="J2057" s="75"/>
      <c r="K2057" s="176" t="e">
        <f>VLOOKUP(J2057,AUXILIAR_TIPO_ASEGURADORA!$C$2:$D$19,2,0)</f>
        <v>#N/A</v>
      </c>
      <c r="L2057" s="117"/>
      <c r="M2057" s="75"/>
      <c r="N2057" s="117"/>
      <c r="O2057" s="75"/>
      <c r="P2057" s="4"/>
      <c r="Q2057" s="213"/>
      <c r="R2057" s="157" t="str">
        <f t="shared" ca="1" si="107"/>
        <v>Vencida</v>
      </c>
      <c r="S2057" s="157">
        <f t="shared" ca="1" si="108"/>
        <v>44650</v>
      </c>
      <c r="T2057" s="157" t="str">
        <f t="shared" ca="1" si="109"/>
        <v xml:space="preserve"> </v>
      </c>
    </row>
    <row r="2058" spans="1:20" ht="15.6" thickTop="1" thickBot="1">
      <c r="A2058" s="84"/>
      <c r="B2058" s="88" t="e">
        <f>VLOOKUP(A2058,EMPRESAS!$A$1:$B$342,2,0)</f>
        <v>#N/A</v>
      </c>
      <c r="C2058" s="88" t="e">
        <f>VLOOKUP(A2058,EMPRESAS!$A$1:$C$342,3,0)</f>
        <v>#N/A</v>
      </c>
      <c r="D2058" s="2"/>
      <c r="E2058" s="133"/>
      <c r="F2058" s="136"/>
      <c r="G2058" s="134"/>
      <c r="H2058" s="133"/>
      <c r="I2058" s="220" t="e">
        <f>VLOOKUP(A2058,EMPRESAS!$A$1:$I$342,9,0)</f>
        <v>#N/A</v>
      </c>
      <c r="J2058" s="75"/>
      <c r="K2058" s="176" t="e">
        <f>VLOOKUP(J2058,AUXILIAR_TIPO_ASEGURADORA!$C$2:$D$19,2,0)</f>
        <v>#N/A</v>
      </c>
      <c r="L2058" s="117"/>
      <c r="M2058" s="75"/>
      <c r="N2058" s="117"/>
      <c r="O2058" s="75"/>
      <c r="P2058" s="4"/>
      <c r="Q2058" s="213"/>
      <c r="R2058" s="157" t="str">
        <f t="shared" ca="1" si="107"/>
        <v>Vencida</v>
      </c>
      <c r="S2058" s="157">
        <f t="shared" ca="1" si="108"/>
        <v>44650</v>
      </c>
      <c r="T2058" s="157" t="str">
        <f t="shared" ca="1" si="109"/>
        <v xml:space="preserve"> </v>
      </c>
    </row>
    <row r="2059" spans="1:20" ht="15.6" thickTop="1" thickBot="1">
      <c r="A2059" s="84"/>
      <c r="B2059" s="88" t="e">
        <f>VLOOKUP(A2059,EMPRESAS!$A$1:$B$342,2,0)</f>
        <v>#N/A</v>
      </c>
      <c r="C2059" s="88" t="e">
        <f>VLOOKUP(A2059,EMPRESAS!$A$1:$C$342,3,0)</f>
        <v>#N/A</v>
      </c>
      <c r="D2059" s="2"/>
      <c r="E2059" s="133"/>
      <c r="F2059" s="136"/>
      <c r="G2059" s="134"/>
      <c r="H2059" s="133"/>
      <c r="I2059" s="220" t="e">
        <f>VLOOKUP(A2059,EMPRESAS!$A$1:$I$342,9,0)</f>
        <v>#N/A</v>
      </c>
      <c r="J2059" s="75"/>
      <c r="K2059" s="176" t="e">
        <f>VLOOKUP(J2059,AUXILIAR_TIPO_ASEGURADORA!$C$2:$D$19,2,0)</f>
        <v>#N/A</v>
      </c>
      <c r="L2059" s="117"/>
      <c r="M2059" s="75"/>
      <c r="N2059" s="117"/>
      <c r="O2059" s="75"/>
      <c r="P2059" s="4"/>
      <c r="Q2059" s="213"/>
      <c r="R2059" s="157" t="str">
        <f t="shared" ca="1" si="107"/>
        <v>Vencida</v>
      </c>
      <c r="S2059" s="157">
        <f t="shared" ca="1" si="108"/>
        <v>44650</v>
      </c>
      <c r="T2059" s="157" t="str">
        <f t="shared" ca="1" si="109"/>
        <v xml:space="preserve"> </v>
      </c>
    </row>
    <row r="2060" spans="1:20" ht="15.6" thickTop="1" thickBot="1">
      <c r="A2060" s="84"/>
      <c r="B2060" s="88" t="e">
        <f>VLOOKUP(A2060,EMPRESAS!$A$1:$B$342,2,0)</f>
        <v>#N/A</v>
      </c>
      <c r="C2060" s="88" t="e">
        <f>VLOOKUP(A2060,EMPRESAS!$A$1:$C$342,3,0)</f>
        <v>#N/A</v>
      </c>
      <c r="D2060" s="2"/>
      <c r="E2060" s="133"/>
      <c r="F2060" s="136"/>
      <c r="G2060" s="134"/>
      <c r="H2060" s="133"/>
      <c r="I2060" s="220" t="e">
        <f>VLOOKUP(A2060,EMPRESAS!$A$1:$I$342,9,0)</f>
        <v>#N/A</v>
      </c>
      <c r="J2060" s="75"/>
      <c r="K2060" s="176" t="e">
        <f>VLOOKUP(J2060,AUXILIAR_TIPO_ASEGURADORA!$C$2:$D$19,2,0)</f>
        <v>#N/A</v>
      </c>
      <c r="L2060" s="117"/>
      <c r="M2060" s="75"/>
      <c r="N2060" s="117"/>
      <c r="O2060" s="75"/>
      <c r="P2060" s="4"/>
      <c r="Q2060" s="213"/>
      <c r="R2060" s="157" t="str">
        <f t="shared" ca="1" si="107"/>
        <v>Vencida</v>
      </c>
      <c r="S2060" s="157">
        <f t="shared" ca="1" si="108"/>
        <v>44650</v>
      </c>
      <c r="T2060" s="157" t="str">
        <f t="shared" ca="1" si="109"/>
        <v xml:space="preserve"> </v>
      </c>
    </row>
    <row r="2061" spans="1:20" ht="15.6" thickTop="1" thickBot="1">
      <c r="A2061" s="84"/>
      <c r="B2061" s="88" t="e">
        <f>VLOOKUP(A2061,EMPRESAS!$A$1:$B$342,2,0)</f>
        <v>#N/A</v>
      </c>
      <c r="C2061" s="88" t="e">
        <f>VLOOKUP(A2061,EMPRESAS!$A$1:$C$342,3,0)</f>
        <v>#N/A</v>
      </c>
      <c r="D2061" s="2"/>
      <c r="E2061" s="133"/>
      <c r="F2061" s="136"/>
      <c r="G2061" s="134"/>
      <c r="H2061" s="133"/>
      <c r="I2061" s="220" t="e">
        <f>VLOOKUP(A2061,EMPRESAS!$A$1:$I$342,9,0)</f>
        <v>#N/A</v>
      </c>
      <c r="J2061" s="75"/>
      <c r="K2061" s="176" t="e">
        <f>VLOOKUP(J2061,AUXILIAR_TIPO_ASEGURADORA!$C$2:$D$19,2,0)</f>
        <v>#N/A</v>
      </c>
      <c r="L2061" s="117"/>
      <c r="M2061" s="75"/>
      <c r="N2061" s="117"/>
      <c r="O2061" s="75"/>
      <c r="P2061" s="4"/>
      <c r="Q2061" s="213"/>
      <c r="R2061" s="157" t="str">
        <f t="shared" ca="1" si="107"/>
        <v>Vencida</v>
      </c>
      <c r="S2061" s="157">
        <f t="shared" ca="1" si="108"/>
        <v>44650</v>
      </c>
      <c r="T2061" s="157" t="str">
        <f t="shared" ca="1" si="109"/>
        <v xml:space="preserve"> </v>
      </c>
    </row>
    <row r="2062" spans="1:20" ht="15.6" thickTop="1" thickBot="1">
      <c r="A2062" s="84"/>
      <c r="B2062" s="88" t="e">
        <f>VLOOKUP(A2062,EMPRESAS!$A$1:$B$342,2,0)</f>
        <v>#N/A</v>
      </c>
      <c r="C2062" s="88" t="e">
        <f>VLOOKUP(A2062,EMPRESAS!$A$1:$C$342,3,0)</f>
        <v>#N/A</v>
      </c>
      <c r="D2062" s="2"/>
      <c r="E2062" s="133"/>
      <c r="F2062" s="136"/>
      <c r="G2062" s="134"/>
      <c r="H2062" s="133"/>
      <c r="I2062" s="220" t="e">
        <f>VLOOKUP(A2062,EMPRESAS!$A$1:$I$342,9,0)</f>
        <v>#N/A</v>
      </c>
      <c r="J2062" s="75"/>
      <c r="K2062" s="176" t="e">
        <f>VLOOKUP(J2062,AUXILIAR_TIPO_ASEGURADORA!$C$2:$D$19,2,0)</f>
        <v>#N/A</v>
      </c>
      <c r="L2062" s="117"/>
      <c r="M2062" s="75"/>
      <c r="N2062" s="117"/>
      <c r="O2062" s="75"/>
      <c r="P2062" s="4"/>
      <c r="Q2062" s="213"/>
      <c r="R2062" s="157" t="str">
        <f t="shared" ca="1" si="107"/>
        <v>Vencida</v>
      </c>
      <c r="S2062" s="157">
        <f t="shared" ca="1" si="108"/>
        <v>44650</v>
      </c>
      <c r="T2062" s="157" t="str">
        <f t="shared" ca="1" si="109"/>
        <v xml:space="preserve"> </v>
      </c>
    </row>
    <row r="2063" spans="1:20" ht="15.6" thickTop="1" thickBot="1">
      <c r="A2063" s="84"/>
      <c r="B2063" s="88" t="e">
        <f>VLOOKUP(A2063,EMPRESAS!$A$1:$B$342,2,0)</f>
        <v>#N/A</v>
      </c>
      <c r="C2063" s="88" t="e">
        <f>VLOOKUP(A2063,EMPRESAS!$A$1:$C$342,3,0)</f>
        <v>#N/A</v>
      </c>
      <c r="D2063" s="2"/>
      <c r="E2063" s="133"/>
      <c r="F2063" s="136"/>
      <c r="G2063" s="134"/>
      <c r="H2063" s="133"/>
      <c r="I2063" s="220" t="e">
        <f>VLOOKUP(A2063,EMPRESAS!$A$1:$I$342,9,0)</f>
        <v>#N/A</v>
      </c>
      <c r="J2063" s="75"/>
      <c r="K2063" s="176" t="e">
        <f>VLOOKUP(J2063,AUXILIAR_TIPO_ASEGURADORA!$C$2:$D$19,2,0)</f>
        <v>#N/A</v>
      </c>
      <c r="L2063" s="117"/>
      <c r="M2063" s="75"/>
      <c r="N2063" s="117"/>
      <c r="O2063" s="75"/>
      <c r="P2063" s="4"/>
      <c r="Q2063" s="213"/>
      <c r="R2063" s="157" t="str">
        <f t="shared" ca="1" si="107"/>
        <v>Vencida</v>
      </c>
      <c r="S2063" s="157">
        <f t="shared" ca="1" si="108"/>
        <v>44650</v>
      </c>
      <c r="T2063" s="157" t="str">
        <f t="shared" ca="1" si="109"/>
        <v xml:space="preserve"> </v>
      </c>
    </row>
    <row r="2064" spans="1:20" ht="15.6" thickTop="1" thickBot="1">
      <c r="A2064" s="84"/>
      <c r="B2064" s="88" t="e">
        <f>VLOOKUP(A2064,EMPRESAS!$A$1:$B$342,2,0)</f>
        <v>#N/A</v>
      </c>
      <c r="C2064" s="88" t="e">
        <f>VLOOKUP(A2064,EMPRESAS!$A$1:$C$342,3,0)</f>
        <v>#N/A</v>
      </c>
      <c r="D2064" s="2"/>
      <c r="E2064" s="133"/>
      <c r="F2064" s="136"/>
      <c r="G2064" s="134"/>
      <c r="H2064" s="133"/>
      <c r="I2064" s="220" t="e">
        <f>VLOOKUP(A2064,EMPRESAS!$A$1:$I$342,9,0)</f>
        <v>#N/A</v>
      </c>
      <c r="J2064" s="75"/>
      <c r="K2064" s="176" t="e">
        <f>VLOOKUP(J2064,AUXILIAR_TIPO_ASEGURADORA!$C$2:$D$19,2,0)</f>
        <v>#N/A</v>
      </c>
      <c r="L2064" s="117"/>
      <c r="M2064" s="75"/>
      <c r="N2064" s="117"/>
      <c r="O2064" s="75"/>
      <c r="P2064" s="4"/>
      <c r="Q2064" s="213"/>
      <c r="R2064" s="157" t="str">
        <f t="shared" ca="1" si="107"/>
        <v>Vencida</v>
      </c>
      <c r="S2064" s="157">
        <f t="shared" ca="1" si="108"/>
        <v>44650</v>
      </c>
      <c r="T2064" s="157" t="str">
        <f t="shared" ca="1" si="109"/>
        <v xml:space="preserve"> </v>
      </c>
    </row>
    <row r="2065" spans="1:20" ht="15.6" thickTop="1" thickBot="1">
      <c r="A2065" s="84"/>
      <c r="B2065" s="88" t="e">
        <f>VLOOKUP(A2065,EMPRESAS!$A$1:$B$342,2,0)</f>
        <v>#N/A</v>
      </c>
      <c r="C2065" s="88" t="e">
        <f>VLOOKUP(A2065,EMPRESAS!$A$1:$C$342,3,0)</f>
        <v>#N/A</v>
      </c>
      <c r="D2065" s="2"/>
      <c r="E2065" s="133"/>
      <c r="F2065" s="136"/>
      <c r="G2065" s="134"/>
      <c r="H2065" s="133"/>
      <c r="I2065" s="220" t="e">
        <f>VLOOKUP(A2065,EMPRESAS!$A$1:$I$342,9,0)</f>
        <v>#N/A</v>
      </c>
      <c r="J2065" s="75"/>
      <c r="K2065" s="176" t="e">
        <f>VLOOKUP(J2065,AUXILIAR_TIPO_ASEGURADORA!$C$2:$D$19,2,0)</f>
        <v>#N/A</v>
      </c>
      <c r="L2065" s="117"/>
      <c r="M2065" s="75"/>
      <c r="N2065" s="117"/>
      <c r="O2065" s="75"/>
      <c r="P2065" s="4"/>
      <c r="Q2065" s="213"/>
      <c r="R2065" s="157" t="str">
        <f t="shared" ca="1" si="107"/>
        <v>Vencida</v>
      </c>
      <c r="S2065" s="157">
        <f t="shared" ca="1" si="108"/>
        <v>44650</v>
      </c>
      <c r="T2065" s="157" t="str">
        <f t="shared" ca="1" si="109"/>
        <v xml:space="preserve"> </v>
      </c>
    </row>
    <row r="2066" spans="1:20" ht="15.6" thickTop="1" thickBot="1">
      <c r="A2066" s="84"/>
      <c r="B2066" s="88" t="e">
        <f>VLOOKUP(A2066,EMPRESAS!$A$1:$B$342,2,0)</f>
        <v>#N/A</v>
      </c>
      <c r="C2066" s="88" t="e">
        <f>VLOOKUP(A2066,EMPRESAS!$A$1:$C$342,3,0)</f>
        <v>#N/A</v>
      </c>
      <c r="D2066" s="2"/>
      <c r="E2066" s="133"/>
      <c r="F2066" s="136"/>
      <c r="G2066" s="134"/>
      <c r="H2066" s="133"/>
      <c r="I2066" s="220" t="e">
        <f>VLOOKUP(A2066,EMPRESAS!$A$1:$I$342,9,0)</f>
        <v>#N/A</v>
      </c>
      <c r="J2066" s="75"/>
      <c r="K2066" s="176" t="e">
        <f>VLOOKUP(J2066,AUXILIAR_TIPO_ASEGURADORA!$C$2:$D$19,2,0)</f>
        <v>#N/A</v>
      </c>
      <c r="L2066" s="117"/>
      <c r="M2066" s="75"/>
      <c r="N2066" s="117"/>
      <c r="O2066" s="75"/>
      <c r="P2066" s="4"/>
      <c r="Q2066" s="213"/>
      <c r="R2066" s="157" t="str">
        <f t="shared" ca="1" si="107"/>
        <v>Vencida</v>
      </c>
      <c r="S2066" s="157">
        <f t="shared" ca="1" si="108"/>
        <v>44650</v>
      </c>
      <c r="T2066" s="157" t="str">
        <f t="shared" ca="1" si="109"/>
        <v xml:space="preserve"> </v>
      </c>
    </row>
    <row r="2067" spans="1:20" ht="15.6" thickTop="1" thickBot="1">
      <c r="A2067" s="84"/>
      <c r="B2067" s="88" t="e">
        <f>VLOOKUP(A2067,EMPRESAS!$A$1:$B$342,2,0)</f>
        <v>#N/A</v>
      </c>
      <c r="C2067" s="88" t="e">
        <f>VLOOKUP(A2067,EMPRESAS!$A$1:$C$342,3,0)</f>
        <v>#N/A</v>
      </c>
      <c r="D2067" s="2"/>
      <c r="E2067" s="133"/>
      <c r="F2067" s="136"/>
      <c r="G2067" s="134"/>
      <c r="H2067" s="133"/>
      <c r="I2067" s="220" t="e">
        <f>VLOOKUP(A2067,EMPRESAS!$A$1:$I$342,9,0)</f>
        <v>#N/A</v>
      </c>
      <c r="J2067" s="75"/>
      <c r="K2067" s="176" t="e">
        <f>VLOOKUP(J2067,AUXILIAR_TIPO_ASEGURADORA!$C$2:$D$19,2,0)</f>
        <v>#N/A</v>
      </c>
      <c r="L2067" s="117"/>
      <c r="M2067" s="75"/>
      <c r="N2067" s="117"/>
      <c r="O2067" s="75"/>
      <c r="P2067" s="4"/>
      <c r="Q2067" s="213"/>
      <c r="R2067" s="157" t="str">
        <f t="shared" ca="1" si="107"/>
        <v>Vencida</v>
      </c>
      <c r="S2067" s="157">
        <f t="shared" ca="1" si="108"/>
        <v>44650</v>
      </c>
      <c r="T2067" s="157" t="str">
        <f t="shared" ca="1" si="109"/>
        <v xml:space="preserve"> </v>
      </c>
    </row>
    <row r="2068" spans="1:20" ht="15.6" thickTop="1" thickBot="1">
      <c r="A2068" s="84"/>
      <c r="B2068" s="88" t="e">
        <f>VLOOKUP(A2068,EMPRESAS!$A$1:$B$342,2,0)</f>
        <v>#N/A</v>
      </c>
      <c r="C2068" s="88" t="e">
        <f>VLOOKUP(A2068,EMPRESAS!$A$1:$C$342,3,0)</f>
        <v>#N/A</v>
      </c>
      <c r="D2068" s="2"/>
      <c r="E2068" s="133"/>
      <c r="F2068" s="136"/>
      <c r="G2068" s="134"/>
      <c r="H2068" s="133"/>
      <c r="I2068" s="220" t="e">
        <f>VLOOKUP(A2068,EMPRESAS!$A$1:$I$342,9,0)</f>
        <v>#N/A</v>
      </c>
      <c r="J2068" s="75"/>
      <c r="K2068" s="176" t="e">
        <f>VLOOKUP(J2068,AUXILIAR_TIPO_ASEGURADORA!$C$2:$D$19,2,0)</f>
        <v>#N/A</v>
      </c>
      <c r="L2068" s="117"/>
      <c r="M2068" s="75"/>
      <c r="N2068" s="117"/>
      <c r="O2068" s="75"/>
      <c r="P2068" s="4"/>
      <c r="Q2068" s="213"/>
      <c r="R2068" s="157" t="str">
        <f t="shared" ca="1" si="107"/>
        <v>Vencida</v>
      </c>
      <c r="S2068" s="157">
        <f t="shared" ca="1" si="108"/>
        <v>44650</v>
      </c>
      <c r="T2068" s="157" t="str">
        <f t="shared" ca="1" si="109"/>
        <v xml:space="preserve"> </v>
      </c>
    </row>
    <row r="2069" spans="1:20" ht="15.6" thickTop="1" thickBot="1">
      <c r="A2069" s="84"/>
      <c r="B2069" s="88" t="e">
        <f>VLOOKUP(A2069,EMPRESAS!$A$1:$B$342,2,0)</f>
        <v>#N/A</v>
      </c>
      <c r="C2069" s="88" t="e">
        <f>VLOOKUP(A2069,EMPRESAS!$A$1:$C$342,3,0)</f>
        <v>#N/A</v>
      </c>
      <c r="D2069" s="2"/>
      <c r="E2069" s="133"/>
      <c r="F2069" s="136"/>
      <c r="G2069" s="134"/>
      <c r="H2069" s="133"/>
      <c r="I2069" s="220" t="e">
        <f>VLOOKUP(A2069,EMPRESAS!$A$1:$I$342,9,0)</f>
        <v>#N/A</v>
      </c>
      <c r="J2069" s="75"/>
      <c r="K2069" s="176" t="e">
        <f>VLOOKUP(J2069,AUXILIAR_TIPO_ASEGURADORA!$C$2:$D$19,2,0)</f>
        <v>#N/A</v>
      </c>
      <c r="L2069" s="117"/>
      <c r="M2069" s="75"/>
      <c r="N2069" s="117"/>
      <c r="O2069" s="75"/>
      <c r="P2069" s="4"/>
      <c r="Q2069" s="213"/>
      <c r="R2069" s="157" t="str">
        <f t="shared" ca="1" si="107"/>
        <v>Vencida</v>
      </c>
      <c r="S2069" s="157">
        <f t="shared" ca="1" si="108"/>
        <v>44650</v>
      </c>
      <c r="T2069" s="157" t="str">
        <f t="shared" ca="1" si="109"/>
        <v xml:space="preserve"> </v>
      </c>
    </row>
    <row r="2070" spans="1:20" ht="15.6" thickTop="1" thickBot="1">
      <c r="A2070" s="84"/>
      <c r="B2070" s="88" t="e">
        <f>VLOOKUP(A2070,EMPRESAS!$A$1:$B$342,2,0)</f>
        <v>#N/A</v>
      </c>
      <c r="C2070" s="88" t="e">
        <f>VLOOKUP(A2070,EMPRESAS!$A$1:$C$342,3,0)</f>
        <v>#N/A</v>
      </c>
      <c r="D2070" s="2"/>
      <c r="E2070" s="133"/>
      <c r="F2070" s="136"/>
      <c r="G2070" s="134"/>
      <c r="H2070" s="133"/>
      <c r="I2070" s="220" t="e">
        <f>VLOOKUP(A2070,EMPRESAS!$A$1:$I$342,9,0)</f>
        <v>#N/A</v>
      </c>
      <c r="J2070" s="75"/>
      <c r="K2070" s="176" t="e">
        <f>VLOOKUP(J2070,AUXILIAR_TIPO_ASEGURADORA!$C$2:$D$19,2,0)</f>
        <v>#N/A</v>
      </c>
      <c r="L2070" s="117"/>
      <c r="M2070" s="75"/>
      <c r="N2070" s="117"/>
      <c r="O2070" s="75"/>
      <c r="P2070" s="4"/>
      <c r="Q2070" s="213"/>
      <c r="R2070" s="157" t="str">
        <f t="shared" ca="1" si="107"/>
        <v>Vencida</v>
      </c>
      <c r="S2070" s="157">
        <f t="shared" ca="1" si="108"/>
        <v>44650</v>
      </c>
      <c r="T2070" s="157" t="str">
        <f t="shared" ca="1" si="109"/>
        <v xml:space="preserve"> </v>
      </c>
    </row>
    <row r="2071" spans="1:20" ht="15.6" thickTop="1" thickBot="1">
      <c r="A2071" s="84"/>
      <c r="B2071" s="88" t="e">
        <f>VLOOKUP(A2071,EMPRESAS!$A$1:$B$342,2,0)</f>
        <v>#N/A</v>
      </c>
      <c r="C2071" s="88" t="e">
        <f>VLOOKUP(A2071,EMPRESAS!$A$1:$C$342,3,0)</f>
        <v>#N/A</v>
      </c>
      <c r="D2071" s="2"/>
      <c r="E2071" s="133"/>
      <c r="F2071" s="136"/>
      <c r="G2071" s="134"/>
      <c r="H2071" s="133"/>
      <c r="I2071" s="220" t="e">
        <f>VLOOKUP(A2071,EMPRESAS!$A$1:$I$342,9,0)</f>
        <v>#N/A</v>
      </c>
      <c r="J2071" s="75"/>
      <c r="K2071" s="176" t="e">
        <f>VLOOKUP(J2071,AUXILIAR_TIPO_ASEGURADORA!$C$2:$D$19,2,0)</f>
        <v>#N/A</v>
      </c>
      <c r="L2071" s="117"/>
      <c r="M2071" s="75"/>
      <c r="N2071" s="117"/>
      <c r="O2071" s="75"/>
      <c r="P2071" s="4"/>
      <c r="Q2071" s="213"/>
      <c r="R2071" s="157" t="str">
        <f t="shared" ca="1" si="107"/>
        <v>Vencida</v>
      </c>
      <c r="S2071" s="157">
        <f t="shared" ca="1" si="108"/>
        <v>44650</v>
      </c>
      <c r="T2071" s="157" t="str">
        <f t="shared" ca="1" si="109"/>
        <v xml:space="preserve"> </v>
      </c>
    </row>
    <row r="2072" spans="1:20" ht="15.6" thickTop="1" thickBot="1">
      <c r="A2072" s="84"/>
      <c r="B2072" s="88" t="e">
        <f>VLOOKUP(A2072,EMPRESAS!$A$1:$B$342,2,0)</f>
        <v>#N/A</v>
      </c>
      <c r="C2072" s="88" t="e">
        <f>VLOOKUP(A2072,EMPRESAS!$A$1:$C$342,3,0)</f>
        <v>#N/A</v>
      </c>
      <c r="D2072" s="2"/>
      <c r="E2072" s="133"/>
      <c r="F2072" s="136"/>
      <c r="G2072" s="134"/>
      <c r="H2072" s="133"/>
      <c r="I2072" s="220" t="e">
        <f>VLOOKUP(A2072,EMPRESAS!$A$1:$I$342,9,0)</f>
        <v>#N/A</v>
      </c>
      <c r="J2072" s="75"/>
      <c r="K2072" s="176" t="e">
        <f>VLOOKUP(J2072,AUXILIAR_TIPO_ASEGURADORA!$C$2:$D$19,2,0)</f>
        <v>#N/A</v>
      </c>
      <c r="L2072" s="117"/>
      <c r="M2072" s="75"/>
      <c r="N2072" s="117"/>
      <c r="O2072" s="75"/>
      <c r="P2072" s="4"/>
      <c r="Q2072" s="213"/>
      <c r="R2072" s="157" t="str">
        <f t="shared" ca="1" si="107"/>
        <v>Vencida</v>
      </c>
      <c r="S2072" s="157">
        <f t="shared" ca="1" si="108"/>
        <v>44650</v>
      </c>
      <c r="T2072" s="157" t="str">
        <f t="shared" ca="1" si="109"/>
        <v xml:space="preserve"> </v>
      </c>
    </row>
    <row r="2073" spans="1:20" ht="15.6" thickTop="1" thickBot="1">
      <c r="A2073" s="84"/>
      <c r="B2073" s="88" t="e">
        <f>VLOOKUP(A2073,EMPRESAS!$A$1:$B$342,2,0)</f>
        <v>#N/A</v>
      </c>
      <c r="C2073" s="88" t="e">
        <f>VLOOKUP(A2073,EMPRESAS!$A$1:$C$342,3,0)</f>
        <v>#N/A</v>
      </c>
      <c r="D2073" s="2"/>
      <c r="E2073" s="133"/>
      <c r="F2073" s="136"/>
      <c r="G2073" s="134"/>
      <c r="H2073" s="133"/>
      <c r="I2073" s="220" t="e">
        <f>VLOOKUP(A2073,EMPRESAS!$A$1:$I$342,9,0)</f>
        <v>#N/A</v>
      </c>
      <c r="J2073" s="75"/>
      <c r="K2073" s="176" t="e">
        <f>VLOOKUP(J2073,AUXILIAR_TIPO_ASEGURADORA!$C$2:$D$19,2,0)</f>
        <v>#N/A</v>
      </c>
      <c r="L2073" s="117"/>
      <c r="M2073" s="75"/>
      <c r="N2073" s="117"/>
      <c r="O2073" s="75"/>
      <c r="P2073" s="4"/>
      <c r="Q2073" s="213"/>
      <c r="R2073" s="157" t="str">
        <f t="shared" ca="1" si="107"/>
        <v>Vencida</v>
      </c>
      <c r="S2073" s="157">
        <f t="shared" ca="1" si="108"/>
        <v>44650</v>
      </c>
      <c r="T2073" s="157" t="str">
        <f t="shared" ca="1" si="109"/>
        <v xml:space="preserve"> </v>
      </c>
    </row>
    <row r="2074" spans="1:20" ht="15.6" thickTop="1" thickBot="1">
      <c r="A2074" s="84"/>
      <c r="B2074" s="88" t="e">
        <f>VLOOKUP(A2074,EMPRESAS!$A$1:$B$342,2,0)</f>
        <v>#N/A</v>
      </c>
      <c r="C2074" s="88" t="e">
        <f>VLOOKUP(A2074,EMPRESAS!$A$1:$C$342,3,0)</f>
        <v>#N/A</v>
      </c>
      <c r="D2074" s="2"/>
      <c r="E2074" s="133"/>
      <c r="F2074" s="136"/>
      <c r="G2074" s="134"/>
      <c r="H2074" s="133"/>
      <c r="I2074" s="220" t="e">
        <f>VLOOKUP(A2074,EMPRESAS!$A$1:$I$342,9,0)</f>
        <v>#N/A</v>
      </c>
      <c r="J2074" s="75"/>
      <c r="K2074" s="176" t="e">
        <f>VLOOKUP(J2074,AUXILIAR_TIPO_ASEGURADORA!$C$2:$D$19,2,0)</f>
        <v>#N/A</v>
      </c>
      <c r="L2074" s="117"/>
      <c r="M2074" s="75"/>
      <c r="N2074" s="117"/>
      <c r="O2074" s="75"/>
      <c r="P2074" s="4"/>
      <c r="Q2074" s="213"/>
      <c r="R2074" s="157" t="str">
        <f t="shared" ca="1" si="107"/>
        <v>Vencida</v>
      </c>
      <c r="S2074" s="157">
        <f t="shared" ca="1" si="108"/>
        <v>44650</v>
      </c>
      <c r="T2074" s="157" t="str">
        <f t="shared" ca="1" si="109"/>
        <v xml:space="preserve"> </v>
      </c>
    </row>
    <row r="2075" spans="1:20" ht="15.6" thickTop="1" thickBot="1">
      <c r="A2075" s="84"/>
      <c r="B2075" s="88" t="e">
        <f>VLOOKUP(A2075,EMPRESAS!$A$1:$B$342,2,0)</f>
        <v>#N/A</v>
      </c>
      <c r="C2075" s="88" t="e">
        <f>VLOOKUP(A2075,EMPRESAS!$A$1:$C$342,3,0)</f>
        <v>#N/A</v>
      </c>
      <c r="D2075" s="2"/>
      <c r="E2075" s="133"/>
      <c r="F2075" s="136"/>
      <c r="G2075" s="134"/>
      <c r="H2075" s="133"/>
      <c r="I2075" s="220" t="e">
        <f>VLOOKUP(A2075,EMPRESAS!$A$1:$I$342,9,0)</f>
        <v>#N/A</v>
      </c>
      <c r="J2075" s="75"/>
      <c r="K2075" s="176" t="e">
        <f>VLOOKUP(J2075,AUXILIAR_TIPO_ASEGURADORA!$C$2:$D$19,2,0)</f>
        <v>#N/A</v>
      </c>
      <c r="L2075" s="117"/>
      <c r="M2075" s="75"/>
      <c r="N2075" s="117"/>
      <c r="O2075" s="75"/>
      <c r="P2075" s="4"/>
      <c r="Q2075" s="213"/>
      <c r="R2075" s="157" t="str">
        <f t="shared" ca="1" si="107"/>
        <v>Vencida</v>
      </c>
      <c r="S2075" s="157">
        <f t="shared" ca="1" si="108"/>
        <v>44650</v>
      </c>
      <c r="T2075" s="157" t="str">
        <f t="shared" ca="1" si="109"/>
        <v xml:space="preserve"> </v>
      </c>
    </row>
    <row r="2076" spans="1:20" ht="15.6" thickTop="1" thickBot="1">
      <c r="A2076" s="84"/>
      <c r="B2076" s="88" t="e">
        <f>VLOOKUP(A2076,EMPRESAS!$A$1:$B$342,2,0)</f>
        <v>#N/A</v>
      </c>
      <c r="C2076" s="88" t="e">
        <f>VLOOKUP(A2076,EMPRESAS!$A$1:$C$342,3,0)</f>
        <v>#N/A</v>
      </c>
      <c r="D2076" s="2"/>
      <c r="E2076" s="133"/>
      <c r="F2076" s="136"/>
      <c r="G2076" s="134"/>
      <c r="H2076" s="133"/>
      <c r="I2076" s="220" t="e">
        <f>VLOOKUP(A2076,EMPRESAS!$A$1:$I$342,9,0)</f>
        <v>#N/A</v>
      </c>
      <c r="J2076" s="75"/>
      <c r="K2076" s="176" t="e">
        <f>VLOOKUP(J2076,AUXILIAR_TIPO_ASEGURADORA!$C$2:$D$19,2,0)</f>
        <v>#N/A</v>
      </c>
      <c r="L2076" s="117"/>
      <c r="M2076" s="75"/>
      <c r="N2076" s="117"/>
      <c r="O2076" s="75"/>
      <c r="P2076" s="4"/>
      <c r="Q2076" s="213"/>
      <c r="R2076" s="157" t="str">
        <f t="shared" ca="1" si="107"/>
        <v>Vencida</v>
      </c>
      <c r="S2076" s="157">
        <f t="shared" ca="1" si="108"/>
        <v>44650</v>
      </c>
      <c r="T2076" s="157" t="str">
        <f t="shared" ca="1" si="109"/>
        <v xml:space="preserve"> </v>
      </c>
    </row>
    <row r="2077" spans="1:20" ht="15.6" thickTop="1" thickBot="1">
      <c r="A2077" s="84"/>
      <c r="B2077" s="88" t="e">
        <f>VLOOKUP(A2077,EMPRESAS!$A$1:$B$342,2,0)</f>
        <v>#N/A</v>
      </c>
      <c r="C2077" s="88" t="e">
        <f>VLOOKUP(A2077,EMPRESAS!$A$1:$C$342,3,0)</f>
        <v>#N/A</v>
      </c>
      <c r="D2077" s="2"/>
      <c r="E2077" s="133"/>
      <c r="F2077" s="136"/>
      <c r="G2077" s="134"/>
      <c r="H2077" s="133"/>
      <c r="I2077" s="220" t="e">
        <f>VLOOKUP(A2077,EMPRESAS!$A$1:$I$342,9,0)</f>
        <v>#N/A</v>
      </c>
      <c r="J2077" s="75"/>
      <c r="K2077" s="176" t="e">
        <f>VLOOKUP(J2077,AUXILIAR_TIPO_ASEGURADORA!$C$2:$D$19,2,0)</f>
        <v>#N/A</v>
      </c>
      <c r="L2077" s="117"/>
      <c r="M2077" s="75"/>
      <c r="N2077" s="117"/>
      <c r="O2077" s="75"/>
      <c r="P2077" s="4"/>
      <c r="Q2077" s="213"/>
      <c r="R2077" s="157" t="str">
        <f t="shared" ca="1" si="107"/>
        <v>Vencida</v>
      </c>
      <c r="S2077" s="157">
        <f t="shared" ca="1" si="108"/>
        <v>44650</v>
      </c>
      <c r="T2077" s="157" t="str">
        <f t="shared" ca="1" si="109"/>
        <v xml:space="preserve"> </v>
      </c>
    </row>
    <row r="2078" spans="1:20" ht="15.6" thickTop="1" thickBot="1">
      <c r="A2078" s="84"/>
      <c r="B2078" s="88" t="e">
        <f>VLOOKUP(A2078,EMPRESAS!$A$1:$B$342,2,0)</f>
        <v>#N/A</v>
      </c>
      <c r="C2078" s="88" t="e">
        <f>VLOOKUP(A2078,EMPRESAS!$A$1:$C$342,3,0)</f>
        <v>#N/A</v>
      </c>
      <c r="D2078" s="2"/>
      <c r="E2078" s="133"/>
      <c r="F2078" s="136"/>
      <c r="G2078" s="134"/>
      <c r="H2078" s="133"/>
      <c r="I2078" s="220" t="e">
        <f>VLOOKUP(A2078,EMPRESAS!$A$1:$I$342,9,0)</f>
        <v>#N/A</v>
      </c>
      <c r="J2078" s="75"/>
      <c r="K2078" s="176" t="e">
        <f>VLOOKUP(J2078,AUXILIAR_TIPO_ASEGURADORA!$C$2:$D$19,2,0)</f>
        <v>#N/A</v>
      </c>
      <c r="L2078" s="117"/>
      <c r="M2078" s="75"/>
      <c r="N2078" s="117"/>
      <c r="O2078" s="75"/>
      <c r="P2078" s="4"/>
      <c r="Q2078" s="213"/>
      <c r="R2078" s="157" t="str">
        <f t="shared" ca="1" si="107"/>
        <v>Vencida</v>
      </c>
      <c r="S2078" s="157">
        <f t="shared" ca="1" si="108"/>
        <v>44650</v>
      </c>
      <c r="T2078" s="157" t="str">
        <f t="shared" ca="1" si="109"/>
        <v xml:space="preserve"> </v>
      </c>
    </row>
    <row r="2079" spans="1:20" ht="15" thickTop="1">
      <c r="A2079" s="84"/>
      <c r="B2079" s="88" t="e">
        <f>VLOOKUP(A2079,EMPRESAS!$A$1:$B$342,2,0)</f>
        <v>#N/A</v>
      </c>
      <c r="C2079" s="88" t="e">
        <f>VLOOKUP(A2079,EMPRESAS!$A$1:$C$342,3,0)</f>
        <v>#N/A</v>
      </c>
      <c r="D2079" s="2"/>
      <c r="E2079" s="4"/>
      <c r="F2079" s="3"/>
      <c r="G2079" s="2"/>
      <c r="H2079" s="4"/>
      <c r="I2079" s="220" t="e">
        <f>VLOOKUP(A2079,EMPRESAS!$A$1:$I$342,9,0)</f>
        <v>#N/A</v>
      </c>
      <c r="J2079" s="2"/>
      <c r="K2079" s="176" t="e">
        <f>VLOOKUP(J2079,AUXILIAR_TIPO_ASEGURADORA!$C$2:$D$19,2,0)</f>
        <v>#N/A</v>
      </c>
      <c r="L2079" s="4"/>
      <c r="M2079" s="2"/>
      <c r="N2079" s="4"/>
      <c r="O2079" s="2"/>
      <c r="P2079" s="4"/>
      <c r="Q2079" s="213"/>
      <c r="R2079" s="2"/>
      <c r="S2079" s="157"/>
      <c r="T2079" s="2"/>
    </row>
    <row r="2080" spans="1:20">
      <c r="A2080" s="84"/>
      <c r="B2080" s="88" t="e">
        <f>VLOOKUP(A2080,EMPRESAS!$A$1:$B$342,2,0)</f>
        <v>#N/A</v>
      </c>
      <c r="C2080" s="88" t="e">
        <f>VLOOKUP(A2080,EMPRESAS!$A$1:$C$342,3,0)</f>
        <v>#N/A</v>
      </c>
      <c r="D2080" s="2"/>
      <c r="E2080" s="4"/>
      <c r="F2080" s="3"/>
      <c r="G2080" s="2"/>
      <c r="H2080" s="4"/>
      <c r="I2080" s="220" t="e">
        <f>VLOOKUP(A2080,EMPRESAS!$A$1:$I$342,9,0)</f>
        <v>#N/A</v>
      </c>
      <c r="J2080" s="2"/>
      <c r="K2080" s="176" t="e">
        <f>VLOOKUP(J2080,AUXILIAR_TIPO_ASEGURADORA!$C$2:$D$19,2,0)</f>
        <v>#N/A</v>
      </c>
      <c r="L2080" s="4"/>
      <c r="M2080" s="2"/>
      <c r="N2080" s="4"/>
      <c r="O2080" s="2"/>
      <c r="P2080" s="4"/>
      <c r="Q2080" s="213"/>
      <c r="R2080" s="2"/>
      <c r="S2080" s="2"/>
      <c r="T2080" s="2"/>
    </row>
    <row r="2081" spans="1:20">
      <c r="A2081" s="84"/>
      <c r="B2081" s="88" t="e">
        <f>VLOOKUP(A2081,EMPRESAS!$A$1:$B$342,2,0)</f>
        <v>#N/A</v>
      </c>
      <c r="C2081" s="88" t="e">
        <f>VLOOKUP(A2081,EMPRESAS!$A$1:$C$342,3,0)</f>
        <v>#N/A</v>
      </c>
      <c r="D2081" s="2"/>
      <c r="E2081" s="4"/>
      <c r="F2081" s="3"/>
      <c r="G2081" s="2"/>
      <c r="H2081" s="4"/>
      <c r="I2081" s="220" t="e">
        <f>VLOOKUP(A2081,EMPRESAS!$A$1:$I$342,9,0)</f>
        <v>#N/A</v>
      </c>
      <c r="J2081" s="2"/>
      <c r="K2081" s="176" t="e">
        <f>VLOOKUP(J2081,AUXILIAR_TIPO_ASEGURADORA!$C$2:$D$19,2,0)</f>
        <v>#N/A</v>
      </c>
      <c r="L2081" s="4"/>
      <c r="M2081" s="2"/>
      <c r="N2081" s="4"/>
      <c r="O2081" s="2"/>
      <c r="P2081" s="4"/>
      <c r="Q2081" s="213"/>
      <c r="R2081" s="2"/>
      <c r="S2081" s="2"/>
      <c r="T2081" s="2"/>
    </row>
    <row r="2082" spans="1:20">
      <c r="A2082" s="84"/>
      <c r="B2082" s="88" t="e">
        <f>VLOOKUP(A2082,EMPRESAS!$A$1:$B$342,2,0)</f>
        <v>#N/A</v>
      </c>
      <c r="C2082" s="88" t="e">
        <f>VLOOKUP(A2082,EMPRESAS!$A$1:$C$342,3,0)</f>
        <v>#N/A</v>
      </c>
      <c r="D2082" s="2"/>
      <c r="E2082" s="4"/>
      <c r="F2082" s="3"/>
      <c r="G2082" s="2"/>
      <c r="H2082" s="4"/>
      <c r="I2082" s="220" t="e">
        <f>VLOOKUP(A2082,EMPRESAS!$A$1:$I$342,9,0)</f>
        <v>#N/A</v>
      </c>
      <c r="J2082" s="2"/>
      <c r="K2082" s="176" t="e">
        <f>VLOOKUP(J2082,AUXILIAR_TIPO_ASEGURADORA!$C$2:$D$19,2,0)</f>
        <v>#N/A</v>
      </c>
      <c r="L2082" s="4"/>
      <c r="M2082" s="2"/>
      <c r="N2082" s="4"/>
      <c r="O2082" s="2"/>
      <c r="P2082" s="4"/>
      <c r="Q2082" s="213"/>
      <c r="R2082" s="2"/>
      <c r="S2082" s="2"/>
      <c r="T2082" s="2"/>
    </row>
    <row r="2083" spans="1:20">
      <c r="A2083" s="84"/>
      <c r="B2083" s="88" t="e">
        <f>VLOOKUP(A2083,EMPRESAS!$A$1:$B$342,2,0)</f>
        <v>#N/A</v>
      </c>
      <c r="C2083" s="88" t="e">
        <f>VLOOKUP(A2083,EMPRESAS!$A$1:$C$342,3,0)</f>
        <v>#N/A</v>
      </c>
      <c r="D2083" s="2"/>
      <c r="E2083" s="4"/>
      <c r="F2083" s="3"/>
      <c r="G2083" s="2"/>
      <c r="H2083" s="4"/>
      <c r="I2083" s="220" t="e">
        <f>VLOOKUP(A2083,EMPRESAS!$A$1:$I$342,9,0)</f>
        <v>#N/A</v>
      </c>
      <c r="J2083" s="2"/>
      <c r="K2083" s="176" t="e">
        <f>VLOOKUP(J2083,AUXILIAR_TIPO_ASEGURADORA!$C$2:$D$19,2,0)</f>
        <v>#N/A</v>
      </c>
      <c r="L2083" s="4"/>
      <c r="M2083" s="2"/>
      <c r="N2083" s="4"/>
      <c r="O2083" s="2"/>
      <c r="P2083" s="4"/>
      <c r="Q2083" s="213"/>
      <c r="R2083" s="2"/>
      <c r="S2083" s="2"/>
      <c r="T2083" s="2"/>
    </row>
    <row r="2084" spans="1:20">
      <c r="A2084" s="84"/>
      <c r="B2084" s="88" t="e">
        <f>VLOOKUP(A2084,EMPRESAS!$A$1:$B$342,2,0)</f>
        <v>#N/A</v>
      </c>
      <c r="C2084" s="88" t="e">
        <f>VLOOKUP(A2084,EMPRESAS!$A$1:$C$342,3,0)</f>
        <v>#N/A</v>
      </c>
      <c r="D2084" s="2"/>
      <c r="E2084" s="4"/>
      <c r="F2084" s="3"/>
      <c r="G2084" s="2"/>
      <c r="H2084" s="4"/>
      <c r="I2084" s="220" t="e">
        <f>VLOOKUP(A2084,EMPRESAS!$A$1:$I$342,9,0)</f>
        <v>#N/A</v>
      </c>
      <c r="J2084" s="2"/>
      <c r="K2084" s="176" t="e">
        <f>VLOOKUP(J2084,AUXILIAR_TIPO_ASEGURADORA!$C$2:$D$19,2,0)</f>
        <v>#N/A</v>
      </c>
      <c r="L2084" s="4"/>
      <c r="M2084" s="2"/>
      <c r="N2084" s="4"/>
      <c r="O2084" s="2"/>
      <c r="P2084" s="4"/>
      <c r="Q2084" s="213"/>
      <c r="R2084" s="2"/>
      <c r="S2084" s="2"/>
      <c r="T2084" s="2"/>
    </row>
    <row r="2085" spans="1:20">
      <c r="A2085" s="84"/>
      <c r="B2085" s="88" t="e">
        <f>VLOOKUP(A2085,EMPRESAS!$A$1:$B$342,2,0)</f>
        <v>#N/A</v>
      </c>
      <c r="C2085" s="88" t="e">
        <f>VLOOKUP(A2085,EMPRESAS!$A$1:$C$342,3,0)</f>
        <v>#N/A</v>
      </c>
      <c r="D2085" s="2"/>
      <c r="E2085" s="4"/>
      <c r="F2085" s="3"/>
      <c r="G2085" s="2"/>
      <c r="H2085" s="4"/>
      <c r="I2085" s="220" t="e">
        <f>VLOOKUP(A2085,EMPRESAS!$A$1:$I$342,9,0)</f>
        <v>#N/A</v>
      </c>
      <c r="J2085" s="2"/>
      <c r="K2085" s="176" t="e">
        <f>VLOOKUP(J2085,AUXILIAR_TIPO_ASEGURADORA!$C$2:$D$19,2,0)</f>
        <v>#N/A</v>
      </c>
      <c r="L2085" s="4"/>
      <c r="M2085" s="2"/>
      <c r="N2085" s="4"/>
      <c r="O2085" s="2"/>
      <c r="P2085" s="4"/>
      <c r="Q2085" s="213"/>
      <c r="R2085" s="2"/>
      <c r="S2085" s="2"/>
      <c r="T2085" s="2"/>
    </row>
    <row r="2086" spans="1:20">
      <c r="A2086" s="84"/>
      <c r="B2086" s="88" t="e">
        <f>VLOOKUP(A2086,EMPRESAS!$A$1:$B$342,2,0)</f>
        <v>#N/A</v>
      </c>
      <c r="C2086" s="88" t="e">
        <f>VLOOKUP(A2086,EMPRESAS!$A$1:$C$342,3,0)</f>
        <v>#N/A</v>
      </c>
      <c r="D2086" s="2"/>
      <c r="E2086" s="4"/>
      <c r="F2086" s="3"/>
      <c r="G2086" s="2"/>
      <c r="H2086" s="4"/>
      <c r="I2086" s="220" t="e">
        <f>VLOOKUP(A2086,EMPRESAS!$A$1:$I$342,9,0)</f>
        <v>#N/A</v>
      </c>
      <c r="J2086" s="2"/>
      <c r="K2086" s="176" t="e">
        <f>VLOOKUP(J2086,AUXILIAR_TIPO_ASEGURADORA!$C$2:$D$19,2,0)</f>
        <v>#N/A</v>
      </c>
      <c r="L2086" s="4"/>
      <c r="M2086" s="2"/>
      <c r="N2086" s="4"/>
      <c r="O2086" s="2"/>
      <c r="P2086" s="4"/>
      <c r="Q2086" s="213"/>
      <c r="R2086" s="2"/>
      <c r="S2086" s="2"/>
      <c r="T2086" s="2"/>
    </row>
    <row r="2087" spans="1:20">
      <c r="A2087" s="84"/>
      <c r="B2087" s="88" t="e">
        <f>VLOOKUP(A2087,EMPRESAS!$A$1:$B$342,2,0)</f>
        <v>#N/A</v>
      </c>
      <c r="C2087" s="88" t="e">
        <f>VLOOKUP(A2087,EMPRESAS!$A$1:$C$342,3,0)</f>
        <v>#N/A</v>
      </c>
      <c r="D2087" s="2"/>
      <c r="E2087" s="4"/>
      <c r="F2087" s="3"/>
      <c r="G2087" s="2"/>
      <c r="H2087" s="4"/>
      <c r="I2087" s="220" t="e">
        <f>VLOOKUP(A2087,EMPRESAS!$A$1:$I$342,9,0)</f>
        <v>#N/A</v>
      </c>
      <c r="J2087" s="2"/>
      <c r="K2087" s="176" t="e">
        <f>VLOOKUP(J2087,AUXILIAR_TIPO_ASEGURADORA!$C$2:$D$19,2,0)</f>
        <v>#N/A</v>
      </c>
      <c r="L2087" s="4"/>
      <c r="M2087" s="2"/>
      <c r="N2087" s="4"/>
      <c r="O2087" s="2"/>
      <c r="P2087" s="4"/>
      <c r="Q2087" s="213"/>
      <c r="R2087" s="2"/>
      <c r="S2087" s="2"/>
      <c r="T2087" s="2"/>
    </row>
    <row r="2088" spans="1:20">
      <c r="A2088" s="84"/>
      <c r="B2088" s="88" t="e">
        <f>VLOOKUP(A2088,EMPRESAS!$A$1:$B$342,2,0)</f>
        <v>#N/A</v>
      </c>
      <c r="C2088" s="88" t="e">
        <f>VLOOKUP(A2088,EMPRESAS!$A$1:$C$342,3,0)</f>
        <v>#N/A</v>
      </c>
      <c r="D2088" s="2"/>
      <c r="E2088" s="4"/>
      <c r="F2088" s="3"/>
      <c r="G2088" s="2"/>
      <c r="H2088" s="4"/>
      <c r="I2088" s="220" t="e">
        <f>VLOOKUP(A2088,EMPRESAS!$A$1:$I$342,9,0)</f>
        <v>#N/A</v>
      </c>
      <c r="J2088" s="2"/>
      <c r="K2088" s="176" t="e">
        <f>VLOOKUP(J2088,AUXILIAR_TIPO_ASEGURADORA!$C$2:$D$19,2,0)</f>
        <v>#N/A</v>
      </c>
      <c r="L2088" s="4"/>
      <c r="M2088" s="2"/>
      <c r="N2088" s="4"/>
      <c r="O2088" s="2"/>
      <c r="P2088" s="4"/>
      <c r="Q2088" s="213"/>
      <c r="R2088" s="2"/>
      <c r="S2088" s="2"/>
      <c r="T2088" s="2"/>
    </row>
    <row r="2089" spans="1:20">
      <c r="A2089" s="84"/>
      <c r="B2089" s="88" t="e">
        <f>VLOOKUP(A2089,EMPRESAS!$A$1:$B$342,2,0)</f>
        <v>#N/A</v>
      </c>
      <c r="C2089" s="88" t="e">
        <f>VLOOKUP(A2089,EMPRESAS!$A$1:$C$342,3,0)</f>
        <v>#N/A</v>
      </c>
      <c r="D2089" s="2"/>
      <c r="E2089" s="4"/>
      <c r="F2089" s="3"/>
      <c r="G2089" s="2"/>
      <c r="H2089" s="4"/>
      <c r="I2089" s="220" t="e">
        <f>VLOOKUP(A2089,EMPRESAS!$A$1:$I$342,9,0)</f>
        <v>#N/A</v>
      </c>
      <c r="J2089" s="2"/>
      <c r="K2089" s="176" t="e">
        <f>VLOOKUP(J2089,AUXILIAR_TIPO_ASEGURADORA!$C$2:$D$19,2,0)</f>
        <v>#N/A</v>
      </c>
      <c r="L2089" s="4"/>
      <c r="M2089" s="2"/>
      <c r="N2089" s="4"/>
      <c r="O2089" s="2"/>
      <c r="P2089" s="4"/>
      <c r="Q2089" s="213"/>
      <c r="R2089" s="2"/>
      <c r="S2089" s="2"/>
      <c r="T2089" s="2"/>
    </row>
    <row r="2090" spans="1:20">
      <c r="A2090" s="84"/>
      <c r="B2090" s="88" t="e">
        <f>VLOOKUP(A2090,EMPRESAS!$A$1:$B$342,2,0)</f>
        <v>#N/A</v>
      </c>
      <c r="C2090" s="88" t="e">
        <f>VLOOKUP(A2090,EMPRESAS!$A$1:$C$342,3,0)</f>
        <v>#N/A</v>
      </c>
      <c r="D2090" s="2"/>
      <c r="E2090" s="4"/>
      <c r="F2090" s="3"/>
      <c r="G2090" s="2"/>
      <c r="H2090" s="4"/>
      <c r="I2090" s="220" t="e">
        <f>VLOOKUP(A2090,EMPRESAS!$A$1:$I$342,9,0)</f>
        <v>#N/A</v>
      </c>
      <c r="J2090" s="2"/>
      <c r="K2090" s="176" t="e">
        <f>VLOOKUP(J2090,AUXILIAR_TIPO_ASEGURADORA!$C$2:$D$19,2,0)</f>
        <v>#N/A</v>
      </c>
      <c r="L2090" s="4"/>
      <c r="M2090" s="2"/>
      <c r="N2090" s="4"/>
      <c r="O2090" s="2"/>
      <c r="P2090" s="4"/>
      <c r="Q2090" s="213"/>
      <c r="R2090" s="2"/>
      <c r="S2090" s="2"/>
      <c r="T2090" s="2"/>
    </row>
    <row r="2091" spans="1:20">
      <c r="A2091" s="84"/>
      <c r="B2091" s="88" t="e">
        <f>VLOOKUP(A2091,EMPRESAS!$A$1:$B$342,2,0)</f>
        <v>#N/A</v>
      </c>
      <c r="C2091" s="88" t="e">
        <f>VLOOKUP(A2091,EMPRESAS!$A$1:$C$342,3,0)</f>
        <v>#N/A</v>
      </c>
      <c r="D2091" s="2"/>
      <c r="E2091" s="4"/>
      <c r="F2091" s="3"/>
      <c r="G2091" s="2"/>
      <c r="H2091" s="4"/>
      <c r="I2091" s="220" t="e">
        <f>VLOOKUP(A2091,EMPRESAS!$A$1:$I$342,9,0)</f>
        <v>#N/A</v>
      </c>
      <c r="J2091" s="2"/>
      <c r="K2091" s="176" t="e">
        <f>VLOOKUP(J2091,AUXILIAR_TIPO_ASEGURADORA!$C$2:$D$19,2,0)</f>
        <v>#N/A</v>
      </c>
      <c r="L2091" s="4"/>
      <c r="M2091" s="2"/>
      <c r="N2091" s="4"/>
      <c r="O2091" s="2"/>
      <c r="P2091" s="4"/>
      <c r="Q2091" s="213"/>
      <c r="R2091" s="2"/>
      <c r="S2091" s="2"/>
      <c r="T2091" s="2"/>
    </row>
    <row r="2092" spans="1:20">
      <c r="A2092" s="84"/>
      <c r="B2092" s="88" t="e">
        <f>VLOOKUP(A2092,EMPRESAS!$A$1:$B$342,2,0)</f>
        <v>#N/A</v>
      </c>
      <c r="C2092" s="88" t="e">
        <f>VLOOKUP(A2092,EMPRESAS!$A$1:$C$342,3,0)</f>
        <v>#N/A</v>
      </c>
      <c r="D2092" s="2"/>
      <c r="E2092" s="4"/>
      <c r="F2092" s="3"/>
      <c r="G2092" s="2"/>
      <c r="H2092" s="4"/>
      <c r="I2092" s="220" t="e">
        <f>VLOOKUP(A2092,EMPRESAS!$A$1:$I$342,9,0)</f>
        <v>#N/A</v>
      </c>
      <c r="J2092" s="2"/>
      <c r="K2092" s="176" t="e">
        <f>VLOOKUP(J2092,AUXILIAR_TIPO_ASEGURADORA!$C$2:$D$19,2,0)</f>
        <v>#N/A</v>
      </c>
      <c r="L2092" s="4"/>
      <c r="M2092" s="2"/>
      <c r="N2092" s="4"/>
      <c r="O2092" s="2"/>
      <c r="P2092" s="4"/>
      <c r="Q2092" s="213"/>
      <c r="R2092" s="2"/>
      <c r="S2092" s="2"/>
      <c r="T2092" s="2"/>
    </row>
    <row r="2093" spans="1:20">
      <c r="A2093" s="84"/>
      <c r="B2093" s="88" t="e">
        <f>VLOOKUP(A2093,EMPRESAS!$A$1:$B$342,2,0)</f>
        <v>#N/A</v>
      </c>
      <c r="C2093" s="88" t="e">
        <f>VLOOKUP(A2093,EMPRESAS!$A$1:$C$342,3,0)</f>
        <v>#N/A</v>
      </c>
      <c r="D2093" s="2"/>
      <c r="E2093" s="4"/>
      <c r="F2093" s="3"/>
      <c r="G2093" s="2"/>
      <c r="H2093" s="4"/>
      <c r="I2093" s="220" t="e">
        <f>VLOOKUP(A2093,EMPRESAS!$A$1:$I$342,9,0)</f>
        <v>#N/A</v>
      </c>
      <c r="J2093" s="2"/>
      <c r="K2093" s="176" t="e">
        <f>VLOOKUP(J2093,AUXILIAR_TIPO_ASEGURADORA!$C$2:$D$19,2,0)</f>
        <v>#N/A</v>
      </c>
      <c r="L2093" s="4"/>
      <c r="M2093" s="2"/>
      <c r="N2093" s="4"/>
      <c r="O2093" s="2"/>
      <c r="P2093" s="4"/>
      <c r="Q2093" s="213"/>
      <c r="R2093" s="2"/>
      <c r="S2093" s="2"/>
      <c r="T2093" s="2"/>
    </row>
    <row r="2094" spans="1:20">
      <c r="A2094" s="84"/>
      <c r="B2094" s="88" t="e">
        <f>VLOOKUP(A2094,EMPRESAS!$A$1:$B$342,2,0)</f>
        <v>#N/A</v>
      </c>
      <c r="C2094" s="88" t="e">
        <f>VLOOKUP(A2094,EMPRESAS!$A$1:$C$342,3,0)</f>
        <v>#N/A</v>
      </c>
      <c r="D2094" s="2"/>
      <c r="E2094" s="4"/>
      <c r="F2094" s="3"/>
      <c r="G2094" s="2"/>
      <c r="H2094" s="4"/>
      <c r="I2094" s="220" t="e">
        <f>VLOOKUP(A2094,EMPRESAS!$A$1:$I$342,9,0)</f>
        <v>#N/A</v>
      </c>
      <c r="J2094" s="2"/>
      <c r="K2094" s="176" t="e">
        <f>VLOOKUP(J2094,AUXILIAR_TIPO_ASEGURADORA!$C$2:$D$19,2,0)</f>
        <v>#N/A</v>
      </c>
      <c r="L2094" s="4"/>
      <c r="M2094" s="2"/>
      <c r="N2094" s="4"/>
      <c r="O2094" s="2"/>
      <c r="P2094" s="4"/>
      <c r="Q2094" s="213"/>
      <c r="R2094" s="2"/>
      <c r="S2094" s="2"/>
      <c r="T2094" s="2"/>
    </row>
    <row r="2095" spans="1:20">
      <c r="A2095" s="84"/>
      <c r="B2095" s="88" t="e">
        <f>VLOOKUP(A2095,EMPRESAS!$A$1:$B$342,2,0)</f>
        <v>#N/A</v>
      </c>
      <c r="C2095" s="88" t="e">
        <f>VLOOKUP(A2095,EMPRESAS!$A$1:$C$342,3,0)</f>
        <v>#N/A</v>
      </c>
      <c r="D2095" s="2"/>
      <c r="E2095" s="4"/>
      <c r="F2095" s="3"/>
      <c r="G2095" s="2"/>
      <c r="H2095" s="4"/>
      <c r="I2095" s="220" t="e">
        <f>VLOOKUP(A2095,EMPRESAS!$A$1:$I$342,9,0)</f>
        <v>#N/A</v>
      </c>
      <c r="J2095" s="2"/>
      <c r="K2095" s="176" t="e">
        <f>VLOOKUP(J2095,AUXILIAR_TIPO_ASEGURADORA!$C$2:$D$19,2,0)</f>
        <v>#N/A</v>
      </c>
      <c r="L2095" s="4"/>
      <c r="M2095" s="2"/>
      <c r="N2095" s="4"/>
      <c r="O2095" s="2"/>
      <c r="P2095" s="4"/>
      <c r="Q2095" s="213"/>
      <c r="R2095" s="2"/>
      <c r="S2095" s="2"/>
      <c r="T2095" s="2"/>
    </row>
    <row r="2096" spans="1:20">
      <c r="A2096" s="84"/>
      <c r="B2096" s="88" t="e">
        <f>VLOOKUP(A2096,EMPRESAS!$A$1:$B$342,2,0)</f>
        <v>#N/A</v>
      </c>
      <c r="C2096" s="88" t="e">
        <f>VLOOKUP(A2096,EMPRESAS!$A$1:$C$342,3,0)</f>
        <v>#N/A</v>
      </c>
      <c r="D2096" s="2"/>
      <c r="E2096" s="4"/>
      <c r="F2096" s="3"/>
      <c r="G2096" s="2"/>
      <c r="H2096" s="4"/>
      <c r="I2096" s="220" t="e">
        <f>VLOOKUP(A2096,EMPRESAS!$A$1:$I$342,9,0)</f>
        <v>#N/A</v>
      </c>
      <c r="J2096" s="2"/>
      <c r="K2096" s="176" t="e">
        <f>VLOOKUP(J2096,AUXILIAR_TIPO_ASEGURADORA!$C$2:$D$19,2,0)</f>
        <v>#N/A</v>
      </c>
      <c r="L2096" s="4"/>
      <c r="M2096" s="2"/>
      <c r="N2096" s="4"/>
      <c r="O2096" s="2"/>
      <c r="P2096" s="4"/>
      <c r="Q2096" s="213"/>
      <c r="R2096" s="2"/>
      <c r="S2096" s="2"/>
      <c r="T2096" s="2"/>
    </row>
    <row r="2097" spans="1:20">
      <c r="A2097" s="84"/>
      <c r="B2097" s="88" t="e">
        <f>VLOOKUP(A2097,EMPRESAS!$A$1:$B$342,2,0)</f>
        <v>#N/A</v>
      </c>
      <c r="C2097" s="88" t="e">
        <f>VLOOKUP(A2097,EMPRESAS!$A$1:$C$342,3,0)</f>
        <v>#N/A</v>
      </c>
      <c r="D2097" s="2"/>
      <c r="E2097" s="4"/>
      <c r="F2097" s="3"/>
      <c r="G2097" s="2"/>
      <c r="H2097" s="4"/>
      <c r="I2097" s="220" t="e">
        <f>VLOOKUP(A2097,EMPRESAS!$A$1:$I$342,9,0)</f>
        <v>#N/A</v>
      </c>
      <c r="J2097" s="2"/>
      <c r="K2097" s="176" t="e">
        <f>VLOOKUP(J2097,AUXILIAR_TIPO_ASEGURADORA!$C$2:$D$19,2,0)</f>
        <v>#N/A</v>
      </c>
      <c r="L2097" s="4"/>
      <c r="M2097" s="2"/>
      <c r="N2097" s="4"/>
      <c r="O2097" s="2"/>
      <c r="P2097" s="4"/>
      <c r="Q2097" s="213"/>
      <c r="R2097" s="2"/>
      <c r="S2097" s="2"/>
      <c r="T2097" s="2"/>
    </row>
    <row r="2098" spans="1:20">
      <c r="A2098" s="84"/>
      <c r="B2098" s="88" t="e">
        <f>VLOOKUP(A2098,EMPRESAS!$A$1:$B$342,2,0)</f>
        <v>#N/A</v>
      </c>
      <c r="C2098" s="88" t="e">
        <f>VLOOKUP(A2098,EMPRESAS!$A$1:$C$342,3,0)</f>
        <v>#N/A</v>
      </c>
      <c r="D2098" s="2"/>
      <c r="E2098" s="4"/>
      <c r="F2098" s="3"/>
      <c r="G2098" s="2"/>
      <c r="H2098" s="4"/>
      <c r="I2098" s="220" t="e">
        <f>VLOOKUP(A2098,EMPRESAS!$A$1:$I$342,9,0)</f>
        <v>#N/A</v>
      </c>
      <c r="J2098" s="2"/>
      <c r="K2098" s="176" t="e">
        <f>VLOOKUP(J2098,AUXILIAR_TIPO_ASEGURADORA!$C$2:$D$19,2,0)</f>
        <v>#N/A</v>
      </c>
      <c r="L2098" s="4"/>
      <c r="M2098" s="2"/>
      <c r="N2098" s="4"/>
      <c r="O2098" s="2"/>
      <c r="P2098" s="4"/>
      <c r="Q2098" s="213"/>
      <c r="R2098" s="2"/>
      <c r="S2098" s="2"/>
      <c r="T2098" s="2"/>
    </row>
    <row r="2099" spans="1:20">
      <c r="A2099" s="84"/>
      <c r="B2099" s="88" t="e">
        <f>VLOOKUP(A2099,EMPRESAS!$A$1:$B$342,2,0)</f>
        <v>#N/A</v>
      </c>
      <c r="C2099" s="88" t="e">
        <f>VLOOKUP(A2099,EMPRESAS!$A$1:$C$342,3,0)</f>
        <v>#N/A</v>
      </c>
      <c r="D2099" s="2"/>
      <c r="E2099" s="4"/>
      <c r="F2099" s="3"/>
      <c r="G2099" s="2"/>
      <c r="H2099" s="4"/>
      <c r="I2099" s="220" t="e">
        <f>VLOOKUP(A2099,EMPRESAS!$A$1:$I$342,9,0)</f>
        <v>#N/A</v>
      </c>
      <c r="J2099" s="2"/>
      <c r="K2099" s="176" t="e">
        <f>VLOOKUP(J2099,AUXILIAR_TIPO_ASEGURADORA!$C$2:$D$19,2,0)</f>
        <v>#N/A</v>
      </c>
      <c r="L2099" s="4"/>
      <c r="M2099" s="2"/>
      <c r="N2099" s="4"/>
      <c r="O2099" s="2"/>
      <c r="P2099" s="4"/>
      <c r="Q2099" s="213"/>
      <c r="R2099" s="2"/>
      <c r="S2099" s="2"/>
      <c r="T2099" s="2"/>
    </row>
    <row r="2100" spans="1:20">
      <c r="A2100" s="84"/>
      <c r="B2100" s="88" t="e">
        <f>VLOOKUP(A2100,EMPRESAS!$A$1:$B$342,2,0)</f>
        <v>#N/A</v>
      </c>
      <c r="C2100" s="88" t="e">
        <f>VLOOKUP(A2100,EMPRESAS!$A$1:$C$342,3,0)</f>
        <v>#N/A</v>
      </c>
      <c r="D2100" s="2"/>
      <c r="E2100" s="4"/>
      <c r="F2100" s="3"/>
      <c r="G2100" s="2"/>
      <c r="H2100" s="4"/>
      <c r="I2100" s="220" t="e">
        <f>VLOOKUP(A2100,EMPRESAS!$A$1:$I$342,9,0)</f>
        <v>#N/A</v>
      </c>
      <c r="J2100" s="2"/>
      <c r="K2100" s="176" t="e">
        <f>VLOOKUP(J2100,AUXILIAR_TIPO_ASEGURADORA!$C$2:$D$19,2,0)</f>
        <v>#N/A</v>
      </c>
      <c r="L2100" s="4"/>
      <c r="M2100" s="2"/>
      <c r="N2100" s="4"/>
      <c r="O2100" s="2"/>
      <c r="P2100" s="4"/>
      <c r="Q2100" s="213"/>
      <c r="R2100" s="2"/>
      <c r="S2100" s="2"/>
      <c r="T2100" s="2"/>
    </row>
    <row r="2101" spans="1:20">
      <c r="A2101" s="84"/>
      <c r="B2101" s="88" t="e">
        <f>VLOOKUP(A2101,EMPRESAS!$A$1:$B$342,2,0)</f>
        <v>#N/A</v>
      </c>
      <c r="C2101" s="88" t="e">
        <f>VLOOKUP(A2101,EMPRESAS!$A$1:$C$342,3,0)</f>
        <v>#N/A</v>
      </c>
      <c r="D2101" s="2"/>
      <c r="E2101" s="4"/>
      <c r="F2101" s="3"/>
      <c r="G2101" s="2"/>
      <c r="H2101" s="4"/>
      <c r="I2101" s="220" t="e">
        <f>VLOOKUP(A2101,EMPRESAS!$A$1:$I$342,9,0)</f>
        <v>#N/A</v>
      </c>
      <c r="J2101" s="2"/>
      <c r="K2101" s="176" t="e">
        <f>VLOOKUP(J2101,AUXILIAR_TIPO_ASEGURADORA!$C$2:$D$19,2,0)</f>
        <v>#N/A</v>
      </c>
      <c r="L2101" s="4"/>
      <c r="M2101" s="2"/>
      <c r="N2101" s="4"/>
      <c r="O2101" s="2"/>
      <c r="P2101" s="4"/>
      <c r="Q2101" s="213"/>
      <c r="R2101" s="2"/>
      <c r="S2101" s="2"/>
      <c r="T2101" s="2"/>
    </row>
    <row r="2102" spans="1:20">
      <c r="A2102" s="84"/>
      <c r="B2102" s="88" t="e">
        <f>VLOOKUP(A2102,EMPRESAS!$A$1:$B$342,2,0)</f>
        <v>#N/A</v>
      </c>
      <c r="C2102" s="88" t="e">
        <f>VLOOKUP(A2102,EMPRESAS!$A$1:$C$342,3,0)</f>
        <v>#N/A</v>
      </c>
      <c r="D2102" s="2"/>
      <c r="E2102" s="4"/>
      <c r="F2102" s="3"/>
      <c r="G2102" s="2"/>
      <c r="H2102" s="4"/>
      <c r="I2102" s="220" t="e">
        <f>VLOOKUP(A2102,EMPRESAS!$A$1:$I$342,9,0)</f>
        <v>#N/A</v>
      </c>
      <c r="J2102" s="2"/>
      <c r="K2102" s="176" t="e">
        <f>VLOOKUP(J2102,AUXILIAR_TIPO_ASEGURADORA!$C$2:$D$19,2,0)</f>
        <v>#N/A</v>
      </c>
      <c r="L2102" s="4"/>
      <c r="M2102" s="2"/>
      <c r="N2102" s="4"/>
      <c r="O2102" s="2"/>
      <c r="P2102" s="4"/>
      <c r="Q2102" s="213"/>
      <c r="R2102" s="2"/>
      <c r="S2102" s="2"/>
      <c r="T2102" s="2"/>
    </row>
    <row r="2103" spans="1:20">
      <c r="A2103" s="84"/>
      <c r="B2103" s="88" t="e">
        <f>VLOOKUP(A2103,EMPRESAS!$A$1:$B$342,2,0)</f>
        <v>#N/A</v>
      </c>
      <c r="C2103" s="88" t="e">
        <f>VLOOKUP(A2103,EMPRESAS!$A$1:$C$342,3,0)</f>
        <v>#N/A</v>
      </c>
      <c r="D2103" s="2"/>
      <c r="E2103" s="4"/>
      <c r="F2103" s="3"/>
      <c r="G2103" s="2"/>
      <c r="H2103" s="4"/>
      <c r="I2103" s="220" t="e">
        <f>VLOOKUP(A2103,EMPRESAS!$A$1:$I$342,9,0)</f>
        <v>#N/A</v>
      </c>
      <c r="J2103" s="2"/>
      <c r="K2103" s="176" t="e">
        <f>VLOOKUP(J2103,AUXILIAR_TIPO_ASEGURADORA!$C$2:$D$19,2,0)</f>
        <v>#N/A</v>
      </c>
      <c r="L2103" s="4"/>
      <c r="M2103" s="2"/>
      <c r="N2103" s="4"/>
      <c r="O2103" s="2"/>
      <c r="P2103" s="4"/>
      <c r="Q2103" s="213"/>
      <c r="R2103" s="2"/>
      <c r="S2103" s="2"/>
      <c r="T2103" s="2"/>
    </row>
    <row r="2104" spans="1:20">
      <c r="A2104" s="84"/>
      <c r="B2104" s="88" t="e">
        <f>VLOOKUP(A2104,EMPRESAS!$A$1:$B$342,2,0)</f>
        <v>#N/A</v>
      </c>
      <c r="C2104" s="88" t="e">
        <f>VLOOKUP(A2104,EMPRESAS!$A$1:$C$342,3,0)</f>
        <v>#N/A</v>
      </c>
      <c r="D2104" s="2"/>
      <c r="E2104" s="4"/>
      <c r="F2104" s="3"/>
      <c r="G2104" s="2"/>
      <c r="H2104" s="4"/>
      <c r="I2104" s="220" t="e">
        <f>VLOOKUP(A2104,EMPRESAS!$A$1:$I$342,9,0)</f>
        <v>#N/A</v>
      </c>
      <c r="J2104" s="2"/>
      <c r="K2104" s="176" t="e">
        <f>VLOOKUP(J2104,AUXILIAR_TIPO_ASEGURADORA!$C$2:$D$19,2,0)</f>
        <v>#N/A</v>
      </c>
      <c r="L2104" s="4"/>
      <c r="M2104" s="2"/>
      <c r="N2104" s="4"/>
      <c r="O2104" s="2"/>
      <c r="P2104" s="4"/>
      <c r="Q2104" s="213"/>
      <c r="R2104" s="2"/>
      <c r="S2104" s="2"/>
      <c r="T2104" s="2"/>
    </row>
    <row r="2105" spans="1:20">
      <c r="A2105" s="84"/>
      <c r="B2105" s="88" t="e">
        <f>VLOOKUP(A2105,EMPRESAS!$A$1:$B$342,2,0)</f>
        <v>#N/A</v>
      </c>
      <c r="C2105" s="88" t="e">
        <f>VLOOKUP(A2105,EMPRESAS!$A$1:$C$342,3,0)</f>
        <v>#N/A</v>
      </c>
      <c r="D2105" s="2"/>
      <c r="E2105" s="4"/>
      <c r="F2105" s="3"/>
      <c r="G2105" s="2"/>
      <c r="H2105" s="4"/>
      <c r="I2105" s="220" t="e">
        <f>VLOOKUP(A2105,EMPRESAS!$A$1:$I$342,9,0)</f>
        <v>#N/A</v>
      </c>
      <c r="J2105" s="2"/>
      <c r="K2105" s="176" t="e">
        <f>VLOOKUP(J2105,AUXILIAR_TIPO_ASEGURADORA!$C$2:$D$19,2,0)</f>
        <v>#N/A</v>
      </c>
      <c r="L2105" s="4"/>
      <c r="M2105" s="2"/>
      <c r="N2105" s="4"/>
      <c r="O2105" s="2"/>
      <c r="P2105" s="4"/>
      <c r="Q2105" s="213"/>
      <c r="R2105" s="2"/>
      <c r="S2105" s="2"/>
      <c r="T2105" s="2"/>
    </row>
    <row r="2106" spans="1:20">
      <c r="A2106" s="84"/>
      <c r="B2106" s="88" t="e">
        <f>VLOOKUP(A2106,EMPRESAS!$A$1:$B$342,2,0)</f>
        <v>#N/A</v>
      </c>
      <c r="C2106" s="88" t="e">
        <f>VLOOKUP(A2106,EMPRESAS!$A$1:$C$342,3,0)</f>
        <v>#N/A</v>
      </c>
      <c r="D2106" s="2"/>
      <c r="E2106" s="4"/>
      <c r="F2106" s="3"/>
      <c r="G2106" s="2"/>
      <c r="H2106" s="4"/>
      <c r="I2106" s="220" t="e">
        <f>VLOOKUP(A2106,EMPRESAS!$A$1:$I$342,9,0)</f>
        <v>#N/A</v>
      </c>
      <c r="J2106" s="2"/>
      <c r="K2106" s="176" t="e">
        <f>VLOOKUP(J2106,AUXILIAR_TIPO_ASEGURADORA!$C$2:$D$19,2,0)</f>
        <v>#N/A</v>
      </c>
      <c r="L2106" s="4"/>
      <c r="M2106" s="2"/>
      <c r="N2106" s="4"/>
      <c r="O2106" s="2"/>
      <c r="P2106" s="4"/>
      <c r="Q2106" s="213"/>
      <c r="R2106" s="2"/>
      <c r="S2106" s="2"/>
      <c r="T2106" s="2"/>
    </row>
    <row r="2107" spans="1:20">
      <c r="A2107" s="84"/>
      <c r="B2107" s="88" t="e">
        <f>VLOOKUP(A2107,EMPRESAS!$A$1:$B$342,2,0)</f>
        <v>#N/A</v>
      </c>
      <c r="C2107" s="88" t="e">
        <f>VLOOKUP(A2107,EMPRESAS!$A$1:$C$342,3,0)</f>
        <v>#N/A</v>
      </c>
      <c r="D2107" s="2"/>
      <c r="E2107" s="4"/>
      <c r="F2107" s="3"/>
      <c r="G2107" s="2"/>
      <c r="H2107" s="4"/>
      <c r="I2107" s="220" t="e">
        <f>VLOOKUP(A2107,EMPRESAS!$A$1:$I$342,9,0)</f>
        <v>#N/A</v>
      </c>
      <c r="J2107" s="2"/>
      <c r="K2107" s="176" t="e">
        <f>VLOOKUP(J2107,AUXILIAR_TIPO_ASEGURADORA!$C$2:$D$19,2,0)</f>
        <v>#N/A</v>
      </c>
      <c r="L2107" s="4"/>
      <c r="M2107" s="2"/>
      <c r="N2107" s="4"/>
      <c r="O2107" s="2"/>
      <c r="P2107" s="4"/>
      <c r="Q2107" s="213"/>
      <c r="R2107" s="2"/>
      <c r="S2107" s="2"/>
      <c r="T2107" s="2"/>
    </row>
    <row r="2108" spans="1:20">
      <c r="A2108" s="84"/>
      <c r="B2108" s="88" t="e">
        <f>VLOOKUP(A2108,EMPRESAS!$A$1:$B$342,2,0)</f>
        <v>#N/A</v>
      </c>
      <c r="C2108" s="88" t="e">
        <f>VLOOKUP(A2108,EMPRESAS!$A$1:$C$342,3,0)</f>
        <v>#N/A</v>
      </c>
      <c r="D2108" s="2"/>
      <c r="E2108" s="4"/>
      <c r="F2108" s="3"/>
      <c r="G2108" s="2"/>
      <c r="H2108" s="4"/>
      <c r="I2108" s="220" t="e">
        <f>VLOOKUP(A2108,EMPRESAS!$A$1:$I$342,9,0)</f>
        <v>#N/A</v>
      </c>
      <c r="J2108" s="2"/>
      <c r="K2108" s="176" t="e">
        <f>VLOOKUP(J2108,AUXILIAR_TIPO_ASEGURADORA!$C$2:$D$19,2,0)</f>
        <v>#N/A</v>
      </c>
      <c r="L2108" s="4"/>
      <c r="M2108" s="2"/>
      <c r="N2108" s="4"/>
      <c r="O2108" s="2"/>
      <c r="P2108" s="4"/>
      <c r="Q2108" s="213"/>
      <c r="R2108" s="2"/>
      <c r="S2108" s="2"/>
      <c r="T2108" s="2"/>
    </row>
    <row r="2109" spans="1:20">
      <c r="A2109" s="84"/>
      <c r="B2109" s="88" t="e">
        <f>VLOOKUP(A2109,EMPRESAS!$A$1:$B$342,2,0)</f>
        <v>#N/A</v>
      </c>
      <c r="C2109" s="88" t="e">
        <f>VLOOKUP(A2109,EMPRESAS!$A$1:$C$342,3,0)</f>
        <v>#N/A</v>
      </c>
      <c r="D2109" s="2"/>
      <c r="E2109" s="4"/>
      <c r="F2109" s="3"/>
      <c r="G2109" s="2"/>
      <c r="H2109" s="4"/>
      <c r="I2109" s="220" t="e">
        <f>VLOOKUP(A2109,EMPRESAS!$A$1:$I$342,9,0)</f>
        <v>#N/A</v>
      </c>
      <c r="J2109" s="2"/>
      <c r="K2109" s="176" t="e">
        <f>VLOOKUP(J2109,AUXILIAR_TIPO_ASEGURADORA!$C$2:$D$19,2,0)</f>
        <v>#N/A</v>
      </c>
      <c r="L2109" s="4"/>
      <c r="M2109" s="2"/>
      <c r="N2109" s="4"/>
      <c r="O2109" s="2"/>
      <c r="P2109" s="4"/>
      <c r="Q2109" s="213"/>
      <c r="R2109" s="2"/>
      <c r="S2109" s="2"/>
      <c r="T2109" s="2"/>
    </row>
    <row r="2110" spans="1:20">
      <c r="A2110" s="84"/>
      <c r="B2110" s="88" t="e">
        <f>VLOOKUP(A2110,EMPRESAS!$A$1:$B$342,2,0)</f>
        <v>#N/A</v>
      </c>
      <c r="C2110" s="88" t="e">
        <f>VLOOKUP(A2110,EMPRESAS!$A$1:$C$342,3,0)</f>
        <v>#N/A</v>
      </c>
      <c r="D2110" s="2"/>
      <c r="E2110" s="4"/>
      <c r="F2110" s="3"/>
      <c r="G2110" s="2"/>
      <c r="H2110" s="4"/>
      <c r="I2110" s="220" t="e">
        <f>VLOOKUP(A2110,EMPRESAS!$A$1:$I$342,9,0)</f>
        <v>#N/A</v>
      </c>
      <c r="J2110" s="2"/>
      <c r="K2110" s="176" t="e">
        <f>VLOOKUP(J2110,AUXILIAR_TIPO_ASEGURADORA!$C$2:$D$19,2,0)</f>
        <v>#N/A</v>
      </c>
      <c r="L2110" s="4"/>
      <c r="M2110" s="2"/>
      <c r="N2110" s="4"/>
      <c r="O2110" s="2"/>
      <c r="P2110" s="4"/>
      <c r="Q2110" s="213"/>
      <c r="R2110" s="2"/>
      <c r="S2110" s="2"/>
      <c r="T2110" s="2"/>
    </row>
    <row r="2111" spans="1:20">
      <c r="A2111" s="84"/>
      <c r="B2111" s="88" t="e">
        <f>VLOOKUP(A2111,EMPRESAS!$A$1:$B$342,2,0)</f>
        <v>#N/A</v>
      </c>
      <c r="C2111" s="88" t="e">
        <f>VLOOKUP(A2111,EMPRESAS!$A$1:$C$342,3,0)</f>
        <v>#N/A</v>
      </c>
      <c r="D2111" s="2"/>
      <c r="E2111" s="4"/>
      <c r="F2111" s="3"/>
      <c r="G2111" s="2"/>
      <c r="H2111" s="4"/>
      <c r="I2111" s="220" t="e">
        <f>VLOOKUP(A2111,EMPRESAS!$A$1:$I$342,9,0)</f>
        <v>#N/A</v>
      </c>
      <c r="J2111" s="2"/>
      <c r="K2111" s="176" t="e">
        <f>VLOOKUP(J2111,AUXILIAR_TIPO_ASEGURADORA!$C$2:$D$19,2,0)</f>
        <v>#N/A</v>
      </c>
      <c r="L2111" s="4"/>
      <c r="M2111" s="2"/>
      <c r="N2111" s="4"/>
      <c r="O2111" s="2"/>
      <c r="P2111" s="4"/>
      <c r="Q2111" s="213"/>
      <c r="R2111" s="2"/>
      <c r="S2111" s="2"/>
      <c r="T2111" s="2"/>
    </row>
    <row r="2112" spans="1:20">
      <c r="A2112" s="84"/>
      <c r="B2112" s="88" t="e">
        <f>VLOOKUP(A2112,EMPRESAS!$A$1:$B$342,2,0)</f>
        <v>#N/A</v>
      </c>
      <c r="C2112" s="88" t="e">
        <f>VLOOKUP(A2112,EMPRESAS!$A$1:$C$342,3,0)</f>
        <v>#N/A</v>
      </c>
      <c r="D2112" s="2"/>
      <c r="E2112" s="4"/>
      <c r="F2112" s="3"/>
      <c r="G2112" s="2"/>
      <c r="H2112" s="4"/>
      <c r="I2112" s="220" t="e">
        <f>VLOOKUP(A2112,EMPRESAS!$A$1:$I$342,9,0)</f>
        <v>#N/A</v>
      </c>
      <c r="J2112" s="2"/>
      <c r="K2112" s="176" t="e">
        <f>VLOOKUP(J2112,AUXILIAR_TIPO_ASEGURADORA!$C$2:$D$19,2,0)</f>
        <v>#N/A</v>
      </c>
      <c r="L2112" s="4"/>
      <c r="M2112" s="2"/>
      <c r="N2112" s="4"/>
      <c r="O2112" s="2"/>
      <c r="P2112" s="4"/>
      <c r="Q2112" s="213"/>
      <c r="R2112" s="2"/>
      <c r="S2112" s="2"/>
      <c r="T2112" s="2"/>
    </row>
    <row r="2113" spans="1:20">
      <c r="A2113" s="84"/>
      <c r="B2113" s="88" t="e">
        <f>VLOOKUP(A2113,EMPRESAS!$A$1:$B$342,2,0)</f>
        <v>#N/A</v>
      </c>
      <c r="C2113" s="88" t="e">
        <f>VLOOKUP(A2113,EMPRESAS!$A$1:$C$342,3,0)</f>
        <v>#N/A</v>
      </c>
      <c r="D2113" s="2"/>
      <c r="E2113" s="4"/>
      <c r="F2113" s="3"/>
      <c r="G2113" s="2"/>
      <c r="H2113" s="4"/>
      <c r="I2113" s="220" t="e">
        <f>VLOOKUP(A2113,EMPRESAS!$A$1:$I$342,9,0)</f>
        <v>#N/A</v>
      </c>
      <c r="J2113" s="2"/>
      <c r="K2113" s="176" t="e">
        <f>VLOOKUP(J2113,AUXILIAR_TIPO_ASEGURADORA!$C$2:$D$19,2,0)</f>
        <v>#N/A</v>
      </c>
      <c r="L2113" s="4"/>
      <c r="M2113" s="2"/>
      <c r="N2113" s="4"/>
      <c r="O2113" s="2"/>
      <c r="P2113" s="4"/>
      <c r="Q2113" s="213"/>
      <c r="R2113" s="2"/>
      <c r="S2113" s="2"/>
      <c r="T2113" s="2"/>
    </row>
    <row r="2114" spans="1:20">
      <c r="A2114" s="84"/>
      <c r="B2114" s="88" t="e">
        <f>VLOOKUP(A2114,EMPRESAS!$A$1:$B$342,2,0)</f>
        <v>#N/A</v>
      </c>
      <c r="C2114" s="88" t="e">
        <f>VLOOKUP(A2114,EMPRESAS!$A$1:$C$342,3,0)</f>
        <v>#N/A</v>
      </c>
      <c r="D2114" s="2"/>
      <c r="E2114" s="4"/>
      <c r="F2114" s="3"/>
      <c r="G2114" s="2"/>
      <c r="H2114" s="4"/>
      <c r="I2114" s="220" t="e">
        <f>VLOOKUP(A2114,EMPRESAS!$A$1:$I$342,9,0)</f>
        <v>#N/A</v>
      </c>
      <c r="J2114" s="2"/>
      <c r="K2114" s="176" t="e">
        <f>VLOOKUP(J2114,AUXILIAR_TIPO_ASEGURADORA!$C$2:$D$19,2,0)</f>
        <v>#N/A</v>
      </c>
      <c r="L2114" s="4"/>
      <c r="M2114" s="2"/>
      <c r="N2114" s="4"/>
      <c r="O2114" s="2"/>
      <c r="P2114" s="4"/>
      <c r="Q2114" s="213"/>
      <c r="R2114" s="2"/>
      <c r="S2114" s="2"/>
      <c r="T2114" s="2"/>
    </row>
    <row r="2115" spans="1:20">
      <c r="A2115" s="84"/>
      <c r="B2115" s="88" t="e">
        <f>VLOOKUP(A2115,EMPRESAS!$A$1:$B$342,2,0)</f>
        <v>#N/A</v>
      </c>
      <c r="C2115" s="88" t="e">
        <f>VLOOKUP(A2115,EMPRESAS!$A$1:$C$342,3,0)</f>
        <v>#N/A</v>
      </c>
      <c r="D2115" s="2"/>
      <c r="E2115" s="4"/>
      <c r="F2115" s="3"/>
      <c r="G2115" s="2"/>
      <c r="H2115" s="4"/>
      <c r="I2115" s="220" t="e">
        <f>VLOOKUP(A2115,EMPRESAS!$A$1:$I$342,9,0)</f>
        <v>#N/A</v>
      </c>
      <c r="J2115" s="2"/>
      <c r="K2115" s="176" t="e">
        <f>VLOOKUP(J2115,AUXILIAR_TIPO_ASEGURADORA!$C$2:$D$19,2,0)</f>
        <v>#N/A</v>
      </c>
      <c r="L2115" s="4"/>
      <c r="M2115" s="2"/>
      <c r="N2115" s="4"/>
      <c r="O2115" s="2"/>
      <c r="P2115" s="4"/>
      <c r="Q2115" s="213"/>
      <c r="R2115" s="2"/>
      <c r="S2115" s="2"/>
      <c r="T2115" s="2"/>
    </row>
    <row r="2116" spans="1:20">
      <c r="A2116" s="84"/>
      <c r="B2116" s="88" t="e">
        <f>VLOOKUP(A2116,EMPRESAS!$A$1:$B$342,2,0)</f>
        <v>#N/A</v>
      </c>
      <c r="C2116" s="88" t="e">
        <f>VLOOKUP(A2116,EMPRESAS!$A$1:$C$342,3,0)</f>
        <v>#N/A</v>
      </c>
      <c r="D2116" s="2"/>
      <c r="E2116" s="4"/>
      <c r="F2116" s="3"/>
      <c r="G2116" s="2"/>
      <c r="H2116" s="4"/>
      <c r="I2116" s="220" t="e">
        <f>VLOOKUP(A2116,EMPRESAS!$A$1:$I$342,9,0)</f>
        <v>#N/A</v>
      </c>
      <c r="J2116" s="2"/>
      <c r="K2116" s="176" t="e">
        <f>VLOOKUP(J2116,AUXILIAR_TIPO_ASEGURADORA!$C$2:$D$19,2,0)</f>
        <v>#N/A</v>
      </c>
      <c r="L2116" s="4"/>
      <c r="M2116" s="2"/>
      <c r="N2116" s="4"/>
      <c r="O2116" s="2"/>
      <c r="P2116" s="4"/>
      <c r="Q2116" s="213"/>
      <c r="R2116" s="2"/>
      <c r="S2116" s="2"/>
      <c r="T2116" s="2"/>
    </row>
    <row r="2117" spans="1:20">
      <c r="A2117" s="84"/>
      <c r="B2117" s="88" t="e">
        <f>VLOOKUP(A2117,EMPRESAS!$A$1:$B$342,2,0)</f>
        <v>#N/A</v>
      </c>
      <c r="C2117" s="88" t="e">
        <f>VLOOKUP(A2117,EMPRESAS!$A$1:$C$342,3,0)</f>
        <v>#N/A</v>
      </c>
      <c r="D2117" s="2"/>
      <c r="E2117" s="4"/>
      <c r="F2117" s="3"/>
      <c r="G2117" s="2"/>
      <c r="H2117" s="4"/>
      <c r="I2117" s="220" t="e">
        <f>VLOOKUP(A2117,EMPRESAS!$A$1:$I$342,9,0)</f>
        <v>#N/A</v>
      </c>
      <c r="J2117" s="2"/>
      <c r="K2117" s="176" t="e">
        <f>VLOOKUP(J2117,AUXILIAR_TIPO_ASEGURADORA!$C$2:$D$19,2,0)</f>
        <v>#N/A</v>
      </c>
      <c r="L2117" s="4"/>
      <c r="M2117" s="2"/>
      <c r="N2117" s="4"/>
      <c r="O2117" s="2"/>
      <c r="P2117" s="4"/>
      <c r="Q2117" s="213"/>
      <c r="R2117" s="2"/>
      <c r="S2117" s="2"/>
      <c r="T2117" s="2"/>
    </row>
    <row r="2118" spans="1:20">
      <c r="A2118" s="84"/>
      <c r="B2118" s="88" t="e">
        <f>VLOOKUP(A2118,EMPRESAS!$A$1:$B$342,2,0)</f>
        <v>#N/A</v>
      </c>
      <c r="C2118" s="88" t="e">
        <f>VLOOKUP(A2118,EMPRESAS!$A$1:$C$342,3,0)</f>
        <v>#N/A</v>
      </c>
      <c r="D2118" s="2"/>
      <c r="E2118" s="4"/>
      <c r="F2118" s="3"/>
      <c r="G2118" s="2"/>
      <c r="H2118" s="4"/>
      <c r="I2118" s="220" t="e">
        <f>VLOOKUP(A2118,EMPRESAS!$A$1:$I$342,9,0)</f>
        <v>#N/A</v>
      </c>
      <c r="J2118" s="2"/>
      <c r="K2118" s="176" t="e">
        <f>VLOOKUP(J2118,AUXILIAR_TIPO_ASEGURADORA!$C$2:$D$19,2,0)</f>
        <v>#N/A</v>
      </c>
      <c r="L2118" s="4"/>
      <c r="M2118" s="2"/>
      <c r="N2118" s="4"/>
      <c r="O2118" s="2"/>
      <c r="P2118" s="4"/>
      <c r="Q2118" s="213"/>
      <c r="R2118" s="2"/>
      <c r="S2118" s="2"/>
      <c r="T2118" s="2"/>
    </row>
    <row r="2119" spans="1:20">
      <c r="A2119" s="84"/>
      <c r="B2119" s="88" t="e">
        <f>VLOOKUP(A2119,EMPRESAS!$A$1:$B$342,2,0)</f>
        <v>#N/A</v>
      </c>
      <c r="C2119" s="88" t="e">
        <f>VLOOKUP(A2119,EMPRESAS!$A$1:$C$342,3,0)</f>
        <v>#N/A</v>
      </c>
      <c r="D2119" s="2"/>
      <c r="E2119" s="4"/>
      <c r="F2119" s="3"/>
      <c r="G2119" s="2"/>
      <c r="H2119" s="4"/>
      <c r="I2119" s="220" t="e">
        <f>VLOOKUP(A2119,EMPRESAS!$A$1:$I$342,9,0)</f>
        <v>#N/A</v>
      </c>
      <c r="J2119" s="2"/>
      <c r="K2119" s="176" t="e">
        <f>VLOOKUP(J2119,AUXILIAR_TIPO_ASEGURADORA!$C$2:$D$19,2,0)</f>
        <v>#N/A</v>
      </c>
      <c r="L2119" s="4"/>
      <c r="M2119" s="2"/>
      <c r="N2119" s="4"/>
      <c r="O2119" s="2"/>
      <c r="P2119" s="4"/>
      <c r="Q2119" s="213"/>
      <c r="R2119" s="2"/>
      <c r="S2119" s="2"/>
      <c r="T2119" s="2"/>
    </row>
    <row r="2120" spans="1:20">
      <c r="A2120" s="84"/>
      <c r="B2120" s="88" t="e">
        <f>VLOOKUP(A2120,EMPRESAS!$A$1:$B$342,2,0)</f>
        <v>#N/A</v>
      </c>
      <c r="C2120" s="88" t="e">
        <f>VLOOKUP(A2120,EMPRESAS!$A$1:$C$342,3,0)</f>
        <v>#N/A</v>
      </c>
      <c r="D2120" s="2"/>
      <c r="E2120" s="4"/>
      <c r="F2120" s="3"/>
      <c r="G2120" s="2"/>
      <c r="H2120" s="4"/>
      <c r="I2120" s="220" t="e">
        <f>VLOOKUP(A2120,EMPRESAS!$A$1:$I$342,9,0)</f>
        <v>#N/A</v>
      </c>
      <c r="J2120" s="2"/>
      <c r="K2120" s="176" t="e">
        <f>VLOOKUP(J2120,AUXILIAR_TIPO_ASEGURADORA!$C$2:$D$19,2,0)</f>
        <v>#N/A</v>
      </c>
      <c r="L2120" s="4"/>
      <c r="M2120" s="2"/>
      <c r="N2120" s="4"/>
      <c r="O2120" s="2"/>
      <c r="P2120" s="4"/>
      <c r="Q2120" s="213"/>
      <c r="R2120" s="2"/>
      <c r="S2120" s="2"/>
      <c r="T2120" s="2"/>
    </row>
    <row r="2121" spans="1:20">
      <c r="A2121" s="84"/>
      <c r="B2121" s="88" t="e">
        <f>VLOOKUP(A2121,EMPRESAS!$A$1:$B$342,2,0)</f>
        <v>#N/A</v>
      </c>
      <c r="C2121" s="88" t="e">
        <f>VLOOKUP(A2121,EMPRESAS!$A$1:$C$342,3,0)</f>
        <v>#N/A</v>
      </c>
      <c r="D2121" s="2"/>
      <c r="E2121" s="4"/>
      <c r="F2121" s="3"/>
      <c r="G2121" s="2"/>
      <c r="H2121" s="4"/>
      <c r="I2121" s="220" t="e">
        <f>VLOOKUP(A2121,EMPRESAS!$A$1:$I$342,9,0)</f>
        <v>#N/A</v>
      </c>
      <c r="J2121" s="2"/>
      <c r="K2121" s="176" t="e">
        <f>VLOOKUP(J2121,AUXILIAR_TIPO_ASEGURADORA!$C$2:$D$19,2,0)</f>
        <v>#N/A</v>
      </c>
      <c r="L2121" s="4"/>
      <c r="M2121" s="2"/>
      <c r="N2121" s="4"/>
      <c r="O2121" s="2"/>
      <c r="P2121" s="4"/>
      <c r="Q2121" s="213"/>
      <c r="R2121" s="2"/>
      <c r="S2121" s="2"/>
      <c r="T2121" s="2"/>
    </row>
    <row r="2122" spans="1:20">
      <c r="A2122" s="84"/>
      <c r="B2122" s="88" t="e">
        <f>VLOOKUP(A2122,EMPRESAS!$A$1:$B$342,2,0)</f>
        <v>#N/A</v>
      </c>
      <c r="C2122" s="88" t="e">
        <f>VLOOKUP(A2122,EMPRESAS!$A$1:$C$342,3,0)</f>
        <v>#N/A</v>
      </c>
      <c r="D2122" s="2"/>
      <c r="E2122" s="4"/>
      <c r="F2122" s="3"/>
      <c r="G2122" s="2"/>
      <c r="H2122" s="4"/>
      <c r="I2122" s="220" t="e">
        <f>VLOOKUP(A2122,EMPRESAS!$A$1:$I$342,9,0)</f>
        <v>#N/A</v>
      </c>
      <c r="J2122" s="2"/>
      <c r="K2122" s="176" t="e">
        <f>VLOOKUP(J2122,AUXILIAR_TIPO_ASEGURADORA!$C$2:$D$19,2,0)</f>
        <v>#N/A</v>
      </c>
      <c r="L2122" s="4"/>
      <c r="M2122" s="2"/>
      <c r="N2122" s="4"/>
      <c r="O2122" s="2"/>
      <c r="P2122" s="4"/>
      <c r="Q2122" s="213"/>
      <c r="R2122" s="2"/>
      <c r="S2122" s="2"/>
      <c r="T2122" s="2"/>
    </row>
    <row r="2123" spans="1:20">
      <c r="A2123" s="84"/>
      <c r="B2123" s="88" t="e">
        <f>VLOOKUP(A2123,EMPRESAS!$A$1:$B$342,2,0)</f>
        <v>#N/A</v>
      </c>
      <c r="C2123" s="88" t="e">
        <f>VLOOKUP(A2123,EMPRESAS!$A$1:$C$342,3,0)</f>
        <v>#N/A</v>
      </c>
      <c r="D2123" s="2"/>
      <c r="E2123" s="4"/>
      <c r="F2123" s="3"/>
      <c r="G2123" s="2"/>
      <c r="H2123" s="4"/>
      <c r="I2123" s="220" t="e">
        <f>VLOOKUP(A2123,EMPRESAS!$A$1:$I$342,9,0)</f>
        <v>#N/A</v>
      </c>
      <c r="J2123" s="2"/>
      <c r="K2123" s="176" t="e">
        <f>VLOOKUP(J2123,AUXILIAR_TIPO_ASEGURADORA!$C$2:$D$19,2,0)</f>
        <v>#N/A</v>
      </c>
      <c r="L2123" s="4"/>
      <c r="M2123" s="2"/>
      <c r="N2123" s="4"/>
      <c r="O2123" s="2"/>
      <c r="P2123" s="4"/>
      <c r="Q2123" s="213"/>
      <c r="R2123" s="2"/>
      <c r="S2123" s="2"/>
      <c r="T2123" s="2"/>
    </row>
    <row r="2124" spans="1:20">
      <c r="A2124" s="84"/>
      <c r="B2124" s="88" t="e">
        <f>VLOOKUP(A2124,EMPRESAS!$A$1:$B$342,2,0)</f>
        <v>#N/A</v>
      </c>
      <c r="C2124" s="88" t="e">
        <f>VLOOKUP(A2124,EMPRESAS!$A$1:$C$342,3,0)</f>
        <v>#N/A</v>
      </c>
      <c r="D2124" s="2"/>
      <c r="E2124" s="4"/>
      <c r="F2124" s="3"/>
      <c r="G2124" s="2"/>
      <c r="H2124" s="4"/>
      <c r="I2124" s="220" t="e">
        <f>VLOOKUP(A2124,EMPRESAS!$A$1:$I$342,9,0)</f>
        <v>#N/A</v>
      </c>
      <c r="J2124" s="2"/>
      <c r="K2124" s="176" t="e">
        <f>VLOOKUP(J2124,AUXILIAR_TIPO_ASEGURADORA!$C$2:$D$19,2,0)</f>
        <v>#N/A</v>
      </c>
      <c r="L2124" s="4"/>
      <c r="M2124" s="2"/>
      <c r="N2124" s="4"/>
      <c r="O2124" s="2"/>
      <c r="P2124" s="4"/>
      <c r="Q2124" s="213"/>
      <c r="R2124" s="2"/>
      <c r="S2124" s="2"/>
      <c r="T2124" s="2"/>
    </row>
    <row r="2125" spans="1:20">
      <c r="A2125" s="84"/>
      <c r="B2125" s="88" t="e">
        <f>VLOOKUP(A2125,EMPRESAS!$A$1:$B$342,2,0)</f>
        <v>#N/A</v>
      </c>
      <c r="C2125" s="88" t="e">
        <f>VLOOKUP(A2125,EMPRESAS!$A$1:$C$342,3,0)</f>
        <v>#N/A</v>
      </c>
      <c r="D2125" s="2"/>
      <c r="E2125" s="4"/>
      <c r="F2125" s="3"/>
      <c r="G2125" s="2"/>
      <c r="H2125" s="4"/>
      <c r="I2125" s="220" t="e">
        <f>VLOOKUP(A2125,EMPRESAS!$A$1:$I$342,9,0)</f>
        <v>#N/A</v>
      </c>
      <c r="J2125" s="2"/>
      <c r="K2125" s="176" t="e">
        <f>VLOOKUP(J2125,AUXILIAR_TIPO_ASEGURADORA!$C$2:$D$19,2,0)</f>
        <v>#N/A</v>
      </c>
      <c r="L2125" s="4"/>
      <c r="M2125" s="2"/>
      <c r="N2125" s="4"/>
      <c r="O2125" s="2"/>
      <c r="P2125" s="4"/>
      <c r="Q2125" s="213"/>
      <c r="R2125" s="2"/>
      <c r="S2125" s="2"/>
      <c r="T2125" s="2"/>
    </row>
    <row r="2126" spans="1:20">
      <c r="A2126" s="84"/>
      <c r="B2126" s="88" t="e">
        <f>VLOOKUP(A2126,EMPRESAS!$A$1:$B$342,2,0)</f>
        <v>#N/A</v>
      </c>
      <c r="C2126" s="88" t="e">
        <f>VLOOKUP(A2126,EMPRESAS!$A$1:$C$342,3,0)</f>
        <v>#N/A</v>
      </c>
      <c r="D2126" s="2"/>
      <c r="E2126" s="4"/>
      <c r="F2126" s="3"/>
      <c r="G2126" s="2"/>
      <c r="H2126" s="4"/>
      <c r="I2126" s="220" t="e">
        <f>VLOOKUP(A2126,EMPRESAS!$A$1:$I$342,9,0)</f>
        <v>#N/A</v>
      </c>
      <c r="J2126" s="2"/>
      <c r="K2126" s="176" t="e">
        <f>VLOOKUP(J2126,AUXILIAR_TIPO_ASEGURADORA!$C$2:$D$19,2,0)</f>
        <v>#N/A</v>
      </c>
      <c r="L2126" s="4"/>
      <c r="M2126" s="2"/>
      <c r="N2126" s="4"/>
      <c r="O2126" s="2"/>
      <c r="P2126" s="4"/>
      <c r="Q2126" s="213"/>
      <c r="R2126" s="2"/>
      <c r="S2126" s="2"/>
      <c r="T2126" s="2"/>
    </row>
    <row r="2127" spans="1:20">
      <c r="A2127" s="84"/>
      <c r="B2127" s="88" t="e">
        <f>VLOOKUP(A2127,EMPRESAS!$A$1:$B$342,2,0)</f>
        <v>#N/A</v>
      </c>
      <c r="C2127" s="88" t="e">
        <f>VLOOKUP(A2127,EMPRESAS!$A$1:$C$342,3,0)</f>
        <v>#N/A</v>
      </c>
      <c r="D2127" s="2"/>
      <c r="E2127" s="4"/>
      <c r="F2127" s="3"/>
      <c r="G2127" s="2"/>
      <c r="H2127" s="4"/>
      <c r="I2127" s="220" t="e">
        <f>VLOOKUP(A2127,EMPRESAS!$A$1:$I$342,9,0)</f>
        <v>#N/A</v>
      </c>
      <c r="J2127" s="2"/>
      <c r="K2127" s="176" t="e">
        <f>VLOOKUP(J2127,AUXILIAR_TIPO_ASEGURADORA!$C$2:$D$19,2,0)</f>
        <v>#N/A</v>
      </c>
      <c r="L2127" s="4"/>
      <c r="M2127" s="2"/>
      <c r="N2127" s="4"/>
      <c r="O2127" s="2"/>
      <c r="P2127" s="4"/>
      <c r="Q2127" s="213"/>
      <c r="R2127" s="2"/>
      <c r="S2127" s="2"/>
      <c r="T2127" s="2"/>
    </row>
    <row r="2128" spans="1:20">
      <c r="A2128" s="84"/>
      <c r="B2128" s="88" t="e">
        <f>VLOOKUP(A2128,EMPRESAS!$A$1:$B$342,2,0)</f>
        <v>#N/A</v>
      </c>
      <c r="C2128" s="88" t="e">
        <f>VLOOKUP(A2128,EMPRESAS!$A$1:$C$342,3,0)</f>
        <v>#N/A</v>
      </c>
      <c r="D2128" s="2"/>
      <c r="E2128" s="4"/>
      <c r="F2128" s="3"/>
      <c r="G2128" s="2"/>
      <c r="H2128" s="4"/>
      <c r="I2128" s="220" t="e">
        <f>VLOOKUP(A2128,EMPRESAS!$A$1:$I$342,9,0)</f>
        <v>#N/A</v>
      </c>
      <c r="J2128" s="2"/>
      <c r="K2128" s="176" t="e">
        <f>VLOOKUP(J2128,AUXILIAR_TIPO_ASEGURADORA!$C$2:$D$19,2,0)</f>
        <v>#N/A</v>
      </c>
      <c r="L2128" s="4"/>
      <c r="M2128" s="2"/>
      <c r="N2128" s="4"/>
      <c r="O2128" s="2"/>
      <c r="P2128" s="4"/>
      <c r="Q2128" s="213"/>
      <c r="R2128" s="2"/>
      <c r="S2128" s="2"/>
      <c r="T2128" s="2"/>
    </row>
    <row r="2129" spans="1:20">
      <c r="A2129" s="84"/>
      <c r="B2129" s="88" t="e">
        <f>VLOOKUP(A2129,EMPRESAS!$A$1:$B$342,2,0)</f>
        <v>#N/A</v>
      </c>
      <c r="C2129" s="88" t="e">
        <f>VLOOKUP(A2129,EMPRESAS!$A$1:$C$342,3,0)</f>
        <v>#N/A</v>
      </c>
      <c r="D2129" s="2"/>
      <c r="E2129" s="4"/>
      <c r="F2129" s="3"/>
      <c r="G2129" s="2"/>
      <c r="H2129" s="4"/>
      <c r="I2129" s="220" t="e">
        <f>VLOOKUP(A2129,EMPRESAS!$A$1:$I$342,9,0)</f>
        <v>#N/A</v>
      </c>
      <c r="J2129" s="2"/>
      <c r="K2129" s="176" t="e">
        <f>VLOOKUP(J2129,AUXILIAR_TIPO_ASEGURADORA!$C$2:$D$19,2,0)</f>
        <v>#N/A</v>
      </c>
      <c r="L2129" s="4"/>
      <c r="M2129" s="2"/>
      <c r="N2129" s="4"/>
      <c r="O2129" s="2"/>
      <c r="P2129" s="4"/>
      <c r="Q2129" s="213"/>
      <c r="R2129" s="2"/>
      <c r="S2129" s="2"/>
      <c r="T2129" s="2"/>
    </row>
    <row r="2130" spans="1:20">
      <c r="A2130" s="84"/>
      <c r="B2130" s="88" t="e">
        <f>VLOOKUP(A2130,EMPRESAS!$A$1:$B$342,2,0)</f>
        <v>#N/A</v>
      </c>
      <c r="C2130" s="88" t="e">
        <f>VLOOKUP(A2130,EMPRESAS!$A$1:$C$342,3,0)</f>
        <v>#N/A</v>
      </c>
      <c r="D2130" s="2"/>
      <c r="E2130" s="4"/>
      <c r="F2130" s="3"/>
      <c r="G2130" s="2"/>
      <c r="H2130" s="4"/>
      <c r="I2130" s="220" t="e">
        <f>VLOOKUP(A2130,EMPRESAS!$A$1:$I$342,9,0)</f>
        <v>#N/A</v>
      </c>
      <c r="J2130" s="2"/>
      <c r="K2130" s="176" t="e">
        <f>VLOOKUP(J2130,AUXILIAR_TIPO_ASEGURADORA!$C$2:$D$19,2,0)</f>
        <v>#N/A</v>
      </c>
      <c r="L2130" s="4"/>
      <c r="M2130" s="2"/>
      <c r="N2130" s="4"/>
      <c r="O2130" s="2"/>
      <c r="P2130" s="4"/>
      <c r="Q2130" s="213"/>
      <c r="R2130" s="2"/>
      <c r="S2130" s="2"/>
      <c r="T2130" s="2"/>
    </row>
    <row r="2131" spans="1:20">
      <c r="A2131" s="84"/>
      <c r="B2131" s="88" t="e">
        <f>VLOOKUP(A2131,EMPRESAS!$A$1:$B$342,2,0)</f>
        <v>#N/A</v>
      </c>
      <c r="C2131" s="88" t="e">
        <f>VLOOKUP(A2131,EMPRESAS!$A$1:$C$342,3,0)</f>
        <v>#N/A</v>
      </c>
      <c r="D2131" s="2"/>
      <c r="E2131" s="4"/>
      <c r="F2131" s="3"/>
      <c r="G2131" s="2"/>
      <c r="H2131" s="4"/>
      <c r="I2131" s="220" t="e">
        <f>VLOOKUP(A2131,EMPRESAS!$A$1:$I$342,9,0)</f>
        <v>#N/A</v>
      </c>
      <c r="J2131" s="2"/>
      <c r="K2131" s="176" t="e">
        <f>VLOOKUP(J2131,AUXILIAR_TIPO_ASEGURADORA!$C$2:$D$19,2,0)</f>
        <v>#N/A</v>
      </c>
      <c r="L2131" s="4"/>
      <c r="M2131" s="2"/>
      <c r="N2131" s="4"/>
      <c r="O2131" s="2"/>
      <c r="P2131" s="4"/>
      <c r="Q2131" s="213"/>
      <c r="R2131" s="2"/>
      <c r="S2131" s="2"/>
      <c r="T2131" s="2"/>
    </row>
    <row r="2132" spans="1:20">
      <c r="A2132" s="84"/>
      <c r="B2132" s="88" t="e">
        <f>VLOOKUP(A2132,EMPRESAS!$A$1:$B$342,2,0)</f>
        <v>#N/A</v>
      </c>
      <c r="C2132" s="88" t="e">
        <f>VLOOKUP(A2132,EMPRESAS!$A$1:$C$342,3,0)</f>
        <v>#N/A</v>
      </c>
      <c r="D2132" s="2"/>
      <c r="E2132" s="4"/>
      <c r="F2132" s="3"/>
      <c r="G2132" s="2"/>
      <c r="H2132" s="4"/>
      <c r="I2132" s="220" t="e">
        <f>VLOOKUP(A2132,EMPRESAS!$A$1:$I$342,9,0)</f>
        <v>#N/A</v>
      </c>
      <c r="J2132" s="2"/>
      <c r="K2132" s="176" t="e">
        <f>VLOOKUP(J2132,AUXILIAR_TIPO_ASEGURADORA!$C$2:$D$19,2,0)</f>
        <v>#N/A</v>
      </c>
      <c r="L2132" s="4"/>
      <c r="M2132" s="2"/>
      <c r="N2132" s="4"/>
      <c r="O2132" s="2"/>
      <c r="P2132" s="4"/>
      <c r="Q2132" s="213"/>
      <c r="R2132" s="2"/>
      <c r="S2132" s="2"/>
      <c r="T2132" s="2"/>
    </row>
    <row r="2133" spans="1:20">
      <c r="A2133" s="84"/>
      <c r="B2133" s="88" t="e">
        <f>VLOOKUP(A2133,EMPRESAS!$A$1:$B$342,2,0)</f>
        <v>#N/A</v>
      </c>
      <c r="C2133" s="88" t="e">
        <f>VLOOKUP(A2133,EMPRESAS!$A$1:$C$342,3,0)</f>
        <v>#N/A</v>
      </c>
      <c r="D2133" s="2"/>
      <c r="E2133" s="4"/>
      <c r="F2133" s="3"/>
      <c r="G2133" s="2"/>
      <c r="H2133" s="4"/>
      <c r="I2133" s="220" t="e">
        <f>VLOOKUP(A2133,EMPRESAS!$A$1:$I$342,9,0)</f>
        <v>#N/A</v>
      </c>
      <c r="J2133" s="2"/>
      <c r="K2133" s="176" t="e">
        <f>VLOOKUP(J2133,AUXILIAR_TIPO_ASEGURADORA!$C$2:$D$19,2,0)</f>
        <v>#N/A</v>
      </c>
      <c r="L2133" s="4"/>
      <c r="M2133" s="2"/>
      <c r="N2133" s="4"/>
      <c r="O2133" s="2"/>
      <c r="P2133" s="4"/>
      <c r="Q2133" s="213"/>
      <c r="R2133" s="2"/>
      <c r="S2133" s="2"/>
      <c r="T2133" s="2"/>
    </row>
    <row r="2134" spans="1:20">
      <c r="A2134" s="84"/>
      <c r="B2134" s="88" t="e">
        <f>VLOOKUP(A2134,EMPRESAS!$A$1:$B$342,2,0)</f>
        <v>#N/A</v>
      </c>
      <c r="C2134" s="88" t="e">
        <f>VLOOKUP(A2134,EMPRESAS!$A$1:$C$342,3,0)</f>
        <v>#N/A</v>
      </c>
      <c r="D2134" s="2"/>
      <c r="E2134" s="4"/>
      <c r="F2134" s="3"/>
      <c r="G2134" s="2"/>
      <c r="H2134" s="4"/>
      <c r="I2134" s="220" t="e">
        <f>VLOOKUP(A2134,EMPRESAS!$A$1:$I$342,9,0)</f>
        <v>#N/A</v>
      </c>
      <c r="J2134" s="2"/>
      <c r="K2134" s="176" t="e">
        <f>VLOOKUP(J2134,AUXILIAR_TIPO_ASEGURADORA!$C$2:$D$19,2,0)</f>
        <v>#N/A</v>
      </c>
      <c r="L2134" s="4"/>
      <c r="M2134" s="2"/>
      <c r="N2134" s="4"/>
      <c r="O2134" s="2"/>
      <c r="P2134" s="4"/>
      <c r="Q2134" s="213"/>
      <c r="R2134" s="2"/>
      <c r="S2134" s="2"/>
      <c r="T2134" s="2"/>
    </row>
    <row r="2135" spans="1:20">
      <c r="A2135" s="84"/>
      <c r="B2135" s="88" t="e">
        <f>VLOOKUP(A2135,EMPRESAS!$A$1:$B$342,2,0)</f>
        <v>#N/A</v>
      </c>
      <c r="C2135" s="88" t="e">
        <f>VLOOKUP(A2135,EMPRESAS!$A$1:$C$342,3,0)</f>
        <v>#N/A</v>
      </c>
      <c r="D2135" s="2"/>
      <c r="E2135" s="4"/>
      <c r="F2135" s="3"/>
      <c r="G2135" s="2"/>
      <c r="H2135" s="4"/>
      <c r="I2135" s="220" t="e">
        <f>VLOOKUP(A2135,EMPRESAS!$A$1:$I$342,9,0)</f>
        <v>#N/A</v>
      </c>
      <c r="J2135" s="2"/>
      <c r="K2135" s="176" t="e">
        <f>VLOOKUP(J2135,AUXILIAR_TIPO_ASEGURADORA!$C$2:$D$19,2,0)</f>
        <v>#N/A</v>
      </c>
      <c r="L2135" s="4"/>
      <c r="M2135" s="2"/>
      <c r="N2135" s="4"/>
      <c r="O2135" s="2"/>
      <c r="P2135" s="4"/>
      <c r="Q2135" s="213"/>
      <c r="R2135" s="2"/>
      <c r="S2135" s="2"/>
      <c r="T2135" s="2"/>
    </row>
    <row r="2136" spans="1:20">
      <c r="A2136" s="84"/>
      <c r="B2136" s="88" t="e">
        <f>VLOOKUP(A2136,EMPRESAS!$A$1:$B$342,2,0)</f>
        <v>#N/A</v>
      </c>
      <c r="C2136" s="88" t="e">
        <f>VLOOKUP(A2136,EMPRESAS!$A$1:$C$342,3,0)</f>
        <v>#N/A</v>
      </c>
      <c r="D2136" s="2"/>
      <c r="E2136" s="4"/>
      <c r="F2136" s="3"/>
      <c r="G2136" s="2"/>
      <c r="H2136" s="4"/>
      <c r="I2136" s="220" t="e">
        <f>VLOOKUP(A2136,EMPRESAS!$A$1:$I$342,9,0)</f>
        <v>#N/A</v>
      </c>
      <c r="J2136" s="2"/>
      <c r="K2136" s="176" t="e">
        <f>VLOOKUP(J2136,AUXILIAR_TIPO_ASEGURADORA!$C$2:$D$19,2,0)</f>
        <v>#N/A</v>
      </c>
      <c r="L2136" s="4"/>
      <c r="M2136" s="2"/>
      <c r="N2136" s="4"/>
      <c r="O2136" s="2"/>
      <c r="P2136" s="4"/>
      <c r="Q2136" s="213"/>
      <c r="R2136" s="2"/>
      <c r="S2136" s="2"/>
      <c r="T2136" s="2"/>
    </row>
    <row r="2137" spans="1:20">
      <c r="A2137" s="84"/>
      <c r="B2137" s="88" t="e">
        <f>VLOOKUP(A2137,EMPRESAS!$A$1:$B$342,2,0)</f>
        <v>#N/A</v>
      </c>
      <c r="C2137" s="88" t="e">
        <f>VLOOKUP(A2137,EMPRESAS!$A$1:$C$342,3,0)</f>
        <v>#N/A</v>
      </c>
      <c r="D2137" s="2"/>
      <c r="E2137" s="4"/>
      <c r="F2137" s="3"/>
      <c r="G2137" s="2"/>
      <c r="H2137" s="4"/>
      <c r="I2137" s="220" t="e">
        <f>VLOOKUP(A2137,EMPRESAS!$A$1:$I$342,9,0)</f>
        <v>#N/A</v>
      </c>
      <c r="J2137" s="2"/>
      <c r="K2137" s="176" t="e">
        <f>VLOOKUP(J2137,AUXILIAR_TIPO_ASEGURADORA!$C$2:$D$19,2,0)</f>
        <v>#N/A</v>
      </c>
      <c r="L2137" s="4"/>
      <c r="M2137" s="2"/>
      <c r="N2137" s="4"/>
      <c r="O2137" s="2"/>
      <c r="P2137" s="4"/>
      <c r="Q2137" s="213"/>
      <c r="R2137" s="2"/>
      <c r="S2137" s="2"/>
      <c r="T2137" s="2"/>
    </row>
    <row r="2138" spans="1:20">
      <c r="A2138" s="84"/>
      <c r="B2138" s="88" t="e">
        <f>VLOOKUP(A2138,EMPRESAS!$A$1:$B$342,2,0)</f>
        <v>#N/A</v>
      </c>
      <c r="C2138" s="88" t="e">
        <f>VLOOKUP(A2138,EMPRESAS!$A$1:$C$342,3,0)</f>
        <v>#N/A</v>
      </c>
      <c r="D2138" s="2"/>
      <c r="E2138" s="4"/>
      <c r="F2138" s="3"/>
      <c r="G2138" s="2"/>
      <c r="H2138" s="4"/>
      <c r="I2138" s="220" t="e">
        <f>VLOOKUP(A2138,EMPRESAS!$A$1:$I$342,9,0)</f>
        <v>#N/A</v>
      </c>
      <c r="J2138" s="2"/>
      <c r="K2138" s="176" t="e">
        <f>VLOOKUP(J2138,AUXILIAR_TIPO_ASEGURADORA!$C$2:$D$19,2,0)</f>
        <v>#N/A</v>
      </c>
      <c r="L2138" s="4"/>
      <c r="M2138" s="2"/>
      <c r="N2138" s="4"/>
      <c r="O2138" s="2"/>
      <c r="P2138" s="4"/>
      <c r="Q2138" s="213"/>
      <c r="R2138" s="2"/>
      <c r="S2138" s="2"/>
      <c r="T2138" s="2"/>
    </row>
    <row r="2139" spans="1:20">
      <c r="A2139" s="84"/>
      <c r="B2139" s="88" t="e">
        <f>VLOOKUP(A2139,EMPRESAS!$A$1:$B$342,2,0)</f>
        <v>#N/A</v>
      </c>
      <c r="C2139" s="88" t="e">
        <f>VLOOKUP(A2139,EMPRESAS!$A$1:$C$342,3,0)</f>
        <v>#N/A</v>
      </c>
      <c r="D2139" s="2"/>
      <c r="E2139" s="4"/>
      <c r="F2139" s="3"/>
      <c r="G2139" s="2"/>
      <c r="H2139" s="4"/>
      <c r="I2139" s="220" t="e">
        <f>VLOOKUP(A2139,EMPRESAS!$A$1:$I$342,9,0)</f>
        <v>#N/A</v>
      </c>
      <c r="J2139" s="2"/>
      <c r="K2139" s="176" t="e">
        <f>VLOOKUP(J2139,AUXILIAR_TIPO_ASEGURADORA!$C$2:$D$19,2,0)</f>
        <v>#N/A</v>
      </c>
      <c r="L2139" s="4"/>
      <c r="M2139" s="2"/>
      <c r="N2139" s="4"/>
      <c r="O2139" s="2"/>
      <c r="P2139" s="4"/>
      <c r="Q2139" s="213"/>
      <c r="R2139" s="2"/>
      <c r="S2139" s="2"/>
      <c r="T2139" s="2"/>
    </row>
    <row r="2140" spans="1:20">
      <c r="A2140" s="84"/>
      <c r="B2140" s="88" t="e">
        <f>VLOOKUP(A2140,EMPRESAS!$A$1:$B$342,2,0)</f>
        <v>#N/A</v>
      </c>
      <c r="C2140" s="88" t="e">
        <f>VLOOKUP(A2140,EMPRESAS!$A$1:$C$342,3,0)</f>
        <v>#N/A</v>
      </c>
      <c r="D2140" s="2"/>
      <c r="E2140" s="4"/>
      <c r="F2140" s="3"/>
      <c r="G2140" s="2"/>
      <c r="H2140" s="4"/>
      <c r="I2140" s="220" t="e">
        <f>VLOOKUP(A2140,EMPRESAS!$A$1:$I$342,9,0)</f>
        <v>#N/A</v>
      </c>
      <c r="J2140" s="2"/>
      <c r="K2140" s="176" t="e">
        <f>VLOOKUP(J2140,AUXILIAR_TIPO_ASEGURADORA!$C$2:$D$19,2,0)</f>
        <v>#N/A</v>
      </c>
      <c r="L2140" s="4"/>
      <c r="M2140" s="2"/>
      <c r="N2140" s="4"/>
      <c r="O2140" s="2"/>
      <c r="P2140" s="4"/>
      <c r="Q2140" s="213"/>
      <c r="R2140" s="2"/>
      <c r="S2140" s="2"/>
      <c r="T2140" s="2"/>
    </row>
    <row r="2141" spans="1:20">
      <c r="A2141" s="84"/>
      <c r="B2141" s="88" t="e">
        <f>VLOOKUP(A2141,EMPRESAS!$A$1:$B$342,2,0)</f>
        <v>#N/A</v>
      </c>
      <c r="C2141" s="88" t="e">
        <f>VLOOKUP(A2141,EMPRESAS!$A$1:$C$342,3,0)</f>
        <v>#N/A</v>
      </c>
      <c r="D2141" s="2"/>
      <c r="E2141" s="4"/>
      <c r="F2141" s="3"/>
      <c r="G2141" s="2"/>
      <c r="H2141" s="4"/>
      <c r="I2141" s="220" t="e">
        <f>VLOOKUP(A2141,EMPRESAS!$A$1:$I$342,9,0)</f>
        <v>#N/A</v>
      </c>
      <c r="J2141" s="2"/>
      <c r="K2141" s="176" t="e">
        <f>VLOOKUP(J2141,AUXILIAR_TIPO_ASEGURADORA!$C$2:$D$19,2,0)</f>
        <v>#N/A</v>
      </c>
      <c r="L2141" s="4"/>
      <c r="M2141" s="2"/>
      <c r="N2141" s="4"/>
      <c r="O2141" s="2"/>
      <c r="P2141" s="4"/>
      <c r="Q2141" s="213"/>
      <c r="R2141" s="2"/>
      <c r="S2141" s="2"/>
      <c r="T2141" s="2"/>
    </row>
    <row r="2142" spans="1:20">
      <c r="A2142" s="84"/>
      <c r="B2142" s="88" t="e">
        <f>VLOOKUP(A2142,EMPRESAS!$A$1:$B$342,2,0)</f>
        <v>#N/A</v>
      </c>
      <c r="C2142" s="88" t="e">
        <f>VLOOKUP(A2142,EMPRESAS!$A$1:$C$342,3,0)</f>
        <v>#N/A</v>
      </c>
      <c r="D2142" s="2"/>
      <c r="E2142" s="4"/>
      <c r="F2142" s="3"/>
      <c r="G2142" s="2"/>
      <c r="H2142" s="4"/>
      <c r="I2142" s="220" t="e">
        <f>VLOOKUP(A2142,EMPRESAS!$A$1:$I$342,9,0)</f>
        <v>#N/A</v>
      </c>
      <c r="J2142" s="2"/>
      <c r="K2142" s="176" t="e">
        <f>VLOOKUP(J2142,AUXILIAR_TIPO_ASEGURADORA!$C$2:$D$19,2,0)</f>
        <v>#N/A</v>
      </c>
      <c r="L2142" s="4"/>
      <c r="M2142" s="2"/>
      <c r="N2142" s="4"/>
      <c r="O2142" s="2"/>
      <c r="P2142" s="4"/>
      <c r="Q2142" s="213"/>
      <c r="R2142" s="2"/>
      <c r="S2142" s="2"/>
      <c r="T2142" s="2"/>
    </row>
    <row r="2143" spans="1:20">
      <c r="A2143" s="84"/>
      <c r="B2143" s="88" t="e">
        <f>VLOOKUP(A2143,EMPRESAS!$A$1:$B$342,2,0)</f>
        <v>#N/A</v>
      </c>
      <c r="C2143" s="88" t="e">
        <f>VLOOKUP(A2143,EMPRESAS!$A$1:$C$342,3,0)</f>
        <v>#N/A</v>
      </c>
      <c r="D2143" s="2"/>
      <c r="E2143" s="4"/>
      <c r="F2143" s="3"/>
      <c r="G2143" s="2"/>
      <c r="H2143" s="4"/>
      <c r="I2143" s="220" t="e">
        <f>VLOOKUP(A2143,EMPRESAS!$A$1:$I$342,9,0)</f>
        <v>#N/A</v>
      </c>
      <c r="J2143" s="2"/>
      <c r="K2143" s="176" t="e">
        <f>VLOOKUP(J2143,AUXILIAR_TIPO_ASEGURADORA!$C$2:$D$19,2,0)</f>
        <v>#N/A</v>
      </c>
      <c r="L2143" s="4"/>
      <c r="M2143" s="2"/>
      <c r="N2143" s="4"/>
      <c r="O2143" s="2"/>
      <c r="P2143" s="4"/>
      <c r="Q2143" s="213"/>
      <c r="R2143" s="2"/>
      <c r="S2143" s="2"/>
      <c r="T2143" s="2"/>
    </row>
    <row r="2144" spans="1:20">
      <c r="A2144" s="84"/>
      <c r="B2144" s="88" t="e">
        <f>VLOOKUP(A2144,EMPRESAS!$A$1:$B$342,2,0)</f>
        <v>#N/A</v>
      </c>
      <c r="C2144" s="88" t="e">
        <f>VLOOKUP(A2144,EMPRESAS!$A$1:$C$342,3,0)</f>
        <v>#N/A</v>
      </c>
      <c r="D2144" s="2"/>
      <c r="E2144" s="4"/>
      <c r="F2144" s="3"/>
      <c r="G2144" s="2"/>
      <c r="H2144" s="4"/>
      <c r="I2144" s="220" t="e">
        <f>VLOOKUP(A2144,EMPRESAS!$A$1:$I$342,9,0)</f>
        <v>#N/A</v>
      </c>
      <c r="J2144" s="2"/>
      <c r="K2144" s="176" t="e">
        <f>VLOOKUP(J2144,AUXILIAR_TIPO_ASEGURADORA!$C$2:$D$19,2,0)</f>
        <v>#N/A</v>
      </c>
      <c r="L2144" s="4"/>
      <c r="M2144" s="2"/>
      <c r="N2144" s="4"/>
      <c r="O2144" s="2"/>
      <c r="P2144" s="4"/>
      <c r="Q2144" s="213"/>
      <c r="R2144" s="2"/>
      <c r="S2144" s="2"/>
      <c r="T2144" s="2"/>
    </row>
    <row r="2145" spans="1:20">
      <c r="A2145" s="84"/>
      <c r="B2145" s="88" t="e">
        <f>VLOOKUP(A2145,EMPRESAS!$A$1:$B$342,2,0)</f>
        <v>#N/A</v>
      </c>
      <c r="C2145" s="88" t="e">
        <f>VLOOKUP(A2145,EMPRESAS!$A$1:$C$342,3,0)</f>
        <v>#N/A</v>
      </c>
      <c r="D2145" s="2"/>
      <c r="E2145" s="4"/>
      <c r="F2145" s="3"/>
      <c r="G2145" s="2"/>
      <c r="H2145" s="4"/>
      <c r="I2145" s="220" t="e">
        <f>VLOOKUP(A2145,EMPRESAS!$A$1:$I$342,9,0)</f>
        <v>#N/A</v>
      </c>
      <c r="J2145" s="2"/>
      <c r="K2145" s="176" t="e">
        <f>VLOOKUP(J2145,AUXILIAR_TIPO_ASEGURADORA!$C$2:$D$19,2,0)</f>
        <v>#N/A</v>
      </c>
      <c r="L2145" s="4"/>
      <c r="M2145" s="2"/>
      <c r="N2145" s="4"/>
      <c r="O2145" s="2"/>
      <c r="P2145" s="4"/>
      <c r="Q2145" s="213"/>
      <c r="R2145" s="2"/>
      <c r="S2145" s="2"/>
      <c r="T2145" s="2"/>
    </row>
    <row r="2146" spans="1:20">
      <c r="A2146" s="84"/>
      <c r="B2146" s="88" t="e">
        <f>VLOOKUP(A2146,EMPRESAS!$A$1:$B$342,2,0)</f>
        <v>#N/A</v>
      </c>
      <c r="C2146" s="88" t="e">
        <f>VLOOKUP(A2146,EMPRESAS!$A$1:$C$342,3,0)</f>
        <v>#N/A</v>
      </c>
      <c r="D2146" s="2"/>
      <c r="E2146" s="4"/>
      <c r="F2146" s="3"/>
      <c r="G2146" s="2"/>
      <c r="H2146" s="4"/>
      <c r="I2146" s="220" t="e">
        <f>VLOOKUP(A2146,EMPRESAS!$A$1:$I$342,9,0)</f>
        <v>#N/A</v>
      </c>
      <c r="J2146" s="2"/>
      <c r="K2146" s="176" t="e">
        <f>VLOOKUP(J2146,AUXILIAR_TIPO_ASEGURADORA!$C$2:$D$19,2,0)</f>
        <v>#N/A</v>
      </c>
      <c r="L2146" s="4"/>
      <c r="M2146" s="2"/>
      <c r="N2146" s="4"/>
      <c r="O2146" s="2"/>
      <c r="P2146" s="4"/>
      <c r="Q2146" s="213"/>
      <c r="R2146" s="2"/>
      <c r="S2146" s="2"/>
      <c r="T2146" s="2"/>
    </row>
    <row r="2147" spans="1:20">
      <c r="A2147" s="84"/>
      <c r="B2147" s="88" t="e">
        <f>VLOOKUP(A2147,EMPRESAS!$A$1:$B$342,2,0)</f>
        <v>#N/A</v>
      </c>
      <c r="C2147" s="88" t="e">
        <f>VLOOKUP(A2147,EMPRESAS!$A$1:$C$342,3,0)</f>
        <v>#N/A</v>
      </c>
      <c r="D2147" s="2"/>
      <c r="E2147" s="4"/>
      <c r="F2147" s="3"/>
      <c r="G2147" s="2"/>
      <c r="H2147" s="4"/>
      <c r="I2147" s="220" t="e">
        <f>VLOOKUP(A2147,EMPRESAS!$A$1:$I$342,9,0)</f>
        <v>#N/A</v>
      </c>
      <c r="J2147" s="2"/>
      <c r="K2147" s="176" t="e">
        <f>VLOOKUP(J2147,AUXILIAR_TIPO_ASEGURADORA!$C$2:$D$19,2,0)</f>
        <v>#N/A</v>
      </c>
      <c r="L2147" s="4"/>
      <c r="M2147" s="2"/>
      <c r="N2147" s="4"/>
      <c r="O2147" s="2"/>
      <c r="P2147" s="4"/>
      <c r="Q2147" s="213"/>
      <c r="R2147" s="2"/>
      <c r="S2147" s="2"/>
      <c r="T2147" s="2"/>
    </row>
    <row r="2148" spans="1:20">
      <c r="A2148" s="84"/>
      <c r="B2148" s="88" t="e">
        <f>VLOOKUP(A2148,EMPRESAS!$A$1:$B$342,2,0)</f>
        <v>#N/A</v>
      </c>
      <c r="C2148" s="88" t="e">
        <f>VLOOKUP(A2148,EMPRESAS!$A$1:$C$342,3,0)</f>
        <v>#N/A</v>
      </c>
      <c r="D2148" s="2"/>
      <c r="E2148" s="4"/>
      <c r="F2148" s="3"/>
      <c r="G2148" s="2"/>
      <c r="H2148" s="4"/>
      <c r="I2148" s="220" t="e">
        <f>VLOOKUP(A2148,EMPRESAS!$A$1:$I$342,9,0)</f>
        <v>#N/A</v>
      </c>
      <c r="J2148" s="2"/>
      <c r="K2148" s="176" t="e">
        <f>VLOOKUP(J2148,AUXILIAR_TIPO_ASEGURADORA!$C$2:$D$19,2,0)</f>
        <v>#N/A</v>
      </c>
      <c r="L2148" s="4"/>
      <c r="M2148" s="2"/>
      <c r="N2148" s="4"/>
      <c r="O2148" s="2"/>
      <c r="P2148" s="4"/>
      <c r="Q2148" s="213"/>
      <c r="R2148" s="2"/>
      <c r="S2148" s="2"/>
      <c r="T2148" s="2"/>
    </row>
    <row r="2149" spans="1:20">
      <c r="A2149" s="84"/>
      <c r="B2149" s="88" t="e">
        <f>VLOOKUP(A2149,EMPRESAS!$A$1:$B$342,2,0)</f>
        <v>#N/A</v>
      </c>
      <c r="C2149" s="88" t="e">
        <f>VLOOKUP(A2149,EMPRESAS!$A$1:$C$342,3,0)</f>
        <v>#N/A</v>
      </c>
      <c r="D2149" s="2"/>
      <c r="E2149" s="4"/>
      <c r="F2149" s="3"/>
      <c r="G2149" s="2"/>
      <c r="H2149" s="4"/>
      <c r="I2149" s="220" t="e">
        <f>VLOOKUP(A2149,EMPRESAS!$A$1:$I$342,9,0)</f>
        <v>#N/A</v>
      </c>
      <c r="J2149" s="2"/>
      <c r="K2149" s="176" t="e">
        <f>VLOOKUP(J2149,AUXILIAR_TIPO_ASEGURADORA!$C$2:$D$19,2,0)</f>
        <v>#N/A</v>
      </c>
      <c r="L2149" s="4"/>
      <c r="M2149" s="2"/>
      <c r="N2149" s="4"/>
      <c r="O2149" s="2"/>
      <c r="P2149" s="4"/>
      <c r="Q2149" s="213"/>
      <c r="R2149" s="2"/>
      <c r="S2149" s="2"/>
      <c r="T2149" s="2"/>
    </row>
    <row r="2150" spans="1:20">
      <c r="A2150" s="84"/>
      <c r="B2150" s="88" t="e">
        <f>VLOOKUP(A2150,EMPRESAS!$A$1:$B$342,2,0)</f>
        <v>#N/A</v>
      </c>
      <c r="C2150" s="88" t="e">
        <f>VLOOKUP(A2150,EMPRESAS!$A$1:$C$342,3,0)</f>
        <v>#N/A</v>
      </c>
      <c r="D2150" s="2"/>
      <c r="E2150" s="4"/>
      <c r="F2150" s="3"/>
      <c r="G2150" s="2"/>
      <c r="H2150" s="4"/>
      <c r="I2150" s="220" t="e">
        <f>VLOOKUP(A2150,EMPRESAS!$A$1:$I$342,9,0)</f>
        <v>#N/A</v>
      </c>
      <c r="J2150" s="2"/>
      <c r="K2150" s="176" t="e">
        <f>VLOOKUP(J2150,AUXILIAR_TIPO_ASEGURADORA!$C$2:$D$19,2,0)</f>
        <v>#N/A</v>
      </c>
      <c r="L2150" s="4"/>
      <c r="M2150" s="2"/>
      <c r="N2150" s="4"/>
      <c r="O2150" s="2"/>
      <c r="P2150" s="4"/>
      <c r="Q2150" s="213"/>
      <c r="R2150" s="2"/>
      <c r="S2150" s="2"/>
      <c r="T2150" s="2"/>
    </row>
    <row r="2151" spans="1:20">
      <c r="A2151" s="84"/>
      <c r="B2151" s="88" t="e">
        <f>VLOOKUP(A2151,EMPRESAS!$A$1:$B$342,2,0)</f>
        <v>#N/A</v>
      </c>
      <c r="C2151" s="88" t="e">
        <f>VLOOKUP(A2151,EMPRESAS!$A$1:$C$342,3,0)</f>
        <v>#N/A</v>
      </c>
      <c r="D2151" s="2"/>
      <c r="E2151" s="4"/>
      <c r="F2151" s="3"/>
      <c r="G2151" s="2"/>
      <c r="H2151" s="4"/>
      <c r="I2151" s="220" t="e">
        <f>VLOOKUP(A2151,EMPRESAS!$A$1:$I$342,9,0)</f>
        <v>#N/A</v>
      </c>
      <c r="J2151" s="2"/>
      <c r="K2151" s="176" t="e">
        <f>VLOOKUP(J2151,AUXILIAR_TIPO_ASEGURADORA!$C$2:$D$19,2,0)</f>
        <v>#N/A</v>
      </c>
      <c r="L2151" s="4"/>
      <c r="M2151" s="2"/>
      <c r="N2151" s="4"/>
      <c r="O2151" s="2"/>
      <c r="P2151" s="4"/>
      <c r="Q2151" s="213"/>
      <c r="R2151" s="2"/>
      <c r="S2151" s="2"/>
      <c r="T2151" s="2"/>
    </row>
    <row r="2152" spans="1:20">
      <c r="A2152" s="84"/>
      <c r="B2152" s="88" t="e">
        <f>VLOOKUP(A2152,EMPRESAS!$A$1:$B$342,2,0)</f>
        <v>#N/A</v>
      </c>
      <c r="C2152" s="88" t="e">
        <f>VLOOKUP(A2152,EMPRESAS!$A$1:$C$342,3,0)</f>
        <v>#N/A</v>
      </c>
      <c r="D2152" s="2"/>
      <c r="E2152" s="4"/>
      <c r="F2152" s="3"/>
      <c r="G2152" s="2"/>
      <c r="H2152" s="4"/>
      <c r="I2152" s="220" t="e">
        <f>VLOOKUP(A2152,EMPRESAS!$A$1:$I$342,9,0)</f>
        <v>#N/A</v>
      </c>
      <c r="J2152" s="2"/>
      <c r="K2152" s="176" t="e">
        <f>VLOOKUP(J2152,AUXILIAR_TIPO_ASEGURADORA!$C$2:$D$19,2,0)</f>
        <v>#N/A</v>
      </c>
      <c r="L2152" s="4"/>
      <c r="M2152" s="2"/>
      <c r="N2152" s="4"/>
      <c r="O2152" s="2"/>
      <c r="P2152" s="4"/>
      <c r="Q2152" s="213"/>
      <c r="R2152" s="2"/>
      <c r="S2152" s="2"/>
      <c r="T2152" s="2"/>
    </row>
    <row r="2153" spans="1:20">
      <c r="A2153" s="84"/>
      <c r="B2153" s="88" t="e">
        <f>VLOOKUP(A2153,EMPRESAS!$A$1:$B$342,2,0)</f>
        <v>#N/A</v>
      </c>
      <c r="C2153" s="88" t="e">
        <f>VLOOKUP(A2153,EMPRESAS!$A$1:$C$342,3,0)</f>
        <v>#N/A</v>
      </c>
      <c r="D2153" s="2"/>
      <c r="E2153" s="4"/>
      <c r="F2153" s="3"/>
      <c r="G2153" s="2"/>
      <c r="H2153" s="4"/>
      <c r="I2153" s="220" t="e">
        <f>VLOOKUP(A2153,EMPRESAS!$A$1:$I$342,9,0)</f>
        <v>#N/A</v>
      </c>
      <c r="J2153" s="2"/>
      <c r="K2153" s="176" t="e">
        <f>VLOOKUP(J2153,AUXILIAR_TIPO_ASEGURADORA!$C$2:$D$19,2,0)</f>
        <v>#N/A</v>
      </c>
      <c r="L2153" s="4"/>
      <c r="M2153" s="2"/>
      <c r="N2153" s="4"/>
      <c r="O2153" s="2"/>
      <c r="P2153" s="4"/>
      <c r="Q2153" s="213"/>
      <c r="R2153" s="2"/>
      <c r="S2153" s="2"/>
      <c r="T2153" s="2"/>
    </row>
    <row r="2154" spans="1:20">
      <c r="A2154" s="84"/>
      <c r="B2154" s="88" t="e">
        <f>VLOOKUP(A2154,EMPRESAS!$A$1:$B$342,2,0)</f>
        <v>#N/A</v>
      </c>
      <c r="C2154" s="88" t="e">
        <f>VLOOKUP(A2154,EMPRESAS!$A$1:$C$342,3,0)</f>
        <v>#N/A</v>
      </c>
      <c r="D2154" s="2"/>
      <c r="E2154" s="4"/>
      <c r="F2154" s="3"/>
      <c r="G2154" s="2"/>
      <c r="H2154" s="4"/>
      <c r="I2154" s="220" t="e">
        <f>VLOOKUP(A2154,EMPRESAS!$A$1:$I$342,9,0)</f>
        <v>#N/A</v>
      </c>
      <c r="J2154" s="2"/>
      <c r="K2154" s="176" t="e">
        <f>VLOOKUP(J2154,AUXILIAR_TIPO_ASEGURADORA!$C$2:$D$19,2,0)</f>
        <v>#N/A</v>
      </c>
      <c r="L2154" s="4"/>
      <c r="M2154" s="2"/>
      <c r="N2154" s="4"/>
      <c r="O2154" s="2"/>
      <c r="P2154" s="4"/>
      <c r="Q2154" s="213"/>
      <c r="R2154" s="2"/>
      <c r="S2154" s="2"/>
      <c r="T2154" s="2"/>
    </row>
    <row r="2155" spans="1:20">
      <c r="A2155" s="84"/>
      <c r="B2155" s="88" t="e">
        <f>VLOOKUP(A2155,EMPRESAS!$A$1:$B$342,2,0)</f>
        <v>#N/A</v>
      </c>
      <c r="C2155" s="88" t="e">
        <f>VLOOKUP(A2155,EMPRESAS!$A$1:$C$342,3,0)</f>
        <v>#N/A</v>
      </c>
      <c r="D2155" s="2"/>
      <c r="E2155" s="4"/>
      <c r="F2155" s="3"/>
      <c r="G2155" s="2"/>
      <c r="H2155" s="4"/>
      <c r="I2155" s="220" t="e">
        <f>VLOOKUP(A2155,EMPRESAS!$A$1:$I$342,9,0)</f>
        <v>#N/A</v>
      </c>
      <c r="J2155" s="2"/>
      <c r="K2155" s="176" t="e">
        <f>VLOOKUP(J2155,AUXILIAR_TIPO_ASEGURADORA!$C$2:$D$19,2,0)</f>
        <v>#N/A</v>
      </c>
      <c r="L2155" s="4"/>
      <c r="M2155" s="2"/>
      <c r="N2155" s="4"/>
      <c r="O2155" s="2"/>
      <c r="P2155" s="4"/>
      <c r="Q2155" s="213"/>
      <c r="R2155" s="2"/>
      <c r="S2155" s="2"/>
      <c r="T2155" s="2"/>
    </row>
    <row r="2156" spans="1:20">
      <c r="A2156" s="84"/>
      <c r="B2156" s="88" t="e">
        <f>VLOOKUP(A2156,EMPRESAS!$A$1:$B$342,2,0)</f>
        <v>#N/A</v>
      </c>
      <c r="C2156" s="88" t="e">
        <f>VLOOKUP(A2156,EMPRESAS!$A$1:$C$342,3,0)</f>
        <v>#N/A</v>
      </c>
      <c r="D2156" s="2"/>
      <c r="E2156" s="4"/>
      <c r="F2156" s="3"/>
      <c r="G2156" s="2"/>
      <c r="H2156" s="4"/>
      <c r="I2156" s="220" t="e">
        <f>VLOOKUP(A2156,EMPRESAS!$A$1:$I$342,9,0)</f>
        <v>#N/A</v>
      </c>
      <c r="J2156" s="2"/>
      <c r="K2156" s="176" t="e">
        <f>VLOOKUP(J2156,AUXILIAR_TIPO_ASEGURADORA!$C$2:$D$19,2,0)</f>
        <v>#N/A</v>
      </c>
      <c r="L2156" s="4"/>
      <c r="M2156" s="2"/>
      <c r="N2156" s="4"/>
      <c r="O2156" s="2"/>
      <c r="P2156" s="4"/>
      <c r="Q2156" s="213"/>
      <c r="R2156" s="2"/>
      <c r="S2156" s="2"/>
      <c r="T2156" s="2"/>
    </row>
    <row r="2157" spans="1:20">
      <c r="A2157" s="84"/>
      <c r="B2157" s="88" t="e">
        <f>VLOOKUP(A2157,EMPRESAS!$A$1:$B$342,2,0)</f>
        <v>#N/A</v>
      </c>
      <c r="C2157" s="88" t="e">
        <f>VLOOKUP(A2157,EMPRESAS!$A$1:$C$342,3,0)</f>
        <v>#N/A</v>
      </c>
      <c r="D2157" s="2"/>
      <c r="E2157" s="4"/>
      <c r="F2157" s="3"/>
      <c r="G2157" s="2"/>
      <c r="H2157" s="4"/>
      <c r="I2157" s="220" t="e">
        <f>VLOOKUP(A2157,EMPRESAS!$A$1:$I$342,9,0)</f>
        <v>#N/A</v>
      </c>
      <c r="J2157" s="2"/>
      <c r="K2157" s="176" t="e">
        <f>VLOOKUP(J2157,AUXILIAR_TIPO_ASEGURADORA!$C$2:$D$19,2,0)</f>
        <v>#N/A</v>
      </c>
      <c r="L2157" s="4"/>
      <c r="M2157" s="2"/>
      <c r="N2157" s="4"/>
      <c r="O2157" s="2"/>
      <c r="P2157" s="4"/>
      <c r="Q2157" s="213"/>
      <c r="R2157" s="2"/>
      <c r="S2157" s="2"/>
      <c r="T2157" s="2"/>
    </row>
    <row r="2158" spans="1:20">
      <c r="A2158" s="84"/>
      <c r="B2158" s="88" t="e">
        <f>VLOOKUP(A2158,EMPRESAS!$A$1:$B$342,2,0)</f>
        <v>#N/A</v>
      </c>
      <c r="C2158" s="88" t="e">
        <f>VLOOKUP(A2158,EMPRESAS!$A$1:$C$342,3,0)</f>
        <v>#N/A</v>
      </c>
      <c r="D2158" s="2"/>
      <c r="E2158" s="4"/>
      <c r="F2158" s="3"/>
      <c r="G2158" s="2"/>
      <c r="H2158" s="4"/>
      <c r="I2158" s="220" t="e">
        <f>VLOOKUP(A2158,EMPRESAS!$A$1:$I$342,9,0)</f>
        <v>#N/A</v>
      </c>
      <c r="J2158" s="2"/>
      <c r="K2158" s="176" t="e">
        <f>VLOOKUP(J2158,AUXILIAR_TIPO_ASEGURADORA!$C$2:$D$19,2,0)</f>
        <v>#N/A</v>
      </c>
      <c r="L2158" s="4"/>
      <c r="M2158" s="2"/>
      <c r="N2158" s="4"/>
      <c r="O2158" s="2"/>
      <c r="P2158" s="4"/>
      <c r="Q2158" s="213"/>
      <c r="R2158" s="2"/>
      <c r="S2158" s="2"/>
      <c r="T2158" s="2"/>
    </row>
    <row r="2159" spans="1:20">
      <c r="A2159" s="84"/>
      <c r="B2159" s="88" t="e">
        <f>VLOOKUP(A2159,EMPRESAS!$A$1:$B$342,2,0)</f>
        <v>#N/A</v>
      </c>
      <c r="C2159" s="88" t="e">
        <f>VLOOKUP(A2159,EMPRESAS!$A$1:$C$342,3,0)</f>
        <v>#N/A</v>
      </c>
      <c r="D2159" s="2"/>
      <c r="E2159" s="4"/>
      <c r="F2159" s="3"/>
      <c r="G2159" s="2"/>
      <c r="H2159" s="4"/>
      <c r="I2159" s="220" t="e">
        <f>VLOOKUP(A2159,EMPRESAS!$A$1:$I$342,9,0)</f>
        <v>#N/A</v>
      </c>
      <c r="J2159" s="2"/>
      <c r="K2159" s="176" t="e">
        <f>VLOOKUP(J2159,AUXILIAR_TIPO_ASEGURADORA!$C$2:$D$19,2,0)</f>
        <v>#N/A</v>
      </c>
      <c r="L2159" s="4"/>
      <c r="M2159" s="2"/>
      <c r="N2159" s="4"/>
      <c r="O2159" s="2"/>
      <c r="P2159" s="4"/>
      <c r="Q2159" s="213"/>
      <c r="R2159" s="2"/>
      <c r="S2159" s="2"/>
      <c r="T2159" s="2"/>
    </row>
    <row r="2160" spans="1:20">
      <c r="A2160" s="84"/>
      <c r="B2160" s="88" t="e">
        <f>VLOOKUP(A2160,EMPRESAS!$A$1:$B$342,2,0)</f>
        <v>#N/A</v>
      </c>
      <c r="C2160" s="88" t="e">
        <f>VLOOKUP(A2160,EMPRESAS!$A$1:$C$342,3,0)</f>
        <v>#N/A</v>
      </c>
      <c r="D2160" s="2"/>
      <c r="E2160" s="4"/>
      <c r="F2160" s="3"/>
      <c r="G2160" s="2"/>
      <c r="H2160" s="4"/>
      <c r="I2160" s="220" t="e">
        <f>VLOOKUP(A2160,EMPRESAS!$A$1:$I$342,9,0)</f>
        <v>#N/A</v>
      </c>
      <c r="J2160" s="2"/>
      <c r="K2160" s="176" t="e">
        <f>VLOOKUP(J2160,AUXILIAR_TIPO_ASEGURADORA!$C$2:$D$19,2,0)</f>
        <v>#N/A</v>
      </c>
      <c r="L2160" s="4"/>
      <c r="M2160" s="2"/>
      <c r="N2160" s="4"/>
      <c r="O2160" s="2"/>
      <c r="P2160" s="4"/>
      <c r="Q2160" s="213"/>
      <c r="R2160" s="2"/>
      <c r="S2160" s="2"/>
      <c r="T2160" s="2"/>
    </row>
    <row r="2161" spans="1:20">
      <c r="A2161" s="84"/>
      <c r="B2161" s="88" t="e">
        <f>VLOOKUP(A2161,EMPRESAS!$A$1:$B$342,2,0)</f>
        <v>#N/A</v>
      </c>
      <c r="C2161" s="88" t="e">
        <f>VLOOKUP(A2161,EMPRESAS!$A$1:$C$342,3,0)</f>
        <v>#N/A</v>
      </c>
      <c r="D2161" s="2"/>
      <c r="E2161" s="4"/>
      <c r="F2161" s="3"/>
      <c r="G2161" s="2"/>
      <c r="H2161" s="4"/>
      <c r="I2161" s="220" t="e">
        <f>VLOOKUP(A2161,EMPRESAS!$A$1:$I$342,9,0)</f>
        <v>#N/A</v>
      </c>
      <c r="J2161" s="2"/>
      <c r="K2161" s="176" t="e">
        <f>VLOOKUP(J2161,AUXILIAR_TIPO_ASEGURADORA!$C$2:$D$19,2,0)</f>
        <v>#N/A</v>
      </c>
      <c r="L2161" s="4"/>
      <c r="M2161" s="2"/>
      <c r="N2161" s="4"/>
      <c r="O2161" s="2"/>
      <c r="P2161" s="4"/>
      <c r="Q2161" s="213"/>
      <c r="R2161" s="2"/>
      <c r="S2161" s="2"/>
      <c r="T2161" s="2"/>
    </row>
    <row r="2162" spans="1:20">
      <c r="A2162" s="84"/>
      <c r="B2162" s="88" t="e">
        <f>VLOOKUP(A2162,EMPRESAS!$A$1:$B$342,2,0)</f>
        <v>#N/A</v>
      </c>
      <c r="C2162" s="88" t="e">
        <f>VLOOKUP(A2162,EMPRESAS!$A$1:$C$342,3,0)</f>
        <v>#N/A</v>
      </c>
      <c r="D2162" s="2"/>
      <c r="E2162" s="4"/>
      <c r="F2162" s="3"/>
      <c r="G2162" s="2"/>
      <c r="H2162" s="4"/>
      <c r="I2162" s="220" t="e">
        <f>VLOOKUP(A2162,EMPRESAS!$A$1:$I$342,9,0)</f>
        <v>#N/A</v>
      </c>
      <c r="J2162" s="2"/>
      <c r="K2162" s="176" t="e">
        <f>VLOOKUP(J2162,AUXILIAR_TIPO_ASEGURADORA!$C$2:$D$19,2,0)</f>
        <v>#N/A</v>
      </c>
      <c r="L2162" s="4"/>
      <c r="M2162" s="2"/>
      <c r="N2162" s="4"/>
      <c r="O2162" s="2"/>
      <c r="P2162" s="4"/>
      <c r="Q2162" s="213"/>
      <c r="R2162" s="2"/>
      <c r="S2162" s="2"/>
      <c r="T2162" s="2"/>
    </row>
    <row r="2163" spans="1:20">
      <c r="A2163" s="84"/>
      <c r="B2163" s="88" t="e">
        <f>VLOOKUP(A2163,EMPRESAS!$A$1:$B$342,2,0)</f>
        <v>#N/A</v>
      </c>
      <c r="C2163" s="88" t="e">
        <f>VLOOKUP(A2163,EMPRESAS!$A$1:$C$342,3,0)</f>
        <v>#N/A</v>
      </c>
      <c r="D2163" s="2"/>
      <c r="E2163" s="4"/>
      <c r="F2163" s="3"/>
      <c r="G2163" s="2"/>
      <c r="H2163" s="4"/>
      <c r="I2163" s="220" t="e">
        <f>VLOOKUP(A2163,EMPRESAS!$A$1:$I$342,9,0)</f>
        <v>#N/A</v>
      </c>
      <c r="J2163" s="2"/>
      <c r="K2163" s="176" t="e">
        <f>VLOOKUP(J2163,AUXILIAR_TIPO_ASEGURADORA!$C$2:$D$19,2,0)</f>
        <v>#N/A</v>
      </c>
      <c r="L2163" s="4"/>
      <c r="M2163" s="2"/>
      <c r="N2163" s="4"/>
      <c r="O2163" s="2"/>
      <c r="P2163" s="4"/>
      <c r="Q2163" s="213"/>
      <c r="R2163" s="2"/>
      <c r="S2163" s="2"/>
      <c r="T2163" s="2"/>
    </row>
    <row r="2164" spans="1:20">
      <c r="A2164" s="84"/>
      <c r="B2164" s="88" t="e">
        <f>VLOOKUP(A2164,EMPRESAS!$A$1:$B$342,2,0)</f>
        <v>#N/A</v>
      </c>
      <c r="C2164" s="88" t="e">
        <f>VLOOKUP(A2164,EMPRESAS!$A$1:$C$342,3,0)</f>
        <v>#N/A</v>
      </c>
      <c r="D2164" s="2"/>
      <c r="E2164" s="4"/>
      <c r="F2164" s="3"/>
      <c r="G2164" s="2"/>
      <c r="H2164" s="4"/>
      <c r="I2164" s="220" t="e">
        <f>VLOOKUP(A2164,EMPRESAS!$A$1:$I$342,9,0)</f>
        <v>#N/A</v>
      </c>
      <c r="J2164" s="2"/>
      <c r="K2164" s="176" t="e">
        <f>VLOOKUP(J2164,AUXILIAR_TIPO_ASEGURADORA!$C$2:$D$19,2,0)</f>
        <v>#N/A</v>
      </c>
      <c r="L2164" s="4"/>
      <c r="M2164" s="2"/>
      <c r="N2164" s="4"/>
      <c r="O2164" s="2"/>
      <c r="P2164" s="4"/>
      <c r="Q2164" s="213"/>
      <c r="R2164" s="2"/>
      <c r="S2164" s="2"/>
      <c r="T2164" s="2"/>
    </row>
    <row r="2165" spans="1:20">
      <c r="A2165" s="84"/>
      <c r="B2165" s="88" t="e">
        <f>VLOOKUP(A2165,EMPRESAS!$A$1:$B$342,2,0)</f>
        <v>#N/A</v>
      </c>
      <c r="C2165" s="88" t="e">
        <f>VLOOKUP(A2165,EMPRESAS!$A$1:$C$342,3,0)</f>
        <v>#N/A</v>
      </c>
      <c r="D2165" s="2"/>
      <c r="E2165" s="4"/>
      <c r="F2165" s="3"/>
      <c r="G2165" s="2"/>
      <c r="H2165" s="4"/>
      <c r="I2165" s="220" t="e">
        <f>VLOOKUP(A2165,EMPRESAS!$A$1:$I$342,9,0)</f>
        <v>#N/A</v>
      </c>
      <c r="J2165" s="2"/>
      <c r="K2165" s="176" t="e">
        <f>VLOOKUP(J2165,AUXILIAR_TIPO_ASEGURADORA!$C$2:$D$19,2,0)</f>
        <v>#N/A</v>
      </c>
      <c r="L2165" s="4"/>
      <c r="M2165" s="2"/>
      <c r="N2165" s="4"/>
      <c r="O2165" s="2"/>
      <c r="P2165" s="4"/>
      <c r="Q2165" s="213"/>
      <c r="R2165" s="2"/>
      <c r="S2165" s="2"/>
      <c r="T2165" s="2"/>
    </row>
    <row r="2166" spans="1:20">
      <c r="A2166" s="84"/>
      <c r="B2166" s="88" t="e">
        <f>VLOOKUP(A2166,EMPRESAS!$A$1:$B$342,2,0)</f>
        <v>#N/A</v>
      </c>
      <c r="C2166" s="88" t="e">
        <f>VLOOKUP(A2166,EMPRESAS!$A$1:$C$342,3,0)</f>
        <v>#N/A</v>
      </c>
      <c r="D2166" s="2"/>
      <c r="E2166" s="4"/>
      <c r="F2166" s="3"/>
      <c r="G2166" s="2"/>
      <c r="H2166" s="4"/>
      <c r="I2166" s="220" t="e">
        <f>VLOOKUP(A2166,EMPRESAS!$A$1:$I$342,9,0)</f>
        <v>#N/A</v>
      </c>
      <c r="J2166" s="2"/>
      <c r="K2166" s="176" t="e">
        <f>VLOOKUP(J2166,AUXILIAR_TIPO_ASEGURADORA!$C$2:$D$19,2,0)</f>
        <v>#N/A</v>
      </c>
      <c r="L2166" s="4"/>
      <c r="M2166" s="2"/>
      <c r="N2166" s="4"/>
      <c r="O2166" s="2"/>
      <c r="P2166" s="4"/>
      <c r="Q2166" s="213"/>
      <c r="R2166" s="2"/>
      <c r="S2166" s="2"/>
      <c r="T2166" s="2"/>
    </row>
    <row r="2167" spans="1:20">
      <c r="A2167" s="84"/>
      <c r="B2167" s="88" t="e">
        <f>VLOOKUP(A2167,EMPRESAS!$A$1:$B$342,2,0)</f>
        <v>#N/A</v>
      </c>
      <c r="C2167" s="88" t="e">
        <f>VLOOKUP(A2167,EMPRESAS!$A$1:$C$342,3,0)</f>
        <v>#N/A</v>
      </c>
      <c r="D2167" s="2"/>
      <c r="E2167" s="4"/>
      <c r="F2167" s="3"/>
      <c r="G2167" s="2"/>
      <c r="H2167" s="4"/>
      <c r="I2167" s="220" t="e">
        <f>VLOOKUP(A2167,EMPRESAS!$A$1:$I$342,9,0)</f>
        <v>#N/A</v>
      </c>
      <c r="J2167" s="2"/>
      <c r="K2167" s="176" t="e">
        <f>VLOOKUP(J2167,AUXILIAR_TIPO_ASEGURADORA!$C$2:$D$19,2,0)</f>
        <v>#N/A</v>
      </c>
      <c r="L2167" s="4"/>
      <c r="M2167" s="2"/>
      <c r="N2167" s="4"/>
      <c r="O2167" s="2"/>
      <c r="P2167" s="4"/>
      <c r="Q2167" s="213"/>
      <c r="R2167" s="2"/>
      <c r="S2167" s="2"/>
      <c r="T2167" s="2"/>
    </row>
    <row r="2168" spans="1:20">
      <c r="A2168" s="84"/>
      <c r="B2168" s="88" t="e">
        <f>VLOOKUP(A2168,EMPRESAS!$A$1:$B$342,2,0)</f>
        <v>#N/A</v>
      </c>
      <c r="C2168" s="88" t="e">
        <f>VLOOKUP(A2168,EMPRESAS!$A$1:$C$342,3,0)</f>
        <v>#N/A</v>
      </c>
      <c r="D2168" s="2"/>
      <c r="E2168" s="4"/>
      <c r="F2168" s="3"/>
      <c r="G2168" s="2"/>
      <c r="H2168" s="4"/>
      <c r="I2168" s="220" t="e">
        <f>VLOOKUP(A2168,EMPRESAS!$A$1:$I$342,9,0)</f>
        <v>#N/A</v>
      </c>
      <c r="J2168" s="2"/>
      <c r="K2168" s="176" t="e">
        <f>VLOOKUP(J2168,AUXILIAR_TIPO_ASEGURADORA!$C$2:$D$19,2,0)</f>
        <v>#N/A</v>
      </c>
      <c r="L2168" s="4"/>
      <c r="M2168" s="2"/>
      <c r="N2168" s="4"/>
      <c r="O2168" s="2"/>
      <c r="P2168" s="4"/>
      <c r="Q2168" s="213"/>
      <c r="R2168" s="2"/>
      <c r="S2168" s="2"/>
      <c r="T2168" s="2"/>
    </row>
    <row r="2169" spans="1:20">
      <c r="A2169" s="84"/>
      <c r="B2169" s="88" t="e">
        <f>VLOOKUP(A2169,EMPRESAS!$A$1:$B$342,2,0)</f>
        <v>#N/A</v>
      </c>
      <c r="C2169" s="88" t="e">
        <f>VLOOKUP(A2169,EMPRESAS!$A$1:$C$342,3,0)</f>
        <v>#N/A</v>
      </c>
      <c r="D2169" s="2"/>
      <c r="E2169" s="4"/>
      <c r="F2169" s="3"/>
      <c r="G2169" s="2"/>
      <c r="H2169" s="4"/>
      <c r="I2169" s="220" t="e">
        <f>VLOOKUP(A2169,EMPRESAS!$A$1:$I$342,9,0)</f>
        <v>#N/A</v>
      </c>
      <c r="J2169" s="2"/>
      <c r="K2169" s="176" t="e">
        <f>VLOOKUP(J2169,AUXILIAR_TIPO_ASEGURADORA!$C$2:$D$19,2,0)</f>
        <v>#N/A</v>
      </c>
      <c r="L2169" s="4"/>
      <c r="M2169" s="2"/>
      <c r="N2169" s="4"/>
      <c r="O2169" s="2"/>
      <c r="P2169" s="4"/>
      <c r="Q2169" s="213"/>
      <c r="R2169" s="2"/>
      <c r="S2169" s="2"/>
      <c r="T2169" s="2"/>
    </row>
    <row r="2170" spans="1:20">
      <c r="A2170" s="84"/>
      <c r="B2170" s="88" t="e">
        <f>VLOOKUP(A2170,EMPRESAS!$A$1:$B$342,2,0)</f>
        <v>#N/A</v>
      </c>
      <c r="C2170" s="88" t="e">
        <f>VLOOKUP(A2170,EMPRESAS!$A$1:$C$342,3,0)</f>
        <v>#N/A</v>
      </c>
      <c r="D2170" s="2"/>
      <c r="E2170" s="4"/>
      <c r="F2170" s="3"/>
      <c r="G2170" s="2"/>
      <c r="H2170" s="4"/>
      <c r="I2170" s="220" t="e">
        <f>VLOOKUP(A2170,EMPRESAS!$A$1:$I$342,9,0)</f>
        <v>#N/A</v>
      </c>
      <c r="J2170" s="2"/>
      <c r="K2170" s="176" t="e">
        <f>VLOOKUP(J2170,AUXILIAR_TIPO_ASEGURADORA!$C$2:$D$19,2,0)</f>
        <v>#N/A</v>
      </c>
      <c r="L2170" s="4"/>
      <c r="M2170" s="2"/>
      <c r="N2170" s="4"/>
      <c r="O2170" s="2"/>
      <c r="P2170" s="4"/>
      <c r="Q2170" s="213"/>
      <c r="R2170" s="2"/>
      <c r="S2170" s="2"/>
      <c r="T2170" s="2"/>
    </row>
    <row r="2171" spans="1:20">
      <c r="A2171" s="84"/>
      <c r="B2171" s="88" t="e">
        <f>VLOOKUP(A2171,EMPRESAS!$A$1:$B$342,2,0)</f>
        <v>#N/A</v>
      </c>
      <c r="C2171" s="88" t="e">
        <f>VLOOKUP(A2171,EMPRESAS!$A$1:$C$342,3,0)</f>
        <v>#N/A</v>
      </c>
      <c r="D2171" s="2"/>
      <c r="E2171" s="4"/>
      <c r="F2171" s="3"/>
      <c r="G2171" s="2"/>
      <c r="H2171" s="4"/>
      <c r="I2171" s="220" t="e">
        <f>VLOOKUP(A2171,EMPRESAS!$A$1:$I$342,9,0)</f>
        <v>#N/A</v>
      </c>
      <c r="J2171" s="2"/>
      <c r="K2171" s="176" t="e">
        <f>VLOOKUP(J2171,AUXILIAR_TIPO_ASEGURADORA!$C$2:$D$19,2,0)</f>
        <v>#N/A</v>
      </c>
      <c r="L2171" s="4"/>
      <c r="M2171" s="2"/>
      <c r="N2171" s="4"/>
      <c r="O2171" s="2"/>
      <c r="P2171" s="4"/>
      <c r="Q2171" s="213"/>
      <c r="R2171" s="2"/>
      <c r="S2171" s="2"/>
      <c r="T2171" s="2"/>
    </row>
    <row r="2172" spans="1:20">
      <c r="A2172" s="84"/>
      <c r="B2172" s="88" t="e">
        <f>VLOOKUP(A2172,EMPRESAS!$A$1:$B$342,2,0)</f>
        <v>#N/A</v>
      </c>
      <c r="C2172" s="88" t="e">
        <f>VLOOKUP(A2172,EMPRESAS!$A$1:$C$342,3,0)</f>
        <v>#N/A</v>
      </c>
      <c r="D2172" s="2"/>
      <c r="E2172" s="4"/>
      <c r="F2172" s="3"/>
      <c r="G2172" s="2"/>
      <c r="H2172" s="4"/>
      <c r="I2172" s="220" t="e">
        <f>VLOOKUP(A2172,EMPRESAS!$A$1:$I$342,9,0)</f>
        <v>#N/A</v>
      </c>
      <c r="J2172" s="2"/>
      <c r="K2172" s="176" t="e">
        <f>VLOOKUP(J2172,AUXILIAR_TIPO_ASEGURADORA!$C$2:$D$19,2,0)</f>
        <v>#N/A</v>
      </c>
      <c r="L2172" s="4"/>
      <c r="M2172" s="2"/>
      <c r="N2172" s="4"/>
      <c r="O2172" s="2"/>
      <c r="P2172" s="4"/>
      <c r="Q2172" s="213"/>
      <c r="R2172" s="2"/>
      <c r="S2172" s="2"/>
      <c r="T2172" s="2"/>
    </row>
    <row r="2173" spans="1:20">
      <c r="A2173" s="84"/>
      <c r="B2173" s="88" t="e">
        <f>VLOOKUP(A2173,EMPRESAS!$A$1:$B$342,2,0)</f>
        <v>#N/A</v>
      </c>
      <c r="C2173" s="88" t="e">
        <f>VLOOKUP(A2173,EMPRESAS!$A$1:$C$342,3,0)</f>
        <v>#N/A</v>
      </c>
      <c r="D2173" s="2"/>
      <c r="E2173" s="4"/>
      <c r="F2173" s="3"/>
      <c r="G2173" s="2"/>
      <c r="H2173" s="4"/>
      <c r="I2173" s="220" t="e">
        <f>VLOOKUP(A2173,EMPRESAS!$A$1:$I$342,9,0)</f>
        <v>#N/A</v>
      </c>
      <c r="J2173" s="2"/>
      <c r="K2173" s="176" t="e">
        <f>VLOOKUP(J2173,AUXILIAR_TIPO_ASEGURADORA!$C$2:$D$19,2,0)</f>
        <v>#N/A</v>
      </c>
      <c r="L2173" s="4"/>
      <c r="M2173" s="2"/>
      <c r="N2173" s="4"/>
      <c r="O2173" s="2"/>
      <c r="P2173" s="4"/>
      <c r="Q2173" s="213"/>
      <c r="R2173" s="2"/>
      <c r="S2173" s="2"/>
      <c r="T2173" s="2"/>
    </row>
    <row r="2174" spans="1:20">
      <c r="A2174" s="84"/>
      <c r="B2174" s="88" t="e">
        <f>VLOOKUP(A2174,EMPRESAS!$A$1:$B$342,2,0)</f>
        <v>#N/A</v>
      </c>
      <c r="C2174" s="88" t="e">
        <f>VLOOKUP(A2174,EMPRESAS!$A$1:$C$342,3,0)</f>
        <v>#N/A</v>
      </c>
      <c r="D2174" s="2"/>
      <c r="E2174" s="4"/>
      <c r="F2174" s="3"/>
      <c r="G2174" s="2"/>
      <c r="H2174" s="4"/>
      <c r="I2174" s="220" t="e">
        <f>VLOOKUP(A2174,EMPRESAS!$A$1:$I$342,9,0)</f>
        <v>#N/A</v>
      </c>
      <c r="J2174" s="2"/>
      <c r="K2174" s="176" t="e">
        <f>VLOOKUP(J2174,AUXILIAR_TIPO_ASEGURADORA!$C$2:$D$19,2,0)</f>
        <v>#N/A</v>
      </c>
      <c r="L2174" s="4"/>
      <c r="M2174" s="2"/>
      <c r="N2174" s="4"/>
      <c r="O2174" s="2"/>
      <c r="P2174" s="4"/>
      <c r="Q2174" s="213"/>
      <c r="R2174" s="2"/>
      <c r="S2174" s="2"/>
      <c r="T2174" s="2"/>
    </row>
    <row r="2175" spans="1:20">
      <c r="A2175" s="84"/>
      <c r="B2175" s="88" t="e">
        <f>VLOOKUP(A2175,EMPRESAS!$A$1:$B$342,2,0)</f>
        <v>#N/A</v>
      </c>
      <c r="C2175" s="88" t="e">
        <f>VLOOKUP(A2175,EMPRESAS!$A$1:$C$342,3,0)</f>
        <v>#N/A</v>
      </c>
      <c r="D2175" s="2"/>
      <c r="E2175" s="4"/>
      <c r="F2175" s="3"/>
      <c r="G2175" s="2"/>
      <c r="H2175" s="4"/>
      <c r="I2175" s="220" t="e">
        <f>VLOOKUP(A2175,EMPRESAS!$A$1:$I$342,9,0)</f>
        <v>#N/A</v>
      </c>
      <c r="J2175" s="2"/>
      <c r="K2175" s="176" t="e">
        <f>VLOOKUP(J2175,AUXILIAR_TIPO_ASEGURADORA!$C$2:$D$19,2,0)</f>
        <v>#N/A</v>
      </c>
      <c r="L2175" s="4"/>
      <c r="M2175" s="2"/>
      <c r="N2175" s="4"/>
      <c r="O2175" s="2"/>
      <c r="P2175" s="4"/>
      <c r="Q2175" s="213"/>
      <c r="R2175" s="2"/>
      <c r="S2175" s="2"/>
      <c r="T2175" s="2"/>
    </row>
    <row r="2176" spans="1:20">
      <c r="A2176" s="84"/>
      <c r="B2176" s="88" t="e">
        <f>VLOOKUP(A2176,EMPRESAS!$A$1:$B$342,2,0)</f>
        <v>#N/A</v>
      </c>
      <c r="C2176" s="88" t="e">
        <f>VLOOKUP(A2176,EMPRESAS!$A$1:$C$342,3,0)</f>
        <v>#N/A</v>
      </c>
      <c r="D2176" s="2"/>
      <c r="E2176" s="4"/>
      <c r="F2176" s="3"/>
      <c r="G2176" s="2"/>
      <c r="H2176" s="4"/>
      <c r="I2176" s="220" t="e">
        <f>VLOOKUP(A2176,EMPRESAS!$A$1:$I$342,9,0)</f>
        <v>#N/A</v>
      </c>
      <c r="J2176" s="2"/>
      <c r="K2176" s="176" t="e">
        <f>VLOOKUP(J2176,AUXILIAR_TIPO_ASEGURADORA!$C$2:$D$19,2,0)</f>
        <v>#N/A</v>
      </c>
      <c r="L2176" s="4"/>
      <c r="M2176" s="2"/>
      <c r="N2176" s="4"/>
      <c r="O2176" s="2"/>
      <c r="P2176" s="4"/>
      <c r="Q2176" s="213"/>
      <c r="R2176" s="2"/>
      <c r="S2176" s="2"/>
      <c r="T2176" s="2"/>
    </row>
    <row r="2177" spans="1:20">
      <c r="A2177" s="84"/>
      <c r="B2177" s="88" t="e">
        <f>VLOOKUP(A2177,EMPRESAS!$A$1:$B$342,2,0)</f>
        <v>#N/A</v>
      </c>
      <c r="C2177" s="88" t="e">
        <f>VLOOKUP(A2177,EMPRESAS!$A$1:$C$342,3,0)</f>
        <v>#N/A</v>
      </c>
      <c r="D2177" s="2"/>
      <c r="E2177" s="4"/>
      <c r="F2177" s="3"/>
      <c r="G2177" s="2"/>
      <c r="H2177" s="4"/>
      <c r="I2177" s="220" t="e">
        <f>VLOOKUP(A2177,EMPRESAS!$A$1:$I$342,9,0)</f>
        <v>#N/A</v>
      </c>
      <c r="J2177" s="2"/>
      <c r="K2177" s="176" t="e">
        <f>VLOOKUP(J2177,AUXILIAR_TIPO_ASEGURADORA!$C$2:$D$19,2,0)</f>
        <v>#N/A</v>
      </c>
      <c r="L2177" s="4"/>
      <c r="M2177" s="2"/>
      <c r="N2177" s="4"/>
      <c r="O2177" s="2"/>
      <c r="P2177" s="4"/>
      <c r="Q2177" s="213"/>
      <c r="R2177" s="2"/>
      <c r="S2177" s="2"/>
      <c r="T2177" s="2"/>
    </row>
    <row r="2178" spans="1:20">
      <c r="A2178" s="84"/>
      <c r="B2178" s="88" t="e">
        <f>VLOOKUP(A2178,EMPRESAS!$A$1:$B$342,2,0)</f>
        <v>#N/A</v>
      </c>
      <c r="C2178" s="88" t="e">
        <f>VLOOKUP(A2178,EMPRESAS!$A$1:$C$342,3,0)</f>
        <v>#N/A</v>
      </c>
      <c r="D2178" s="2"/>
      <c r="E2178" s="4"/>
      <c r="F2178" s="3"/>
      <c r="G2178" s="2"/>
      <c r="H2178" s="4"/>
      <c r="I2178" s="220" t="e">
        <f>VLOOKUP(A2178,EMPRESAS!$A$1:$I$342,9,0)</f>
        <v>#N/A</v>
      </c>
      <c r="J2178" s="2"/>
      <c r="K2178" s="176" t="e">
        <f>VLOOKUP(J2178,AUXILIAR_TIPO_ASEGURADORA!$C$2:$D$19,2,0)</f>
        <v>#N/A</v>
      </c>
      <c r="L2178" s="4"/>
      <c r="M2178" s="2"/>
      <c r="N2178" s="4"/>
      <c r="O2178" s="2"/>
      <c r="P2178" s="4"/>
      <c r="Q2178" s="213"/>
      <c r="R2178" s="2"/>
      <c r="S2178" s="2"/>
      <c r="T2178" s="2"/>
    </row>
    <row r="2179" spans="1:20">
      <c r="A2179" s="84"/>
      <c r="B2179" s="88" t="e">
        <f>VLOOKUP(A2179,EMPRESAS!$A$1:$B$342,2,0)</f>
        <v>#N/A</v>
      </c>
      <c r="C2179" s="88" t="e">
        <f>VLOOKUP(A2179,EMPRESAS!$A$1:$C$342,3,0)</f>
        <v>#N/A</v>
      </c>
      <c r="D2179" s="2"/>
      <c r="E2179" s="4"/>
      <c r="F2179" s="3"/>
      <c r="G2179" s="2"/>
      <c r="H2179" s="4"/>
      <c r="I2179" s="220" t="e">
        <f>VLOOKUP(A2179,EMPRESAS!$A$1:$I$342,9,0)</f>
        <v>#N/A</v>
      </c>
      <c r="J2179" s="2"/>
      <c r="K2179" s="176" t="e">
        <f>VLOOKUP(J2179,AUXILIAR_TIPO_ASEGURADORA!$C$2:$D$19,2,0)</f>
        <v>#N/A</v>
      </c>
      <c r="L2179" s="4"/>
      <c r="M2179" s="2"/>
      <c r="N2179" s="4"/>
      <c r="O2179" s="2"/>
      <c r="P2179" s="4"/>
      <c r="Q2179" s="213"/>
      <c r="R2179" s="2"/>
      <c r="S2179" s="2"/>
      <c r="T2179" s="2"/>
    </row>
    <row r="2180" spans="1:20">
      <c r="A2180" s="84"/>
      <c r="B2180" s="88" t="e">
        <f>VLOOKUP(A2180,EMPRESAS!$A$1:$B$342,2,0)</f>
        <v>#N/A</v>
      </c>
      <c r="C2180" s="88" t="e">
        <f>VLOOKUP(A2180,EMPRESAS!$A$1:$C$342,3,0)</f>
        <v>#N/A</v>
      </c>
      <c r="D2180" s="2"/>
      <c r="E2180" s="4"/>
      <c r="F2180" s="3"/>
      <c r="G2180" s="2"/>
      <c r="H2180" s="4"/>
      <c r="I2180" s="220" t="e">
        <f>VLOOKUP(A2180,EMPRESAS!$A$1:$I$342,9,0)</f>
        <v>#N/A</v>
      </c>
      <c r="J2180" s="2"/>
      <c r="K2180" s="176" t="e">
        <f>VLOOKUP(J2180,AUXILIAR_TIPO_ASEGURADORA!$C$2:$D$19,2,0)</f>
        <v>#N/A</v>
      </c>
      <c r="L2180" s="4"/>
      <c r="M2180" s="2"/>
      <c r="N2180" s="4"/>
      <c r="O2180" s="2"/>
      <c r="P2180" s="4"/>
      <c r="Q2180" s="213"/>
      <c r="R2180" s="2"/>
      <c r="S2180" s="2"/>
      <c r="T2180" s="2"/>
    </row>
    <row r="2181" spans="1:20">
      <c r="A2181" s="84"/>
      <c r="B2181" s="88" t="e">
        <f>VLOOKUP(A2181,EMPRESAS!$A$1:$B$342,2,0)</f>
        <v>#N/A</v>
      </c>
      <c r="C2181" s="88" t="e">
        <f>VLOOKUP(A2181,EMPRESAS!$A$1:$C$342,3,0)</f>
        <v>#N/A</v>
      </c>
      <c r="D2181" s="2"/>
      <c r="E2181" s="4"/>
      <c r="F2181" s="3"/>
      <c r="G2181" s="2"/>
      <c r="H2181" s="4"/>
      <c r="I2181" s="220" t="e">
        <f>VLOOKUP(A2181,EMPRESAS!$A$1:$I$342,9,0)</f>
        <v>#N/A</v>
      </c>
      <c r="J2181" s="2"/>
      <c r="K2181" s="176" t="e">
        <f>VLOOKUP(J2181,AUXILIAR_TIPO_ASEGURADORA!$C$2:$D$19,2,0)</f>
        <v>#N/A</v>
      </c>
      <c r="L2181" s="4"/>
      <c r="M2181" s="2"/>
      <c r="N2181" s="4"/>
      <c r="O2181" s="2"/>
      <c r="P2181" s="4"/>
      <c r="Q2181" s="213"/>
      <c r="R2181" s="2"/>
      <c r="S2181" s="2"/>
      <c r="T2181" s="2"/>
    </row>
    <row r="2182" spans="1:20">
      <c r="A2182" s="84"/>
      <c r="B2182" s="88" t="e">
        <f>VLOOKUP(A2182,EMPRESAS!$A$1:$B$342,2,0)</f>
        <v>#N/A</v>
      </c>
      <c r="C2182" s="88" t="e">
        <f>VLOOKUP(A2182,EMPRESAS!$A$1:$C$342,3,0)</f>
        <v>#N/A</v>
      </c>
      <c r="D2182" s="2"/>
      <c r="E2182" s="4"/>
      <c r="F2182" s="3"/>
      <c r="G2182" s="2"/>
      <c r="H2182" s="4"/>
      <c r="I2182" s="220" t="e">
        <f>VLOOKUP(A2182,EMPRESAS!$A$1:$I$342,9,0)</f>
        <v>#N/A</v>
      </c>
      <c r="J2182" s="2"/>
      <c r="K2182" s="176" t="e">
        <f>VLOOKUP(J2182,AUXILIAR_TIPO_ASEGURADORA!$C$2:$D$19,2,0)</f>
        <v>#N/A</v>
      </c>
      <c r="L2182" s="4"/>
      <c r="M2182" s="2"/>
      <c r="N2182" s="4"/>
      <c r="O2182" s="2"/>
      <c r="P2182" s="4"/>
      <c r="Q2182" s="213"/>
      <c r="R2182" s="2"/>
      <c r="S2182" s="2"/>
      <c r="T2182" s="2"/>
    </row>
    <row r="2183" spans="1:20">
      <c r="A2183" s="84"/>
      <c r="B2183" s="88" t="e">
        <f>VLOOKUP(A2183,EMPRESAS!$A$1:$B$342,2,0)</f>
        <v>#N/A</v>
      </c>
      <c r="C2183" s="88" t="e">
        <f>VLOOKUP(A2183,EMPRESAS!$A$1:$C$342,3,0)</f>
        <v>#N/A</v>
      </c>
      <c r="D2183" s="2"/>
      <c r="E2183" s="4"/>
      <c r="F2183" s="3"/>
      <c r="G2183" s="2"/>
      <c r="H2183" s="4"/>
      <c r="I2183" s="220" t="e">
        <f>VLOOKUP(A2183,EMPRESAS!$A$1:$I$342,9,0)</f>
        <v>#N/A</v>
      </c>
      <c r="J2183" s="2"/>
      <c r="K2183" s="176" t="e">
        <f>VLOOKUP(J2183,AUXILIAR_TIPO_ASEGURADORA!$C$2:$D$19,2,0)</f>
        <v>#N/A</v>
      </c>
      <c r="L2183" s="4"/>
      <c r="M2183" s="2"/>
      <c r="N2183" s="4"/>
      <c r="O2183" s="2"/>
      <c r="P2183" s="4"/>
      <c r="Q2183" s="213"/>
      <c r="R2183" s="2"/>
      <c r="S2183" s="2"/>
      <c r="T2183" s="2"/>
    </row>
    <row r="2184" spans="1:20">
      <c r="A2184" s="84"/>
      <c r="B2184" s="88" t="e">
        <f>VLOOKUP(A2184,EMPRESAS!$A$1:$B$342,2,0)</f>
        <v>#N/A</v>
      </c>
      <c r="C2184" s="88" t="e">
        <f>VLOOKUP(A2184,EMPRESAS!$A$1:$C$342,3,0)</f>
        <v>#N/A</v>
      </c>
      <c r="D2184" s="2"/>
      <c r="E2184" s="4"/>
      <c r="F2184" s="3"/>
      <c r="G2184" s="2"/>
      <c r="H2184" s="4"/>
      <c r="I2184" s="220" t="e">
        <f>VLOOKUP(A2184,EMPRESAS!$A$1:$I$342,9,0)</f>
        <v>#N/A</v>
      </c>
      <c r="J2184" s="2"/>
      <c r="K2184" s="176" t="e">
        <f>VLOOKUP(J2184,AUXILIAR_TIPO_ASEGURADORA!$C$2:$D$19,2,0)</f>
        <v>#N/A</v>
      </c>
      <c r="L2184" s="4"/>
      <c r="M2184" s="2"/>
      <c r="N2184" s="4"/>
      <c r="O2184" s="2"/>
      <c r="P2184" s="4"/>
      <c r="Q2184" s="213"/>
      <c r="R2184" s="2"/>
      <c r="S2184" s="2"/>
      <c r="T2184" s="2"/>
    </row>
    <row r="2185" spans="1:20">
      <c r="A2185" s="84"/>
      <c r="B2185" s="88" t="e">
        <f>VLOOKUP(A2185,EMPRESAS!$A$1:$B$342,2,0)</f>
        <v>#N/A</v>
      </c>
      <c r="C2185" s="88" t="e">
        <f>VLOOKUP(A2185,EMPRESAS!$A$1:$C$342,3,0)</f>
        <v>#N/A</v>
      </c>
      <c r="D2185" s="2"/>
      <c r="E2185" s="4"/>
      <c r="F2185" s="3"/>
      <c r="G2185" s="2"/>
      <c r="H2185" s="4"/>
      <c r="I2185" s="220" t="e">
        <f>VLOOKUP(A2185,EMPRESAS!$A$1:$I$342,9,0)</f>
        <v>#N/A</v>
      </c>
      <c r="J2185" s="2"/>
      <c r="K2185" s="176" t="e">
        <f>VLOOKUP(J2185,AUXILIAR_TIPO_ASEGURADORA!$C$2:$D$19,2,0)</f>
        <v>#N/A</v>
      </c>
      <c r="L2185" s="4"/>
      <c r="M2185" s="2"/>
      <c r="N2185" s="4"/>
      <c r="O2185" s="2"/>
      <c r="P2185" s="4"/>
      <c r="Q2185" s="213"/>
      <c r="R2185" s="2"/>
      <c r="S2185" s="2"/>
      <c r="T2185" s="2"/>
    </row>
    <row r="2186" spans="1:20">
      <c r="A2186" s="84"/>
      <c r="B2186" s="88" t="e">
        <f>VLOOKUP(A2186,EMPRESAS!$A$1:$B$342,2,0)</f>
        <v>#N/A</v>
      </c>
      <c r="C2186" s="88" t="e">
        <f>VLOOKUP(A2186,EMPRESAS!$A$1:$C$342,3,0)</f>
        <v>#N/A</v>
      </c>
      <c r="D2186" s="2"/>
      <c r="E2186" s="4"/>
      <c r="F2186" s="3"/>
      <c r="G2186" s="2"/>
      <c r="H2186" s="4"/>
      <c r="I2186" s="220" t="e">
        <f>VLOOKUP(A2186,EMPRESAS!$A$1:$I$342,9,0)</f>
        <v>#N/A</v>
      </c>
      <c r="J2186" s="2"/>
      <c r="K2186" s="176" t="e">
        <f>VLOOKUP(J2186,AUXILIAR_TIPO_ASEGURADORA!$C$2:$D$19,2,0)</f>
        <v>#N/A</v>
      </c>
      <c r="L2186" s="4"/>
      <c r="M2186" s="2"/>
      <c r="N2186" s="4"/>
      <c r="O2186" s="2"/>
      <c r="P2186" s="4"/>
      <c r="Q2186" s="213"/>
      <c r="R2186" s="2"/>
      <c r="S2186" s="2"/>
      <c r="T2186" s="2"/>
    </row>
    <row r="2187" spans="1:20">
      <c r="A2187" s="84"/>
      <c r="B2187" s="88" t="e">
        <f>VLOOKUP(A2187,EMPRESAS!$A$1:$B$342,2,0)</f>
        <v>#N/A</v>
      </c>
      <c r="C2187" s="88" t="e">
        <f>VLOOKUP(A2187,EMPRESAS!$A$1:$C$342,3,0)</f>
        <v>#N/A</v>
      </c>
      <c r="D2187" s="2"/>
      <c r="E2187" s="4"/>
      <c r="F2187" s="3"/>
      <c r="G2187" s="2"/>
      <c r="H2187" s="4"/>
      <c r="I2187" s="220" t="e">
        <f>VLOOKUP(A2187,EMPRESAS!$A$1:$I$342,9,0)</f>
        <v>#N/A</v>
      </c>
      <c r="J2187" s="2"/>
      <c r="K2187" s="176" t="e">
        <f>VLOOKUP(J2187,AUXILIAR_TIPO_ASEGURADORA!$C$2:$D$19,2,0)</f>
        <v>#N/A</v>
      </c>
      <c r="L2187" s="4"/>
      <c r="M2187" s="2"/>
      <c r="N2187" s="4"/>
      <c r="O2187" s="2"/>
      <c r="P2187" s="4"/>
      <c r="Q2187" s="213"/>
      <c r="R2187" s="2"/>
      <c r="S2187" s="2"/>
      <c r="T2187" s="2"/>
    </row>
    <row r="2188" spans="1:20">
      <c r="A2188" s="84"/>
      <c r="B2188" s="88" t="e">
        <f>VLOOKUP(A2188,EMPRESAS!$A$1:$B$342,2,0)</f>
        <v>#N/A</v>
      </c>
      <c r="C2188" s="88" t="e">
        <f>VLOOKUP(A2188,EMPRESAS!$A$1:$C$342,3,0)</f>
        <v>#N/A</v>
      </c>
      <c r="D2188" s="2"/>
      <c r="E2188" s="4"/>
      <c r="F2188" s="3"/>
      <c r="G2188" s="2"/>
      <c r="H2188" s="4"/>
      <c r="I2188" s="220" t="e">
        <f>VLOOKUP(A2188,EMPRESAS!$A$1:$I$342,9,0)</f>
        <v>#N/A</v>
      </c>
      <c r="J2188" s="2"/>
      <c r="K2188" s="176" t="e">
        <f>VLOOKUP(J2188,AUXILIAR_TIPO_ASEGURADORA!$C$2:$D$19,2,0)</f>
        <v>#N/A</v>
      </c>
      <c r="L2188" s="4"/>
      <c r="M2188" s="2"/>
      <c r="N2188" s="4"/>
      <c r="O2188" s="2"/>
      <c r="P2188" s="4"/>
      <c r="Q2188" s="213"/>
      <c r="R2188" s="2"/>
      <c r="S2188" s="2"/>
      <c r="T2188" s="2"/>
    </row>
    <row r="2189" spans="1:20">
      <c r="A2189" s="84"/>
      <c r="B2189" s="88" t="e">
        <f>VLOOKUP(A2189,EMPRESAS!$A$1:$B$342,2,0)</f>
        <v>#N/A</v>
      </c>
      <c r="C2189" s="88" t="e">
        <f>VLOOKUP(A2189,EMPRESAS!$A$1:$C$342,3,0)</f>
        <v>#N/A</v>
      </c>
      <c r="D2189" s="2"/>
      <c r="E2189" s="4"/>
      <c r="F2189" s="3"/>
      <c r="G2189" s="2"/>
      <c r="H2189" s="4"/>
      <c r="I2189" s="220" t="e">
        <f>VLOOKUP(A2189,EMPRESAS!$A$1:$I$342,9,0)</f>
        <v>#N/A</v>
      </c>
      <c r="J2189" s="2"/>
      <c r="K2189" s="176" t="e">
        <f>VLOOKUP(J2189,AUXILIAR_TIPO_ASEGURADORA!$C$2:$D$19,2,0)</f>
        <v>#N/A</v>
      </c>
      <c r="L2189" s="4"/>
      <c r="M2189" s="2"/>
      <c r="N2189" s="4"/>
      <c r="O2189" s="2"/>
      <c r="P2189" s="4"/>
      <c r="Q2189" s="213"/>
      <c r="R2189" s="2"/>
      <c r="S2189" s="2"/>
      <c r="T2189" s="2"/>
    </row>
    <row r="2190" spans="1:20">
      <c r="A2190" s="84"/>
      <c r="B2190" s="88" t="e">
        <f>VLOOKUP(A2190,EMPRESAS!$A$1:$B$342,2,0)</f>
        <v>#N/A</v>
      </c>
      <c r="C2190" s="88" t="e">
        <f>VLOOKUP(A2190,EMPRESAS!$A$1:$C$342,3,0)</f>
        <v>#N/A</v>
      </c>
      <c r="D2190" s="2"/>
      <c r="E2190" s="4"/>
      <c r="F2190" s="3"/>
      <c r="G2190" s="2"/>
      <c r="H2190" s="4"/>
      <c r="I2190" s="220" t="e">
        <f>VLOOKUP(A2190,EMPRESAS!$A$1:$I$342,9,0)</f>
        <v>#N/A</v>
      </c>
      <c r="J2190" s="2"/>
      <c r="K2190" s="176" t="e">
        <f>VLOOKUP(J2190,AUXILIAR_TIPO_ASEGURADORA!$C$2:$D$19,2,0)</f>
        <v>#N/A</v>
      </c>
      <c r="L2190" s="4"/>
      <c r="M2190" s="2"/>
      <c r="N2190" s="4"/>
      <c r="O2190" s="2"/>
      <c r="P2190" s="4"/>
      <c r="Q2190" s="213"/>
      <c r="R2190" s="2"/>
      <c r="S2190" s="2"/>
      <c r="T2190" s="2"/>
    </row>
    <row r="2191" spans="1:20">
      <c r="A2191" s="84"/>
      <c r="B2191" s="88" t="e">
        <f>VLOOKUP(A2191,EMPRESAS!$A$1:$B$342,2,0)</f>
        <v>#N/A</v>
      </c>
      <c r="C2191" s="88" t="e">
        <f>VLOOKUP(A2191,EMPRESAS!$A$1:$C$342,3,0)</f>
        <v>#N/A</v>
      </c>
      <c r="D2191" s="2"/>
      <c r="E2191" s="4"/>
      <c r="F2191" s="3"/>
      <c r="G2191" s="2"/>
      <c r="H2191" s="4"/>
      <c r="I2191" s="220" t="e">
        <f>VLOOKUP(A2191,EMPRESAS!$A$1:$I$342,9,0)</f>
        <v>#N/A</v>
      </c>
      <c r="J2191" s="2"/>
      <c r="K2191" s="176" t="e">
        <f>VLOOKUP(J2191,AUXILIAR_TIPO_ASEGURADORA!$C$2:$D$19,2,0)</f>
        <v>#N/A</v>
      </c>
      <c r="L2191" s="4"/>
      <c r="M2191" s="2"/>
      <c r="N2191" s="4"/>
      <c r="O2191" s="2"/>
      <c r="P2191" s="4"/>
      <c r="Q2191" s="213"/>
      <c r="R2191" s="2"/>
      <c r="S2191" s="2"/>
      <c r="T2191" s="2"/>
    </row>
    <row r="2192" spans="1:20">
      <c r="A2192" s="84"/>
      <c r="B2192" s="88" t="e">
        <f>VLOOKUP(A2192,EMPRESAS!$A$1:$B$342,2,0)</f>
        <v>#N/A</v>
      </c>
      <c r="C2192" s="88" t="e">
        <f>VLOOKUP(A2192,EMPRESAS!$A$1:$C$342,3,0)</f>
        <v>#N/A</v>
      </c>
      <c r="D2192" s="2"/>
      <c r="E2192" s="4"/>
      <c r="F2192" s="3"/>
      <c r="G2192" s="2"/>
      <c r="H2192" s="4"/>
      <c r="I2192" s="220" t="e">
        <f>VLOOKUP(A2192,EMPRESAS!$A$1:$I$342,9,0)</f>
        <v>#N/A</v>
      </c>
      <c r="J2192" s="2"/>
      <c r="K2192" s="176" t="e">
        <f>VLOOKUP(J2192,AUXILIAR_TIPO_ASEGURADORA!$C$2:$D$19,2,0)</f>
        <v>#N/A</v>
      </c>
      <c r="L2192" s="4"/>
      <c r="M2192" s="2"/>
      <c r="N2192" s="4"/>
      <c r="O2192" s="2"/>
      <c r="P2192" s="4"/>
      <c r="Q2192" s="213"/>
      <c r="R2192" s="2"/>
      <c r="S2192" s="2"/>
      <c r="T2192" s="2"/>
    </row>
    <row r="2193" spans="1:20">
      <c r="A2193" s="84"/>
      <c r="B2193" s="88" t="e">
        <f>VLOOKUP(A2193,EMPRESAS!$A$1:$B$342,2,0)</f>
        <v>#N/A</v>
      </c>
      <c r="C2193" s="88" t="e">
        <f>VLOOKUP(A2193,EMPRESAS!$A$1:$C$342,3,0)</f>
        <v>#N/A</v>
      </c>
      <c r="D2193" s="2"/>
      <c r="E2193" s="4"/>
      <c r="F2193" s="3"/>
      <c r="G2193" s="2"/>
      <c r="H2193" s="4"/>
      <c r="I2193" s="220" t="e">
        <f>VLOOKUP(A2193,EMPRESAS!$A$1:$I$342,9,0)</f>
        <v>#N/A</v>
      </c>
      <c r="J2193" s="2"/>
      <c r="K2193" s="176" t="e">
        <f>VLOOKUP(J2193,AUXILIAR_TIPO_ASEGURADORA!$C$2:$D$19,2,0)</f>
        <v>#N/A</v>
      </c>
      <c r="L2193" s="4"/>
      <c r="M2193" s="2"/>
      <c r="N2193" s="4"/>
      <c r="O2193" s="2"/>
      <c r="P2193" s="4"/>
      <c r="Q2193" s="213"/>
      <c r="R2193" s="2"/>
      <c r="S2193" s="2"/>
      <c r="T2193" s="2"/>
    </row>
    <row r="2194" spans="1:20">
      <c r="A2194" s="84"/>
      <c r="B2194" s="88" t="e">
        <f>VLOOKUP(A2194,EMPRESAS!$A$1:$B$342,2,0)</f>
        <v>#N/A</v>
      </c>
      <c r="C2194" s="88" t="e">
        <f>VLOOKUP(A2194,EMPRESAS!$A$1:$C$342,3,0)</f>
        <v>#N/A</v>
      </c>
      <c r="D2194" s="2"/>
      <c r="E2194" s="4"/>
      <c r="F2194" s="3"/>
      <c r="G2194" s="2"/>
      <c r="H2194" s="4"/>
      <c r="I2194" s="220" t="e">
        <f>VLOOKUP(A2194,EMPRESAS!$A$1:$I$342,9,0)</f>
        <v>#N/A</v>
      </c>
      <c r="J2194" s="2"/>
      <c r="K2194" s="176" t="e">
        <f>VLOOKUP(J2194,AUXILIAR_TIPO_ASEGURADORA!$C$2:$D$19,2,0)</f>
        <v>#N/A</v>
      </c>
      <c r="L2194" s="4"/>
      <c r="M2194" s="2"/>
      <c r="N2194" s="4"/>
      <c r="O2194" s="2"/>
      <c r="P2194" s="4"/>
      <c r="Q2194" s="213"/>
      <c r="R2194" s="2"/>
      <c r="S2194" s="2"/>
      <c r="T2194" s="2"/>
    </row>
    <row r="2195" spans="1:20">
      <c r="A2195" s="84"/>
      <c r="B2195" s="88" t="e">
        <f>VLOOKUP(A2195,EMPRESAS!$A$1:$B$342,2,0)</f>
        <v>#N/A</v>
      </c>
      <c r="C2195" s="88" t="e">
        <f>VLOOKUP(A2195,EMPRESAS!$A$1:$C$342,3,0)</f>
        <v>#N/A</v>
      </c>
      <c r="D2195" s="2"/>
      <c r="E2195" s="4"/>
      <c r="F2195" s="3"/>
      <c r="G2195" s="2"/>
      <c r="H2195" s="4"/>
      <c r="I2195" s="220" t="e">
        <f>VLOOKUP(A2195,EMPRESAS!$A$1:$I$342,9,0)</f>
        <v>#N/A</v>
      </c>
      <c r="J2195" s="2"/>
      <c r="K2195" s="176" t="e">
        <f>VLOOKUP(J2195,AUXILIAR_TIPO_ASEGURADORA!$C$2:$D$19,2,0)</f>
        <v>#N/A</v>
      </c>
      <c r="L2195" s="4"/>
      <c r="M2195" s="2"/>
      <c r="N2195" s="4"/>
      <c r="O2195" s="2"/>
      <c r="P2195" s="4"/>
      <c r="Q2195" s="213"/>
      <c r="R2195" s="2"/>
      <c r="S2195" s="2"/>
      <c r="T2195" s="2"/>
    </row>
    <row r="2196" spans="1:20">
      <c r="A2196" s="84"/>
      <c r="B2196" s="88" t="e">
        <f>VLOOKUP(A2196,EMPRESAS!$A$1:$B$342,2,0)</f>
        <v>#N/A</v>
      </c>
      <c r="C2196" s="88" t="e">
        <f>VLOOKUP(A2196,EMPRESAS!$A$1:$C$342,3,0)</f>
        <v>#N/A</v>
      </c>
      <c r="D2196" s="2"/>
      <c r="E2196" s="4"/>
      <c r="F2196" s="3"/>
      <c r="G2196" s="2"/>
      <c r="H2196" s="4"/>
      <c r="I2196" s="220" t="e">
        <f>VLOOKUP(A2196,EMPRESAS!$A$1:$I$342,9,0)</f>
        <v>#N/A</v>
      </c>
      <c r="J2196" s="2"/>
      <c r="K2196" s="176" t="e">
        <f>VLOOKUP(J2196,AUXILIAR_TIPO_ASEGURADORA!$C$2:$D$19,2,0)</f>
        <v>#N/A</v>
      </c>
      <c r="L2196" s="4"/>
      <c r="M2196" s="2"/>
      <c r="N2196" s="4"/>
      <c r="O2196" s="2"/>
      <c r="P2196" s="4"/>
      <c r="Q2196" s="213"/>
      <c r="R2196" s="2"/>
      <c r="S2196" s="2"/>
      <c r="T2196" s="2"/>
    </row>
    <row r="2197" spans="1:20">
      <c r="A2197" s="84"/>
      <c r="B2197" s="88" t="e">
        <f>VLOOKUP(A2197,EMPRESAS!$A$1:$B$342,2,0)</f>
        <v>#N/A</v>
      </c>
      <c r="C2197" s="88" t="e">
        <f>VLOOKUP(A2197,EMPRESAS!$A$1:$C$342,3,0)</f>
        <v>#N/A</v>
      </c>
      <c r="D2197" s="2"/>
      <c r="E2197" s="4"/>
      <c r="F2197" s="3"/>
      <c r="G2197" s="2"/>
      <c r="H2197" s="4"/>
      <c r="I2197" s="220" t="e">
        <f>VLOOKUP(A2197,EMPRESAS!$A$1:$I$342,9,0)</f>
        <v>#N/A</v>
      </c>
      <c r="J2197" s="2"/>
      <c r="K2197" s="176" t="e">
        <f>VLOOKUP(J2197,AUXILIAR_TIPO_ASEGURADORA!$C$2:$D$19,2,0)</f>
        <v>#N/A</v>
      </c>
      <c r="L2197" s="4"/>
      <c r="M2197" s="2"/>
      <c r="N2197" s="4"/>
      <c r="O2197" s="2"/>
      <c r="P2197" s="4"/>
      <c r="Q2197" s="213"/>
      <c r="R2197" s="2"/>
      <c r="S2197" s="2"/>
      <c r="T2197" s="2"/>
    </row>
    <row r="2198" spans="1:20">
      <c r="A2198" s="84"/>
      <c r="B2198" s="88" t="e">
        <f>VLOOKUP(A2198,EMPRESAS!$A$1:$B$342,2,0)</f>
        <v>#N/A</v>
      </c>
      <c r="C2198" s="88" t="e">
        <f>VLOOKUP(A2198,EMPRESAS!$A$1:$C$342,3,0)</f>
        <v>#N/A</v>
      </c>
      <c r="D2198" s="2"/>
      <c r="E2198" s="4"/>
      <c r="F2198" s="3"/>
      <c r="G2198" s="2"/>
      <c r="H2198" s="4"/>
      <c r="I2198" s="220" t="e">
        <f>VLOOKUP(A2198,EMPRESAS!$A$1:$I$342,9,0)</f>
        <v>#N/A</v>
      </c>
      <c r="J2198" s="2"/>
      <c r="K2198" s="176" t="e">
        <f>VLOOKUP(J2198,AUXILIAR_TIPO_ASEGURADORA!$C$2:$D$19,2,0)</f>
        <v>#N/A</v>
      </c>
      <c r="L2198" s="4"/>
      <c r="M2198" s="2"/>
      <c r="N2198" s="4"/>
      <c r="O2198" s="2"/>
      <c r="P2198" s="4"/>
      <c r="Q2198" s="213"/>
      <c r="R2198" s="2"/>
      <c r="S2198" s="2"/>
      <c r="T2198" s="2"/>
    </row>
    <row r="2199" spans="1:20">
      <c r="A2199" s="84"/>
      <c r="B2199" s="88" t="e">
        <f>VLOOKUP(A2199,EMPRESAS!$A$1:$B$342,2,0)</f>
        <v>#N/A</v>
      </c>
      <c r="C2199" s="88" t="e">
        <f>VLOOKUP(A2199,EMPRESAS!$A$1:$C$342,3,0)</f>
        <v>#N/A</v>
      </c>
      <c r="D2199" s="2"/>
      <c r="E2199" s="4"/>
      <c r="F2199" s="3"/>
      <c r="G2199" s="2"/>
      <c r="H2199" s="4"/>
      <c r="I2199" s="220" t="e">
        <f>VLOOKUP(A2199,EMPRESAS!$A$1:$I$342,9,0)</f>
        <v>#N/A</v>
      </c>
      <c r="J2199" s="2"/>
      <c r="K2199" s="176" t="e">
        <f>VLOOKUP(J2199,AUXILIAR_TIPO_ASEGURADORA!$C$2:$D$19,2,0)</f>
        <v>#N/A</v>
      </c>
      <c r="L2199" s="4"/>
      <c r="M2199" s="2"/>
      <c r="N2199" s="4"/>
      <c r="O2199" s="2"/>
      <c r="P2199" s="4"/>
      <c r="Q2199" s="213"/>
      <c r="R2199" s="2"/>
      <c r="S2199" s="2"/>
      <c r="T2199" s="2"/>
    </row>
    <row r="2200" spans="1:20">
      <c r="A2200" s="84"/>
      <c r="B2200" s="88" t="e">
        <f>VLOOKUP(A2200,EMPRESAS!$A$1:$B$342,2,0)</f>
        <v>#N/A</v>
      </c>
      <c r="C2200" s="88" t="e">
        <f>VLOOKUP(A2200,EMPRESAS!$A$1:$C$342,3,0)</f>
        <v>#N/A</v>
      </c>
      <c r="D2200" s="2"/>
      <c r="E2200" s="4"/>
      <c r="F2200" s="3"/>
      <c r="G2200" s="2"/>
      <c r="H2200" s="4"/>
      <c r="I2200" s="220" t="e">
        <f>VLOOKUP(A2200,EMPRESAS!$A$1:$I$342,9,0)</f>
        <v>#N/A</v>
      </c>
      <c r="J2200" s="2"/>
      <c r="K2200" s="176" t="e">
        <f>VLOOKUP(J2200,AUXILIAR_TIPO_ASEGURADORA!$C$2:$D$19,2,0)</f>
        <v>#N/A</v>
      </c>
      <c r="L2200" s="4"/>
      <c r="M2200" s="2"/>
      <c r="N2200" s="4"/>
      <c r="O2200" s="2"/>
      <c r="P2200" s="4"/>
      <c r="Q2200" s="213"/>
      <c r="R2200" s="2"/>
      <c r="S2200" s="2"/>
      <c r="T2200" s="2"/>
    </row>
    <row r="2201" spans="1:20">
      <c r="A2201" s="84"/>
      <c r="B2201" s="88" t="e">
        <f>VLOOKUP(A2201,EMPRESAS!$A$1:$B$342,2,0)</f>
        <v>#N/A</v>
      </c>
      <c r="C2201" s="88" t="e">
        <f>VLOOKUP(A2201,EMPRESAS!$A$1:$C$342,3,0)</f>
        <v>#N/A</v>
      </c>
      <c r="D2201" s="2"/>
      <c r="E2201" s="4"/>
      <c r="F2201" s="3"/>
      <c r="G2201" s="2"/>
      <c r="H2201" s="4"/>
      <c r="I2201" s="220" t="e">
        <f>VLOOKUP(A2201,EMPRESAS!$A$1:$I$342,9,0)</f>
        <v>#N/A</v>
      </c>
      <c r="J2201" s="2"/>
      <c r="K2201" s="176" t="e">
        <f>VLOOKUP(J2201,AUXILIAR_TIPO_ASEGURADORA!$C$2:$D$19,2,0)</f>
        <v>#N/A</v>
      </c>
      <c r="L2201" s="4"/>
      <c r="M2201" s="2"/>
      <c r="N2201" s="4"/>
      <c r="O2201" s="2"/>
      <c r="P2201" s="4"/>
      <c r="Q2201" s="213"/>
      <c r="R2201" s="2"/>
      <c r="S2201" s="2"/>
      <c r="T2201" s="2"/>
    </row>
    <row r="2202" spans="1:20">
      <c r="A2202" s="84"/>
      <c r="B2202" s="88" t="e">
        <f>VLOOKUP(A2202,EMPRESAS!$A$1:$B$342,2,0)</f>
        <v>#N/A</v>
      </c>
      <c r="C2202" s="88" t="e">
        <f>VLOOKUP(A2202,EMPRESAS!$A$1:$C$342,3,0)</f>
        <v>#N/A</v>
      </c>
      <c r="D2202" s="2"/>
      <c r="E2202" s="4"/>
      <c r="F2202" s="3"/>
      <c r="G2202" s="2"/>
      <c r="H2202" s="4"/>
      <c r="I2202" s="220" t="e">
        <f>VLOOKUP(A2202,EMPRESAS!$A$1:$I$342,9,0)</f>
        <v>#N/A</v>
      </c>
      <c r="J2202" s="2"/>
      <c r="K2202" s="176" t="e">
        <f>VLOOKUP(J2202,AUXILIAR_TIPO_ASEGURADORA!$C$2:$D$19,2,0)</f>
        <v>#N/A</v>
      </c>
      <c r="L2202" s="4"/>
      <c r="M2202" s="2"/>
      <c r="N2202" s="4"/>
      <c r="O2202" s="2"/>
      <c r="P2202" s="4"/>
      <c r="Q2202" s="213"/>
      <c r="R2202" s="2"/>
      <c r="S2202" s="2"/>
      <c r="T2202" s="2"/>
    </row>
    <row r="2203" spans="1:20">
      <c r="A2203" s="84"/>
      <c r="B2203" s="88" t="e">
        <f>VLOOKUP(A2203,EMPRESAS!$A$1:$B$342,2,0)</f>
        <v>#N/A</v>
      </c>
      <c r="C2203" s="88" t="e">
        <f>VLOOKUP(A2203,EMPRESAS!$A$1:$C$342,3,0)</f>
        <v>#N/A</v>
      </c>
      <c r="D2203" s="2"/>
      <c r="E2203" s="4"/>
      <c r="F2203" s="3"/>
      <c r="G2203" s="2"/>
      <c r="H2203" s="4"/>
      <c r="I2203" s="220" t="e">
        <f>VLOOKUP(A2203,EMPRESAS!$A$1:$I$342,9,0)</f>
        <v>#N/A</v>
      </c>
      <c r="J2203" s="2"/>
      <c r="K2203" s="176" t="e">
        <f>VLOOKUP(J2203,AUXILIAR_TIPO_ASEGURADORA!$C$2:$D$19,2,0)</f>
        <v>#N/A</v>
      </c>
      <c r="L2203" s="4"/>
      <c r="M2203" s="2"/>
      <c r="N2203" s="4"/>
      <c r="O2203" s="2"/>
      <c r="P2203" s="4"/>
      <c r="Q2203" s="213"/>
      <c r="R2203" s="2"/>
      <c r="S2203" s="2"/>
      <c r="T2203" s="2"/>
    </row>
    <row r="2204" spans="1:20">
      <c r="A2204" s="84"/>
      <c r="B2204" s="88" t="e">
        <f>VLOOKUP(A2204,EMPRESAS!$A$1:$B$342,2,0)</f>
        <v>#N/A</v>
      </c>
      <c r="C2204" s="88" t="e">
        <f>VLOOKUP(A2204,EMPRESAS!$A$1:$C$342,3,0)</f>
        <v>#N/A</v>
      </c>
      <c r="D2204" s="2"/>
      <c r="E2204" s="4"/>
      <c r="F2204" s="3"/>
      <c r="G2204" s="2"/>
      <c r="H2204" s="4"/>
      <c r="I2204" s="220" t="e">
        <f>VLOOKUP(A2204,EMPRESAS!$A$1:$I$342,9,0)</f>
        <v>#N/A</v>
      </c>
      <c r="J2204" s="2"/>
      <c r="K2204" s="176" t="e">
        <f>VLOOKUP(J2204,AUXILIAR_TIPO_ASEGURADORA!$C$2:$D$19,2,0)</f>
        <v>#N/A</v>
      </c>
      <c r="L2204" s="4"/>
      <c r="M2204" s="2"/>
      <c r="N2204" s="4"/>
      <c r="O2204" s="2"/>
      <c r="P2204" s="4"/>
      <c r="Q2204" s="213"/>
      <c r="R2204" s="2"/>
      <c r="S2204" s="2"/>
      <c r="T2204" s="2"/>
    </row>
    <row r="2205" spans="1:20">
      <c r="A2205" s="84"/>
      <c r="B2205" s="88" t="e">
        <f>VLOOKUP(A2205,EMPRESAS!$A$1:$B$342,2,0)</f>
        <v>#N/A</v>
      </c>
      <c r="C2205" s="88" t="e">
        <f>VLOOKUP(A2205,EMPRESAS!$A$1:$C$342,3,0)</f>
        <v>#N/A</v>
      </c>
      <c r="D2205" s="2"/>
      <c r="E2205" s="4"/>
      <c r="F2205" s="3"/>
      <c r="G2205" s="2"/>
      <c r="H2205" s="4"/>
      <c r="I2205" s="220" t="e">
        <f>VLOOKUP(A2205,EMPRESAS!$A$1:$I$342,9,0)</f>
        <v>#N/A</v>
      </c>
      <c r="J2205" s="2"/>
      <c r="K2205" s="176" t="e">
        <f>VLOOKUP(J2205,AUXILIAR_TIPO_ASEGURADORA!$C$2:$D$19,2,0)</f>
        <v>#N/A</v>
      </c>
      <c r="L2205" s="4"/>
      <c r="M2205" s="2"/>
      <c r="N2205" s="4"/>
      <c r="O2205" s="2"/>
      <c r="P2205" s="4"/>
      <c r="Q2205" s="213"/>
      <c r="R2205" s="2"/>
      <c r="S2205" s="2"/>
      <c r="T2205" s="2"/>
    </row>
    <row r="2206" spans="1:20">
      <c r="A2206" s="84"/>
      <c r="B2206" s="88" t="e">
        <f>VLOOKUP(A2206,EMPRESAS!$A$1:$B$342,2,0)</f>
        <v>#N/A</v>
      </c>
      <c r="C2206" s="88" t="e">
        <f>VLOOKUP(A2206,EMPRESAS!$A$1:$C$342,3,0)</f>
        <v>#N/A</v>
      </c>
      <c r="D2206" s="2"/>
      <c r="E2206" s="4"/>
      <c r="F2206" s="3"/>
      <c r="G2206" s="2"/>
      <c r="H2206" s="4"/>
      <c r="I2206" s="220" t="e">
        <f>VLOOKUP(A2206,EMPRESAS!$A$1:$I$342,9,0)</f>
        <v>#N/A</v>
      </c>
      <c r="J2206" s="2"/>
      <c r="K2206" s="176" t="e">
        <f>VLOOKUP(J2206,AUXILIAR_TIPO_ASEGURADORA!$C$2:$D$19,2,0)</f>
        <v>#N/A</v>
      </c>
      <c r="L2206" s="4"/>
      <c r="M2206" s="2"/>
      <c r="N2206" s="4"/>
      <c r="O2206" s="2"/>
      <c r="P2206" s="4"/>
      <c r="Q2206" s="213"/>
      <c r="R2206" s="2"/>
      <c r="S2206" s="2"/>
      <c r="T2206" s="2"/>
    </row>
    <row r="2207" spans="1:20">
      <c r="A2207" s="84"/>
      <c r="B2207" s="88" t="e">
        <f>VLOOKUP(A2207,EMPRESAS!$A$1:$B$342,2,0)</f>
        <v>#N/A</v>
      </c>
      <c r="C2207" s="88" t="e">
        <f>VLOOKUP(A2207,EMPRESAS!$A$1:$C$342,3,0)</f>
        <v>#N/A</v>
      </c>
      <c r="D2207" s="2"/>
      <c r="E2207" s="4"/>
      <c r="F2207" s="3"/>
      <c r="G2207" s="2"/>
      <c r="H2207" s="4"/>
      <c r="I2207" s="220" t="e">
        <f>VLOOKUP(A2207,EMPRESAS!$A$1:$I$342,9,0)</f>
        <v>#N/A</v>
      </c>
      <c r="J2207" s="2"/>
      <c r="K2207" s="176" t="e">
        <f>VLOOKUP(J2207,AUXILIAR_TIPO_ASEGURADORA!$C$2:$D$19,2,0)</f>
        <v>#N/A</v>
      </c>
      <c r="L2207" s="4"/>
      <c r="M2207" s="2"/>
      <c r="N2207" s="4"/>
      <c r="O2207" s="2"/>
      <c r="P2207" s="4"/>
      <c r="Q2207" s="213"/>
      <c r="R2207" s="2"/>
      <c r="S2207" s="2"/>
      <c r="T2207" s="2"/>
    </row>
    <row r="2208" spans="1:20">
      <c r="A2208" s="84"/>
      <c r="B2208" s="88" t="e">
        <f>VLOOKUP(A2208,EMPRESAS!$A$1:$B$342,2,0)</f>
        <v>#N/A</v>
      </c>
      <c r="C2208" s="88" t="e">
        <f>VLOOKUP(A2208,EMPRESAS!$A$1:$C$342,3,0)</f>
        <v>#N/A</v>
      </c>
      <c r="D2208" s="2"/>
      <c r="E2208" s="4"/>
      <c r="F2208" s="3"/>
      <c r="G2208" s="2"/>
      <c r="H2208" s="4"/>
      <c r="I2208" s="220" t="e">
        <f>VLOOKUP(A2208,EMPRESAS!$A$1:$I$342,9,0)</f>
        <v>#N/A</v>
      </c>
      <c r="J2208" s="2"/>
      <c r="K2208" s="176" t="e">
        <f>VLOOKUP(J2208,AUXILIAR_TIPO_ASEGURADORA!$C$2:$D$19,2,0)</f>
        <v>#N/A</v>
      </c>
      <c r="L2208" s="4"/>
      <c r="M2208" s="2"/>
      <c r="N2208" s="4"/>
      <c r="O2208" s="2"/>
      <c r="P2208" s="4"/>
      <c r="Q2208" s="213"/>
      <c r="R2208" s="2"/>
      <c r="S2208" s="2"/>
      <c r="T2208" s="2"/>
    </row>
    <row r="2209" spans="1:20">
      <c r="A2209" s="84"/>
      <c r="B2209" s="88" t="e">
        <f>VLOOKUP(A2209,EMPRESAS!$A$1:$B$342,2,0)</f>
        <v>#N/A</v>
      </c>
      <c r="C2209" s="88" t="e">
        <f>VLOOKUP(A2209,EMPRESAS!$A$1:$C$342,3,0)</f>
        <v>#N/A</v>
      </c>
      <c r="D2209" s="2"/>
      <c r="E2209" s="4"/>
      <c r="F2209" s="3"/>
      <c r="G2209" s="2"/>
      <c r="H2209" s="4"/>
      <c r="I2209" s="220" t="e">
        <f>VLOOKUP(A2209,EMPRESAS!$A$1:$I$342,9,0)</f>
        <v>#N/A</v>
      </c>
      <c r="J2209" s="2"/>
      <c r="K2209" s="176" t="e">
        <f>VLOOKUP(J2209,AUXILIAR_TIPO_ASEGURADORA!$C$2:$D$19,2,0)</f>
        <v>#N/A</v>
      </c>
      <c r="L2209" s="4"/>
      <c r="M2209" s="2"/>
      <c r="N2209" s="4"/>
      <c r="O2209" s="2"/>
      <c r="P2209" s="4"/>
      <c r="Q2209" s="213"/>
      <c r="R2209" s="2"/>
      <c r="S2209" s="2"/>
      <c r="T2209" s="2"/>
    </row>
    <row r="2210" spans="1:20">
      <c r="A2210" s="84"/>
      <c r="B2210" s="88" t="e">
        <f>VLOOKUP(A2210,EMPRESAS!$A$1:$B$342,2,0)</f>
        <v>#N/A</v>
      </c>
      <c r="C2210" s="88" t="e">
        <f>VLOOKUP(A2210,EMPRESAS!$A$1:$C$342,3,0)</f>
        <v>#N/A</v>
      </c>
      <c r="D2210" s="2"/>
      <c r="E2210" s="4"/>
      <c r="F2210" s="3"/>
      <c r="G2210" s="2"/>
      <c r="H2210" s="4"/>
      <c r="I2210" s="220" t="e">
        <f>VLOOKUP(A2210,EMPRESAS!$A$1:$I$342,9,0)</f>
        <v>#N/A</v>
      </c>
      <c r="J2210" s="2"/>
      <c r="K2210" s="176" t="e">
        <f>VLOOKUP(J2210,AUXILIAR_TIPO_ASEGURADORA!$C$2:$D$19,2,0)</f>
        <v>#N/A</v>
      </c>
      <c r="L2210" s="4"/>
      <c r="M2210" s="2"/>
      <c r="N2210" s="4"/>
      <c r="O2210" s="2"/>
      <c r="P2210" s="4"/>
      <c r="Q2210" s="213"/>
      <c r="R2210" s="2"/>
      <c r="S2210" s="2"/>
      <c r="T2210" s="2"/>
    </row>
    <row r="2211" spans="1:20">
      <c r="A2211" s="84"/>
      <c r="B2211" s="88" t="e">
        <f>VLOOKUP(A2211,EMPRESAS!$A$1:$B$342,2,0)</f>
        <v>#N/A</v>
      </c>
      <c r="C2211" s="88" t="e">
        <f>VLOOKUP(A2211,EMPRESAS!$A$1:$C$342,3,0)</f>
        <v>#N/A</v>
      </c>
      <c r="D2211" s="2"/>
      <c r="E2211" s="4"/>
      <c r="F2211" s="3"/>
      <c r="G2211" s="2"/>
      <c r="H2211" s="4"/>
      <c r="I2211" s="220" t="e">
        <f>VLOOKUP(A2211,EMPRESAS!$A$1:$I$342,9,0)</f>
        <v>#N/A</v>
      </c>
      <c r="J2211" s="2"/>
      <c r="K2211" s="176" t="e">
        <f>VLOOKUP(J2211,AUXILIAR_TIPO_ASEGURADORA!$C$2:$D$19,2,0)</f>
        <v>#N/A</v>
      </c>
      <c r="L2211" s="4"/>
      <c r="M2211" s="2"/>
      <c r="N2211" s="4"/>
      <c r="O2211" s="2"/>
      <c r="P2211" s="4"/>
      <c r="Q2211" s="213"/>
      <c r="R2211" s="2"/>
      <c r="S2211" s="2"/>
      <c r="T2211" s="2"/>
    </row>
    <row r="2212" spans="1:20">
      <c r="A2212" s="84"/>
      <c r="B2212" s="88" t="e">
        <f>VLOOKUP(A2212,EMPRESAS!$A$1:$B$342,2,0)</f>
        <v>#N/A</v>
      </c>
      <c r="C2212" s="88" t="e">
        <f>VLOOKUP(A2212,EMPRESAS!$A$1:$C$342,3,0)</f>
        <v>#N/A</v>
      </c>
      <c r="D2212" s="2"/>
      <c r="E2212" s="4"/>
      <c r="F2212" s="3"/>
      <c r="G2212" s="2"/>
      <c r="H2212" s="4"/>
      <c r="I2212" s="220" t="e">
        <f>VLOOKUP(A2212,EMPRESAS!$A$1:$I$342,9,0)</f>
        <v>#N/A</v>
      </c>
      <c r="J2212" s="2"/>
      <c r="K2212" s="176" t="e">
        <f>VLOOKUP(J2212,AUXILIAR_TIPO_ASEGURADORA!$C$2:$D$19,2,0)</f>
        <v>#N/A</v>
      </c>
      <c r="L2212" s="4"/>
      <c r="M2212" s="2"/>
      <c r="N2212" s="4"/>
      <c r="O2212" s="2"/>
      <c r="P2212" s="4"/>
      <c r="Q2212" s="213"/>
      <c r="R2212" s="2"/>
      <c r="S2212" s="2"/>
      <c r="T2212" s="2"/>
    </row>
    <row r="2213" spans="1:20">
      <c r="A2213" s="84"/>
      <c r="B2213" s="88" t="e">
        <f>VLOOKUP(A2213,EMPRESAS!$A$1:$B$342,2,0)</f>
        <v>#N/A</v>
      </c>
      <c r="C2213" s="88" t="e">
        <f>VLOOKUP(A2213,EMPRESAS!$A$1:$C$342,3,0)</f>
        <v>#N/A</v>
      </c>
      <c r="D2213" s="2"/>
      <c r="E2213" s="4"/>
      <c r="F2213" s="3"/>
      <c r="G2213" s="2"/>
      <c r="H2213" s="4"/>
      <c r="I2213" s="220" t="e">
        <f>VLOOKUP(A2213,EMPRESAS!$A$1:$I$342,9,0)</f>
        <v>#N/A</v>
      </c>
      <c r="J2213" s="2"/>
      <c r="K2213" s="176" t="e">
        <f>VLOOKUP(J2213,AUXILIAR_TIPO_ASEGURADORA!$C$2:$D$19,2,0)</f>
        <v>#N/A</v>
      </c>
      <c r="L2213" s="4"/>
      <c r="M2213" s="2"/>
      <c r="N2213" s="4"/>
      <c r="O2213" s="2"/>
      <c r="P2213" s="4"/>
      <c r="Q2213" s="213"/>
      <c r="R2213" s="2"/>
      <c r="S2213" s="2"/>
      <c r="T2213" s="2"/>
    </row>
    <row r="2214" spans="1:20">
      <c r="A2214" s="84"/>
      <c r="B2214" s="88" t="e">
        <f>VLOOKUP(A2214,EMPRESAS!$A$1:$B$342,2,0)</f>
        <v>#N/A</v>
      </c>
      <c r="C2214" s="88" t="e">
        <f>VLOOKUP(A2214,EMPRESAS!$A$1:$C$342,3,0)</f>
        <v>#N/A</v>
      </c>
      <c r="D2214" s="2"/>
      <c r="E2214" s="4"/>
      <c r="F2214" s="3"/>
      <c r="G2214" s="2"/>
      <c r="H2214" s="4"/>
      <c r="I2214" s="220" t="e">
        <f>VLOOKUP(A2214,EMPRESAS!$A$1:$I$342,9,0)</f>
        <v>#N/A</v>
      </c>
      <c r="J2214" s="2"/>
      <c r="K2214" s="176" t="e">
        <f>VLOOKUP(J2214,AUXILIAR_TIPO_ASEGURADORA!$C$2:$D$19,2,0)</f>
        <v>#N/A</v>
      </c>
      <c r="L2214" s="4"/>
      <c r="M2214" s="2"/>
      <c r="N2214" s="4"/>
      <c r="O2214" s="2"/>
      <c r="P2214" s="4"/>
      <c r="Q2214" s="213"/>
      <c r="R2214" s="2"/>
      <c r="S2214" s="2"/>
      <c r="T2214" s="2"/>
    </row>
    <row r="2215" spans="1:20">
      <c r="A2215" s="84"/>
      <c r="B2215" s="88" t="e">
        <f>VLOOKUP(A2215,EMPRESAS!$A$1:$B$342,2,0)</f>
        <v>#N/A</v>
      </c>
      <c r="C2215" s="88" t="e">
        <f>VLOOKUP(A2215,EMPRESAS!$A$1:$C$342,3,0)</f>
        <v>#N/A</v>
      </c>
      <c r="D2215" s="2"/>
      <c r="E2215" s="4"/>
      <c r="F2215" s="3"/>
      <c r="G2215" s="2"/>
      <c r="H2215" s="4"/>
      <c r="I2215" s="220" t="e">
        <f>VLOOKUP(A2215,EMPRESAS!$A$1:$I$342,9,0)</f>
        <v>#N/A</v>
      </c>
      <c r="J2215" s="2"/>
      <c r="K2215" s="176" t="e">
        <f>VLOOKUP(J2215,AUXILIAR_TIPO_ASEGURADORA!$C$2:$D$19,2,0)</f>
        <v>#N/A</v>
      </c>
      <c r="L2215" s="4"/>
      <c r="M2215" s="2"/>
      <c r="N2215" s="4"/>
      <c r="O2215" s="2"/>
      <c r="P2215" s="4"/>
      <c r="Q2215" s="213"/>
      <c r="R2215" s="2"/>
      <c r="S2215" s="2"/>
      <c r="T2215" s="2"/>
    </row>
    <row r="2216" spans="1:20">
      <c r="A2216" s="84"/>
      <c r="B2216" s="88" t="e">
        <f>VLOOKUP(A2216,EMPRESAS!$A$1:$B$342,2,0)</f>
        <v>#N/A</v>
      </c>
      <c r="C2216" s="88" t="e">
        <f>VLOOKUP(A2216,EMPRESAS!$A$1:$C$342,3,0)</f>
        <v>#N/A</v>
      </c>
      <c r="D2216" s="2"/>
      <c r="E2216" s="4"/>
      <c r="F2216" s="3"/>
      <c r="G2216" s="2"/>
      <c r="H2216" s="4"/>
      <c r="I2216" s="220" t="e">
        <f>VLOOKUP(A2216,EMPRESAS!$A$1:$I$342,9,0)</f>
        <v>#N/A</v>
      </c>
      <c r="J2216" s="2"/>
      <c r="K2216" s="176" t="e">
        <f>VLOOKUP(J2216,AUXILIAR_TIPO_ASEGURADORA!$C$2:$D$19,2,0)</f>
        <v>#N/A</v>
      </c>
      <c r="L2216" s="4"/>
      <c r="M2216" s="2"/>
      <c r="N2216" s="4"/>
      <c r="O2216" s="2"/>
      <c r="P2216" s="4"/>
      <c r="Q2216" s="213"/>
      <c r="R2216" s="2"/>
      <c r="S2216" s="2"/>
      <c r="T2216" s="2"/>
    </row>
    <row r="2217" spans="1:20">
      <c r="A2217" s="84"/>
      <c r="B2217" s="88" t="e">
        <f>VLOOKUP(A2217,EMPRESAS!$A$1:$B$342,2,0)</f>
        <v>#N/A</v>
      </c>
      <c r="C2217" s="88" t="e">
        <f>VLOOKUP(A2217,EMPRESAS!$A$1:$C$342,3,0)</f>
        <v>#N/A</v>
      </c>
      <c r="D2217" s="2"/>
      <c r="E2217" s="4"/>
      <c r="F2217" s="3"/>
      <c r="G2217" s="2"/>
      <c r="H2217" s="4"/>
      <c r="I2217" s="220" t="e">
        <f>VLOOKUP(A2217,EMPRESAS!$A$1:$I$342,9,0)</f>
        <v>#N/A</v>
      </c>
      <c r="J2217" s="2"/>
      <c r="K2217" s="176" t="e">
        <f>VLOOKUP(J2217,AUXILIAR_TIPO_ASEGURADORA!$C$2:$D$19,2,0)</f>
        <v>#N/A</v>
      </c>
      <c r="L2217" s="4"/>
      <c r="M2217" s="2"/>
      <c r="N2217" s="4"/>
      <c r="O2217" s="2"/>
      <c r="P2217" s="4"/>
      <c r="Q2217" s="213"/>
      <c r="R2217" s="2"/>
      <c r="S2217" s="2"/>
      <c r="T2217" s="2"/>
    </row>
    <row r="2218" spans="1:20">
      <c r="A2218" s="84"/>
      <c r="B2218" s="88" t="e">
        <f>VLOOKUP(A2218,EMPRESAS!$A$1:$B$342,2,0)</f>
        <v>#N/A</v>
      </c>
      <c r="C2218" s="88" t="e">
        <f>VLOOKUP(A2218,EMPRESAS!$A$1:$C$342,3,0)</f>
        <v>#N/A</v>
      </c>
      <c r="D2218" s="2"/>
      <c r="E2218" s="4"/>
      <c r="F2218" s="3"/>
      <c r="G2218" s="2"/>
      <c r="H2218" s="4"/>
      <c r="I2218" s="220" t="e">
        <f>VLOOKUP(A2218,EMPRESAS!$A$1:$I$342,9,0)</f>
        <v>#N/A</v>
      </c>
      <c r="J2218" s="2"/>
      <c r="K2218" s="176" t="e">
        <f>VLOOKUP(J2218,AUXILIAR_TIPO_ASEGURADORA!$C$2:$D$19,2,0)</f>
        <v>#N/A</v>
      </c>
      <c r="L2218" s="4"/>
      <c r="M2218" s="2"/>
      <c r="N2218" s="4"/>
      <c r="O2218" s="2"/>
      <c r="P2218" s="4"/>
      <c r="Q2218" s="213"/>
      <c r="R2218" s="2"/>
      <c r="S2218" s="2"/>
      <c r="T2218" s="2"/>
    </row>
    <row r="2219" spans="1:20">
      <c r="A2219" s="84"/>
      <c r="B2219" s="88" t="e">
        <f>VLOOKUP(A2219,EMPRESAS!$A$1:$B$342,2,0)</f>
        <v>#N/A</v>
      </c>
      <c r="C2219" s="88" t="e">
        <f>VLOOKUP(A2219,EMPRESAS!$A$1:$C$342,3,0)</f>
        <v>#N/A</v>
      </c>
      <c r="D2219" s="2"/>
      <c r="E2219" s="4"/>
      <c r="F2219" s="3"/>
      <c r="G2219" s="2"/>
      <c r="H2219" s="4"/>
      <c r="I2219" s="220" t="e">
        <f>VLOOKUP(A2219,EMPRESAS!$A$1:$I$342,9,0)</f>
        <v>#N/A</v>
      </c>
      <c r="J2219" s="2"/>
      <c r="K2219" s="176" t="e">
        <f>VLOOKUP(J2219,AUXILIAR_TIPO_ASEGURADORA!$C$2:$D$19,2,0)</f>
        <v>#N/A</v>
      </c>
      <c r="L2219" s="4"/>
      <c r="M2219" s="2"/>
      <c r="N2219" s="4"/>
      <c r="O2219" s="2"/>
      <c r="P2219" s="4"/>
      <c r="Q2219" s="213"/>
      <c r="R2219" s="2"/>
      <c r="S2219" s="2"/>
      <c r="T2219" s="2"/>
    </row>
    <row r="2220" spans="1:20">
      <c r="A2220" s="84"/>
      <c r="B2220" s="88" t="e">
        <f>VLOOKUP(A2220,EMPRESAS!$A$1:$B$342,2,0)</f>
        <v>#N/A</v>
      </c>
      <c r="C2220" s="88" t="e">
        <f>VLOOKUP(A2220,EMPRESAS!$A$1:$C$342,3,0)</f>
        <v>#N/A</v>
      </c>
      <c r="D2220" s="2"/>
      <c r="E2220" s="4"/>
      <c r="F2220" s="3"/>
      <c r="G2220" s="2"/>
      <c r="H2220" s="4"/>
      <c r="I2220" s="220" t="e">
        <f>VLOOKUP(A2220,EMPRESAS!$A$1:$I$342,9,0)</f>
        <v>#N/A</v>
      </c>
      <c r="J2220" s="2"/>
      <c r="K2220" s="176" t="e">
        <f>VLOOKUP(J2220,AUXILIAR_TIPO_ASEGURADORA!$C$2:$D$19,2,0)</f>
        <v>#N/A</v>
      </c>
      <c r="L2220" s="4"/>
      <c r="M2220" s="2"/>
      <c r="N2220" s="4"/>
      <c r="O2220" s="2"/>
      <c r="P2220" s="4"/>
      <c r="Q2220" s="213"/>
      <c r="R2220" s="2"/>
      <c r="S2220" s="2"/>
      <c r="T2220" s="2"/>
    </row>
    <row r="2221" spans="1:20">
      <c r="A2221" s="84"/>
      <c r="B2221" s="88" t="e">
        <f>VLOOKUP(A2221,EMPRESAS!$A$1:$B$342,2,0)</f>
        <v>#N/A</v>
      </c>
      <c r="C2221" s="88" t="e">
        <f>VLOOKUP(A2221,EMPRESAS!$A$1:$C$342,3,0)</f>
        <v>#N/A</v>
      </c>
      <c r="D2221" s="2"/>
      <c r="E2221" s="4"/>
      <c r="F2221" s="3"/>
      <c r="G2221" s="2"/>
      <c r="H2221" s="4"/>
      <c r="I2221" s="220" t="e">
        <f>VLOOKUP(A2221,EMPRESAS!$A$1:$I$342,9,0)</f>
        <v>#N/A</v>
      </c>
      <c r="J2221" s="2"/>
      <c r="K2221" s="176" t="e">
        <f>VLOOKUP(J2221,AUXILIAR_TIPO_ASEGURADORA!$C$2:$D$19,2,0)</f>
        <v>#N/A</v>
      </c>
      <c r="L2221" s="4"/>
      <c r="M2221" s="2"/>
      <c r="N2221" s="4"/>
      <c r="O2221" s="2"/>
      <c r="P2221" s="4"/>
      <c r="Q2221" s="213"/>
      <c r="R2221" s="2"/>
      <c r="S2221" s="2"/>
      <c r="T2221" s="2"/>
    </row>
    <row r="2222" spans="1:20">
      <c r="A2222" s="84"/>
      <c r="B2222" s="88" t="e">
        <f>VLOOKUP(A2222,EMPRESAS!$A$1:$B$342,2,0)</f>
        <v>#N/A</v>
      </c>
      <c r="C2222" s="88" t="e">
        <f>VLOOKUP(A2222,EMPRESAS!$A$1:$C$342,3,0)</f>
        <v>#N/A</v>
      </c>
      <c r="D2222" s="2"/>
      <c r="E2222" s="4"/>
      <c r="F2222" s="3"/>
      <c r="G2222" s="2"/>
      <c r="H2222" s="4"/>
      <c r="I2222" s="220" t="e">
        <f>VLOOKUP(A2222,EMPRESAS!$A$1:$I$342,9,0)</f>
        <v>#N/A</v>
      </c>
      <c r="J2222" s="2"/>
      <c r="K2222" s="176" t="e">
        <f>VLOOKUP(J2222,AUXILIAR_TIPO_ASEGURADORA!$C$2:$D$19,2,0)</f>
        <v>#N/A</v>
      </c>
      <c r="L2222" s="4"/>
      <c r="M2222" s="2"/>
      <c r="N2222" s="4"/>
      <c r="O2222" s="2"/>
      <c r="P2222" s="4"/>
      <c r="Q2222" s="213"/>
      <c r="R2222" s="2"/>
      <c r="S2222" s="2"/>
      <c r="T2222" s="2"/>
    </row>
    <row r="2223" spans="1:20">
      <c r="A2223" s="84"/>
      <c r="B2223" s="88" t="e">
        <f>VLOOKUP(A2223,EMPRESAS!$A$1:$B$342,2,0)</f>
        <v>#N/A</v>
      </c>
      <c r="C2223" s="88" t="e">
        <f>VLOOKUP(A2223,EMPRESAS!$A$1:$C$342,3,0)</f>
        <v>#N/A</v>
      </c>
      <c r="D2223" s="2"/>
      <c r="E2223" s="4"/>
      <c r="F2223" s="3"/>
      <c r="G2223" s="2"/>
      <c r="H2223" s="4"/>
      <c r="I2223" s="220" t="e">
        <f>VLOOKUP(A2223,EMPRESAS!$A$1:$I$342,9,0)</f>
        <v>#N/A</v>
      </c>
      <c r="J2223" s="2"/>
      <c r="K2223" s="176" t="e">
        <f>VLOOKUP(J2223,AUXILIAR_TIPO_ASEGURADORA!$C$2:$D$19,2,0)</f>
        <v>#N/A</v>
      </c>
      <c r="L2223" s="4"/>
      <c r="M2223" s="2"/>
      <c r="N2223" s="4"/>
      <c r="O2223" s="2"/>
      <c r="P2223" s="4"/>
      <c r="Q2223" s="213"/>
      <c r="R2223" s="2"/>
      <c r="S2223" s="2"/>
      <c r="T2223" s="2"/>
    </row>
    <row r="2224" spans="1:20">
      <c r="A2224" s="84"/>
      <c r="B2224" s="88" t="e">
        <f>VLOOKUP(A2224,EMPRESAS!$A$1:$B$342,2,0)</f>
        <v>#N/A</v>
      </c>
      <c r="C2224" s="88" t="e">
        <f>VLOOKUP(A2224,EMPRESAS!$A$1:$C$342,3,0)</f>
        <v>#N/A</v>
      </c>
      <c r="D2224" s="2"/>
      <c r="E2224" s="4"/>
      <c r="F2224" s="3"/>
      <c r="G2224" s="2"/>
      <c r="H2224" s="4"/>
      <c r="I2224" s="220" t="e">
        <f>VLOOKUP(A2224,EMPRESAS!$A$1:$I$342,9,0)</f>
        <v>#N/A</v>
      </c>
      <c r="J2224" s="2"/>
      <c r="K2224" s="176" t="e">
        <f>VLOOKUP(J2224,AUXILIAR_TIPO_ASEGURADORA!$C$2:$D$19,2,0)</f>
        <v>#N/A</v>
      </c>
      <c r="L2224" s="4"/>
      <c r="M2224" s="2"/>
      <c r="N2224" s="4"/>
      <c r="O2224" s="2"/>
      <c r="P2224" s="4"/>
      <c r="Q2224" s="213"/>
      <c r="R2224" s="2"/>
      <c r="S2224" s="2"/>
      <c r="T2224" s="2"/>
    </row>
    <row r="2225" spans="1:20">
      <c r="A2225" s="84"/>
      <c r="B2225" s="88" t="e">
        <f>VLOOKUP(A2225,EMPRESAS!$A$1:$B$342,2,0)</f>
        <v>#N/A</v>
      </c>
      <c r="C2225" s="88" t="e">
        <f>VLOOKUP(A2225,EMPRESAS!$A$1:$C$342,3,0)</f>
        <v>#N/A</v>
      </c>
      <c r="D2225" s="2"/>
      <c r="E2225" s="4"/>
      <c r="F2225" s="3"/>
      <c r="G2225" s="2"/>
      <c r="H2225" s="4"/>
      <c r="I2225" s="220" t="e">
        <f>VLOOKUP(A2225,EMPRESAS!$A$1:$I$342,9,0)</f>
        <v>#N/A</v>
      </c>
      <c r="J2225" s="2"/>
      <c r="K2225" s="176" t="e">
        <f>VLOOKUP(J2225,AUXILIAR_TIPO_ASEGURADORA!$C$2:$D$19,2,0)</f>
        <v>#N/A</v>
      </c>
      <c r="L2225" s="4"/>
      <c r="M2225" s="2"/>
      <c r="N2225" s="4"/>
      <c r="O2225" s="2"/>
      <c r="P2225" s="4"/>
      <c r="Q2225" s="213"/>
      <c r="R2225" s="2"/>
      <c r="S2225" s="2"/>
      <c r="T2225" s="2"/>
    </row>
    <row r="2226" spans="1:20">
      <c r="A2226" s="84"/>
      <c r="B2226" s="88" t="e">
        <f>VLOOKUP(A2226,EMPRESAS!$A$1:$B$342,2,0)</f>
        <v>#N/A</v>
      </c>
      <c r="C2226" s="88" t="e">
        <f>VLOOKUP(A2226,EMPRESAS!$A$1:$C$342,3,0)</f>
        <v>#N/A</v>
      </c>
      <c r="D2226" s="2"/>
      <c r="E2226" s="4"/>
      <c r="F2226" s="3"/>
      <c r="G2226" s="2"/>
      <c r="H2226" s="4"/>
      <c r="I2226" s="220" t="e">
        <f>VLOOKUP(A2226,EMPRESAS!$A$1:$I$342,9,0)</f>
        <v>#N/A</v>
      </c>
      <c r="J2226" s="2"/>
      <c r="K2226" s="176" t="e">
        <f>VLOOKUP(J2226,AUXILIAR_TIPO_ASEGURADORA!$C$2:$D$19,2,0)</f>
        <v>#N/A</v>
      </c>
      <c r="L2226" s="4"/>
      <c r="M2226" s="2"/>
      <c r="N2226" s="4"/>
      <c r="O2226" s="2"/>
      <c r="P2226" s="4"/>
      <c r="Q2226" s="213"/>
      <c r="R2226" s="2"/>
      <c r="S2226" s="2"/>
      <c r="T2226" s="2"/>
    </row>
    <row r="2227" spans="1:20">
      <c r="A2227" s="84"/>
      <c r="B2227" s="88" t="e">
        <f>VLOOKUP(A2227,EMPRESAS!$A$1:$B$342,2,0)</f>
        <v>#N/A</v>
      </c>
      <c r="C2227" s="88" t="e">
        <f>VLOOKUP(A2227,EMPRESAS!$A$1:$C$342,3,0)</f>
        <v>#N/A</v>
      </c>
      <c r="D2227" s="2"/>
      <c r="E2227" s="4"/>
      <c r="F2227" s="3"/>
      <c r="G2227" s="2"/>
      <c r="H2227" s="4"/>
      <c r="I2227" s="220" t="e">
        <f>VLOOKUP(A2227,EMPRESAS!$A$1:$I$342,9,0)</f>
        <v>#N/A</v>
      </c>
      <c r="J2227" s="2"/>
      <c r="K2227" s="176" t="e">
        <f>VLOOKUP(J2227,AUXILIAR_TIPO_ASEGURADORA!$C$2:$D$19,2,0)</f>
        <v>#N/A</v>
      </c>
      <c r="L2227" s="4"/>
      <c r="M2227" s="2"/>
      <c r="N2227" s="4"/>
      <c r="O2227" s="2"/>
      <c r="P2227" s="4"/>
      <c r="Q2227" s="213"/>
      <c r="R2227" s="2"/>
      <c r="S2227" s="2"/>
      <c r="T2227" s="2"/>
    </row>
    <row r="2228" spans="1:20">
      <c r="A2228" s="84"/>
      <c r="B2228" s="88" t="e">
        <f>VLOOKUP(A2228,EMPRESAS!$A$1:$B$342,2,0)</f>
        <v>#N/A</v>
      </c>
      <c r="C2228" s="88" t="e">
        <f>VLOOKUP(A2228,EMPRESAS!$A$1:$C$342,3,0)</f>
        <v>#N/A</v>
      </c>
      <c r="D2228" s="2"/>
      <c r="E2228" s="4"/>
      <c r="F2228" s="3"/>
      <c r="G2228" s="2"/>
      <c r="H2228" s="4"/>
      <c r="I2228" s="220" t="e">
        <f>VLOOKUP(A2228,EMPRESAS!$A$1:$I$342,9,0)</f>
        <v>#N/A</v>
      </c>
      <c r="J2228" s="2"/>
      <c r="K2228" s="176" t="e">
        <f>VLOOKUP(J2228,AUXILIAR_TIPO_ASEGURADORA!$C$2:$D$19,2,0)</f>
        <v>#N/A</v>
      </c>
      <c r="L2228" s="4"/>
      <c r="M2228" s="2"/>
      <c r="N2228" s="4"/>
      <c r="O2228" s="2"/>
      <c r="P2228" s="4"/>
      <c r="Q2228" s="213"/>
      <c r="R2228" s="2"/>
      <c r="S2228" s="2"/>
      <c r="T2228" s="2"/>
    </row>
    <row r="2229" spans="1:20">
      <c r="A2229" s="84"/>
      <c r="B2229" s="88" t="e">
        <f>VLOOKUP(A2229,EMPRESAS!$A$1:$B$342,2,0)</f>
        <v>#N/A</v>
      </c>
      <c r="C2229" s="88" t="e">
        <f>VLOOKUP(A2229,EMPRESAS!$A$1:$C$342,3,0)</f>
        <v>#N/A</v>
      </c>
      <c r="D2229" s="2"/>
      <c r="E2229" s="4"/>
      <c r="F2229" s="3"/>
      <c r="G2229" s="2"/>
      <c r="H2229" s="4"/>
      <c r="I2229" s="220" t="e">
        <f>VLOOKUP(A2229,EMPRESAS!$A$1:$I$342,9,0)</f>
        <v>#N/A</v>
      </c>
      <c r="J2229" s="2"/>
      <c r="K2229" s="176" t="e">
        <f>VLOOKUP(J2229,AUXILIAR_TIPO_ASEGURADORA!$C$2:$D$19,2,0)</f>
        <v>#N/A</v>
      </c>
      <c r="L2229" s="4"/>
      <c r="M2229" s="2"/>
      <c r="N2229" s="4"/>
      <c r="O2229" s="2"/>
      <c r="P2229" s="4"/>
      <c r="Q2229" s="213"/>
      <c r="R2229" s="2"/>
      <c r="S2229" s="2"/>
      <c r="T2229" s="2"/>
    </row>
    <row r="2230" spans="1:20">
      <c r="A2230" s="84"/>
      <c r="B2230" s="88" t="e">
        <f>VLOOKUP(A2230,EMPRESAS!$A$1:$B$342,2,0)</f>
        <v>#N/A</v>
      </c>
      <c r="C2230" s="88" t="e">
        <f>VLOOKUP(A2230,EMPRESAS!$A$1:$C$342,3,0)</f>
        <v>#N/A</v>
      </c>
      <c r="D2230" s="2"/>
      <c r="E2230" s="4"/>
      <c r="F2230" s="3"/>
      <c r="G2230" s="2"/>
      <c r="H2230" s="4"/>
      <c r="I2230" s="220" t="e">
        <f>VLOOKUP(A2230,EMPRESAS!$A$1:$I$342,9,0)</f>
        <v>#N/A</v>
      </c>
      <c r="J2230" s="2"/>
      <c r="K2230" s="176" t="e">
        <f>VLOOKUP(J2230,AUXILIAR_TIPO_ASEGURADORA!$C$2:$D$19,2,0)</f>
        <v>#N/A</v>
      </c>
      <c r="L2230" s="4"/>
      <c r="M2230" s="2"/>
      <c r="N2230" s="4"/>
      <c r="O2230" s="2"/>
      <c r="P2230" s="4"/>
      <c r="Q2230" s="213"/>
      <c r="R2230" s="2"/>
      <c r="S2230" s="2"/>
      <c r="T2230" s="2"/>
    </row>
    <row r="2231" spans="1:20">
      <c r="A2231" s="84"/>
      <c r="B2231" s="88" t="e">
        <f>VLOOKUP(A2231,EMPRESAS!$A$1:$B$342,2,0)</f>
        <v>#N/A</v>
      </c>
      <c r="C2231" s="88" t="e">
        <f>VLOOKUP(A2231,EMPRESAS!$A$1:$C$342,3,0)</f>
        <v>#N/A</v>
      </c>
      <c r="D2231" s="2"/>
      <c r="E2231" s="4"/>
      <c r="F2231" s="3"/>
      <c r="G2231" s="2"/>
      <c r="H2231" s="4"/>
      <c r="I2231" s="220" t="e">
        <f>VLOOKUP(A2231,EMPRESAS!$A$1:$I$342,9,0)</f>
        <v>#N/A</v>
      </c>
      <c r="J2231" s="2"/>
      <c r="K2231" s="176" t="e">
        <f>VLOOKUP(J2231,AUXILIAR_TIPO_ASEGURADORA!$C$2:$D$19,2,0)</f>
        <v>#N/A</v>
      </c>
      <c r="L2231" s="4"/>
      <c r="M2231" s="2"/>
      <c r="N2231" s="4"/>
      <c r="O2231" s="2"/>
      <c r="P2231" s="4"/>
      <c r="Q2231" s="213"/>
      <c r="R2231" s="2"/>
      <c r="S2231" s="2"/>
      <c r="T2231" s="2"/>
    </row>
    <row r="2232" spans="1:20">
      <c r="A2232" s="84"/>
      <c r="B2232" s="88" t="e">
        <f>VLOOKUP(A2232,EMPRESAS!$A$1:$B$342,2,0)</f>
        <v>#N/A</v>
      </c>
      <c r="C2232" s="88" t="e">
        <f>VLOOKUP(A2232,EMPRESAS!$A$1:$C$342,3,0)</f>
        <v>#N/A</v>
      </c>
      <c r="D2232" s="2"/>
      <c r="E2232" s="4"/>
      <c r="F2232" s="3"/>
      <c r="G2232" s="2"/>
      <c r="H2232" s="4"/>
      <c r="I2232" s="220" t="e">
        <f>VLOOKUP(A2232,EMPRESAS!$A$1:$I$342,9,0)</f>
        <v>#N/A</v>
      </c>
      <c r="J2232" s="2"/>
      <c r="K2232" s="176" t="e">
        <f>VLOOKUP(J2232,AUXILIAR_TIPO_ASEGURADORA!$C$2:$D$19,2,0)</f>
        <v>#N/A</v>
      </c>
      <c r="L2232" s="4"/>
      <c r="M2232" s="2"/>
      <c r="N2232" s="4"/>
      <c r="O2232" s="2"/>
      <c r="P2232" s="4"/>
      <c r="Q2232" s="213"/>
      <c r="R2232" s="2"/>
      <c r="S2232" s="2"/>
      <c r="T2232" s="2"/>
    </row>
    <row r="2233" spans="1:20">
      <c r="A2233" s="84"/>
      <c r="B2233" s="88" t="e">
        <f>VLOOKUP(A2233,EMPRESAS!$A$1:$B$342,2,0)</f>
        <v>#N/A</v>
      </c>
      <c r="C2233" s="88" t="e">
        <f>VLOOKUP(A2233,EMPRESAS!$A$1:$C$342,3,0)</f>
        <v>#N/A</v>
      </c>
      <c r="D2233" s="2"/>
      <c r="E2233" s="4"/>
      <c r="F2233" s="3"/>
      <c r="G2233" s="2"/>
      <c r="H2233" s="4"/>
      <c r="I2233" s="220" t="e">
        <f>VLOOKUP(A2233,EMPRESAS!$A$1:$I$342,9,0)</f>
        <v>#N/A</v>
      </c>
      <c r="J2233" s="2"/>
      <c r="K2233" s="176" t="e">
        <f>VLOOKUP(J2233,AUXILIAR_TIPO_ASEGURADORA!$C$2:$D$19,2,0)</f>
        <v>#N/A</v>
      </c>
      <c r="L2233" s="4"/>
      <c r="M2233" s="2"/>
      <c r="N2233" s="4"/>
      <c r="O2233" s="2"/>
      <c r="P2233" s="4"/>
      <c r="Q2233" s="213"/>
      <c r="R2233" s="2"/>
      <c r="S2233" s="2"/>
      <c r="T2233" s="2"/>
    </row>
    <row r="2234" spans="1:20">
      <c r="A2234" s="84"/>
      <c r="B2234" s="88" t="e">
        <f>VLOOKUP(A2234,EMPRESAS!$A$1:$B$342,2,0)</f>
        <v>#N/A</v>
      </c>
      <c r="C2234" s="88" t="e">
        <f>VLOOKUP(A2234,EMPRESAS!$A$1:$C$342,3,0)</f>
        <v>#N/A</v>
      </c>
      <c r="D2234" s="2"/>
      <c r="E2234" s="4"/>
      <c r="F2234" s="3"/>
      <c r="G2234" s="2"/>
      <c r="H2234" s="4"/>
      <c r="I2234" s="220" t="e">
        <f>VLOOKUP(A2234,EMPRESAS!$A$1:$I$342,9,0)</f>
        <v>#N/A</v>
      </c>
      <c r="J2234" s="2"/>
      <c r="K2234" s="176" t="e">
        <f>VLOOKUP(J2234,AUXILIAR_TIPO_ASEGURADORA!$C$2:$D$19,2,0)</f>
        <v>#N/A</v>
      </c>
      <c r="L2234" s="4"/>
      <c r="M2234" s="2"/>
      <c r="N2234" s="4"/>
      <c r="O2234" s="2"/>
      <c r="P2234" s="4"/>
      <c r="Q2234" s="213"/>
      <c r="R2234" s="2"/>
      <c r="S2234" s="2"/>
      <c r="T2234" s="2"/>
    </row>
    <row r="2235" spans="1:20">
      <c r="A2235" s="84"/>
      <c r="B2235" s="88" t="e">
        <f>VLOOKUP(A2235,EMPRESAS!$A$1:$B$342,2,0)</f>
        <v>#N/A</v>
      </c>
      <c r="C2235" s="88" t="e">
        <f>VLOOKUP(A2235,EMPRESAS!$A$1:$C$342,3,0)</f>
        <v>#N/A</v>
      </c>
      <c r="D2235" s="2"/>
      <c r="E2235" s="4"/>
      <c r="F2235" s="3"/>
      <c r="G2235" s="2"/>
      <c r="H2235" s="4"/>
      <c r="I2235" s="220" t="e">
        <f>VLOOKUP(A2235,EMPRESAS!$A$1:$I$342,9,0)</f>
        <v>#N/A</v>
      </c>
      <c r="J2235" s="2"/>
      <c r="K2235" s="176" t="e">
        <f>VLOOKUP(J2235,AUXILIAR_TIPO_ASEGURADORA!$C$2:$D$19,2,0)</f>
        <v>#N/A</v>
      </c>
      <c r="L2235" s="4"/>
      <c r="M2235" s="2"/>
      <c r="N2235" s="4"/>
      <c r="O2235" s="2"/>
      <c r="P2235" s="4"/>
      <c r="Q2235" s="213"/>
      <c r="R2235" s="2"/>
      <c r="S2235" s="2"/>
      <c r="T2235" s="2"/>
    </row>
    <row r="2236" spans="1:20">
      <c r="A2236" s="84"/>
      <c r="B2236" s="88" t="e">
        <f>VLOOKUP(A2236,EMPRESAS!$A$1:$B$342,2,0)</f>
        <v>#N/A</v>
      </c>
      <c r="C2236" s="88" t="e">
        <f>VLOOKUP(A2236,EMPRESAS!$A$1:$C$342,3,0)</f>
        <v>#N/A</v>
      </c>
      <c r="D2236" s="2"/>
      <c r="E2236" s="4"/>
      <c r="F2236" s="3"/>
      <c r="G2236" s="2"/>
      <c r="H2236" s="4"/>
      <c r="I2236" s="220" t="e">
        <f>VLOOKUP(A2236,EMPRESAS!$A$1:$I$342,9,0)</f>
        <v>#N/A</v>
      </c>
      <c r="J2236" s="2"/>
      <c r="K2236" s="176" t="e">
        <f>VLOOKUP(J2236,AUXILIAR_TIPO_ASEGURADORA!$C$2:$D$19,2,0)</f>
        <v>#N/A</v>
      </c>
      <c r="L2236" s="4"/>
      <c r="M2236" s="2"/>
      <c r="N2236" s="4"/>
      <c r="O2236" s="2"/>
      <c r="P2236" s="4"/>
      <c r="Q2236" s="213"/>
      <c r="R2236" s="2"/>
      <c r="S2236" s="2"/>
      <c r="T2236" s="2"/>
    </row>
    <row r="2237" spans="1:20">
      <c r="A2237" s="84"/>
      <c r="B2237" s="88" t="e">
        <f>VLOOKUP(A2237,EMPRESAS!$A$1:$B$342,2,0)</f>
        <v>#N/A</v>
      </c>
      <c r="C2237" s="88" t="e">
        <f>VLOOKUP(A2237,EMPRESAS!$A$1:$C$342,3,0)</f>
        <v>#N/A</v>
      </c>
      <c r="D2237" s="2"/>
      <c r="E2237" s="4"/>
      <c r="F2237" s="3"/>
      <c r="G2237" s="2"/>
      <c r="H2237" s="4"/>
      <c r="I2237" s="220" t="e">
        <f>VLOOKUP(A2237,EMPRESAS!$A$1:$I$342,9,0)</f>
        <v>#N/A</v>
      </c>
      <c r="J2237" s="2"/>
      <c r="K2237" s="176" t="e">
        <f>VLOOKUP(J2237,AUXILIAR_TIPO_ASEGURADORA!$C$2:$D$19,2,0)</f>
        <v>#N/A</v>
      </c>
      <c r="L2237" s="4"/>
      <c r="M2237" s="2"/>
      <c r="N2237" s="4"/>
      <c r="O2237" s="2"/>
      <c r="P2237" s="4"/>
      <c r="Q2237" s="213"/>
      <c r="R2237" s="2"/>
      <c r="S2237" s="2"/>
      <c r="T2237" s="2"/>
    </row>
    <row r="2238" spans="1:20">
      <c r="A2238" s="84"/>
      <c r="B2238" s="88" t="e">
        <f>VLOOKUP(A2238,EMPRESAS!$A$1:$B$342,2,0)</f>
        <v>#N/A</v>
      </c>
      <c r="C2238" s="88" t="e">
        <f>VLOOKUP(A2238,EMPRESAS!$A$1:$C$342,3,0)</f>
        <v>#N/A</v>
      </c>
      <c r="D2238" s="2"/>
      <c r="E2238" s="4"/>
      <c r="F2238" s="3"/>
      <c r="G2238" s="2"/>
      <c r="H2238" s="4"/>
      <c r="I2238" s="220" t="e">
        <f>VLOOKUP(A2238,EMPRESAS!$A$1:$I$342,9,0)</f>
        <v>#N/A</v>
      </c>
      <c r="J2238" s="2"/>
      <c r="K2238" s="176" t="e">
        <f>VLOOKUP(J2238,AUXILIAR_TIPO_ASEGURADORA!$C$2:$D$19,2,0)</f>
        <v>#N/A</v>
      </c>
      <c r="L2238" s="4"/>
      <c r="M2238" s="2"/>
      <c r="N2238" s="4"/>
      <c r="O2238" s="2"/>
      <c r="P2238" s="4"/>
      <c r="Q2238" s="213"/>
      <c r="R2238" s="2"/>
      <c r="S2238" s="2"/>
      <c r="T2238" s="2"/>
    </row>
    <row r="2239" spans="1:20">
      <c r="A2239" s="84"/>
      <c r="B2239" s="88" t="e">
        <f>VLOOKUP(A2239,EMPRESAS!$A$1:$B$342,2,0)</f>
        <v>#N/A</v>
      </c>
      <c r="C2239" s="88" t="e">
        <f>VLOOKUP(A2239,EMPRESAS!$A$1:$C$342,3,0)</f>
        <v>#N/A</v>
      </c>
      <c r="D2239" s="2"/>
      <c r="E2239" s="4"/>
      <c r="F2239" s="3"/>
      <c r="G2239" s="2"/>
      <c r="H2239" s="4"/>
      <c r="I2239" s="220" t="e">
        <f>VLOOKUP(A2239,EMPRESAS!$A$1:$I$342,9,0)</f>
        <v>#N/A</v>
      </c>
      <c r="J2239" s="2"/>
      <c r="K2239" s="176" t="e">
        <f>VLOOKUP(J2239,AUXILIAR_TIPO_ASEGURADORA!$C$2:$D$19,2,0)</f>
        <v>#N/A</v>
      </c>
      <c r="L2239" s="4"/>
      <c r="M2239" s="2"/>
      <c r="N2239" s="4"/>
      <c r="O2239" s="2"/>
      <c r="P2239" s="4"/>
      <c r="Q2239" s="213"/>
      <c r="R2239" s="2"/>
      <c r="S2239" s="2"/>
      <c r="T2239" s="2"/>
    </row>
    <row r="2240" spans="1:20">
      <c r="A2240" s="84"/>
      <c r="B2240" s="88" t="e">
        <f>VLOOKUP(A2240,EMPRESAS!$A$1:$B$342,2,0)</f>
        <v>#N/A</v>
      </c>
      <c r="C2240" s="88" t="e">
        <f>VLOOKUP(A2240,EMPRESAS!$A$1:$C$342,3,0)</f>
        <v>#N/A</v>
      </c>
      <c r="D2240" s="2"/>
      <c r="E2240" s="4"/>
      <c r="F2240" s="3"/>
      <c r="G2240" s="2"/>
      <c r="H2240" s="4"/>
      <c r="I2240" s="220" t="e">
        <f>VLOOKUP(A2240,EMPRESAS!$A$1:$I$342,9,0)</f>
        <v>#N/A</v>
      </c>
      <c r="J2240" s="2"/>
      <c r="K2240" s="176" t="e">
        <f>VLOOKUP(J2240,AUXILIAR_TIPO_ASEGURADORA!$C$2:$D$19,2,0)</f>
        <v>#N/A</v>
      </c>
      <c r="L2240" s="4"/>
      <c r="M2240" s="2"/>
      <c r="N2240" s="4"/>
      <c r="O2240" s="2"/>
      <c r="P2240" s="4"/>
      <c r="Q2240" s="213"/>
      <c r="R2240" s="2"/>
      <c r="S2240" s="2"/>
      <c r="T2240" s="2"/>
    </row>
    <row r="2241" spans="1:20">
      <c r="A2241" s="84"/>
      <c r="B2241" s="88" t="e">
        <f>VLOOKUP(A2241,EMPRESAS!$A$1:$B$342,2,0)</f>
        <v>#N/A</v>
      </c>
      <c r="C2241" s="88" t="e">
        <f>VLOOKUP(A2241,EMPRESAS!$A$1:$C$342,3,0)</f>
        <v>#N/A</v>
      </c>
      <c r="D2241" s="2"/>
      <c r="E2241" s="4"/>
      <c r="F2241" s="3"/>
      <c r="G2241" s="2"/>
      <c r="H2241" s="4"/>
      <c r="I2241" s="220" t="e">
        <f>VLOOKUP(A2241,EMPRESAS!$A$1:$I$342,9,0)</f>
        <v>#N/A</v>
      </c>
      <c r="J2241" s="2"/>
      <c r="K2241" s="176" t="e">
        <f>VLOOKUP(J2241,AUXILIAR_TIPO_ASEGURADORA!$C$2:$D$19,2,0)</f>
        <v>#N/A</v>
      </c>
      <c r="L2241" s="4"/>
      <c r="M2241" s="2"/>
      <c r="N2241" s="4"/>
      <c r="O2241" s="2"/>
      <c r="P2241" s="4"/>
      <c r="Q2241" s="213"/>
      <c r="R2241" s="2"/>
      <c r="S2241" s="2"/>
      <c r="T2241" s="2"/>
    </row>
    <row r="2242" spans="1:20">
      <c r="A2242" s="84"/>
      <c r="B2242" s="88" t="e">
        <f>VLOOKUP(A2242,EMPRESAS!$A$1:$B$342,2,0)</f>
        <v>#N/A</v>
      </c>
      <c r="C2242" s="88" t="e">
        <f>VLOOKUP(A2242,EMPRESAS!$A$1:$C$342,3,0)</f>
        <v>#N/A</v>
      </c>
      <c r="D2242" s="2"/>
      <c r="E2242" s="4"/>
      <c r="F2242" s="3"/>
      <c r="G2242" s="2"/>
      <c r="H2242" s="4"/>
      <c r="I2242" s="220" t="e">
        <f>VLOOKUP(A2242,EMPRESAS!$A$1:$I$342,9,0)</f>
        <v>#N/A</v>
      </c>
      <c r="J2242" s="2"/>
      <c r="K2242" s="176" t="e">
        <f>VLOOKUP(J2242,AUXILIAR_TIPO_ASEGURADORA!$C$2:$D$19,2,0)</f>
        <v>#N/A</v>
      </c>
      <c r="L2242" s="4"/>
      <c r="M2242" s="2"/>
      <c r="N2242" s="4"/>
      <c r="O2242" s="2"/>
      <c r="P2242" s="4"/>
      <c r="Q2242" s="213"/>
      <c r="R2242" s="2"/>
      <c r="S2242" s="2"/>
      <c r="T2242" s="2"/>
    </row>
    <row r="2243" spans="1:20">
      <c r="A2243" s="84"/>
      <c r="B2243" s="88" t="e">
        <f>VLOOKUP(A2243,EMPRESAS!$A$1:$B$342,2,0)</f>
        <v>#N/A</v>
      </c>
      <c r="C2243" s="88" t="e">
        <f>VLOOKUP(A2243,EMPRESAS!$A$1:$C$342,3,0)</f>
        <v>#N/A</v>
      </c>
      <c r="D2243" s="2"/>
      <c r="E2243" s="4"/>
      <c r="F2243" s="3"/>
      <c r="G2243" s="2"/>
      <c r="H2243" s="4"/>
      <c r="I2243" s="220" t="e">
        <f>VLOOKUP(A2243,EMPRESAS!$A$1:$I$342,9,0)</f>
        <v>#N/A</v>
      </c>
      <c r="J2243" s="2"/>
      <c r="K2243" s="176" t="e">
        <f>VLOOKUP(J2243,AUXILIAR_TIPO_ASEGURADORA!$C$2:$D$19,2,0)</f>
        <v>#N/A</v>
      </c>
      <c r="L2243" s="4"/>
      <c r="M2243" s="2"/>
      <c r="N2243" s="4"/>
      <c r="O2243" s="2"/>
      <c r="P2243" s="4"/>
      <c r="Q2243" s="213"/>
      <c r="R2243" s="2"/>
      <c r="S2243" s="2"/>
      <c r="T2243" s="2"/>
    </row>
    <row r="2244" spans="1:20">
      <c r="A2244" s="84"/>
      <c r="B2244" s="88" t="e">
        <f>VLOOKUP(A2244,EMPRESAS!$A$1:$B$342,2,0)</f>
        <v>#N/A</v>
      </c>
      <c r="C2244" s="88" t="e">
        <f>VLOOKUP(A2244,EMPRESAS!$A$1:$C$342,3,0)</f>
        <v>#N/A</v>
      </c>
      <c r="D2244" s="2"/>
      <c r="E2244" s="4"/>
      <c r="F2244" s="3"/>
      <c r="G2244" s="2"/>
      <c r="H2244" s="4"/>
      <c r="I2244" s="220" t="e">
        <f>VLOOKUP(A2244,EMPRESAS!$A$1:$I$342,9,0)</f>
        <v>#N/A</v>
      </c>
      <c r="J2244" s="2"/>
      <c r="K2244" s="176" t="e">
        <f>VLOOKUP(J2244,AUXILIAR_TIPO_ASEGURADORA!$C$2:$D$19,2,0)</f>
        <v>#N/A</v>
      </c>
      <c r="L2244" s="4"/>
      <c r="M2244" s="2"/>
      <c r="N2244" s="4"/>
      <c r="O2244" s="2"/>
      <c r="P2244" s="4"/>
      <c r="Q2244" s="213"/>
      <c r="R2244" s="2"/>
      <c r="S2244" s="2"/>
      <c r="T2244" s="2"/>
    </row>
    <row r="2245" spans="1:20">
      <c r="A2245" s="84"/>
      <c r="B2245" s="88" t="e">
        <f>VLOOKUP(A2245,EMPRESAS!$A$1:$B$342,2,0)</f>
        <v>#N/A</v>
      </c>
      <c r="C2245" s="88" t="e">
        <f>VLOOKUP(A2245,EMPRESAS!$A$1:$C$342,3,0)</f>
        <v>#N/A</v>
      </c>
      <c r="D2245" s="2"/>
      <c r="E2245" s="4"/>
      <c r="F2245" s="3"/>
      <c r="G2245" s="2"/>
      <c r="H2245" s="4"/>
      <c r="I2245" s="220" t="e">
        <f>VLOOKUP(A2245,EMPRESAS!$A$1:$I$342,9,0)</f>
        <v>#N/A</v>
      </c>
      <c r="J2245" s="2"/>
      <c r="K2245" s="176" t="e">
        <f>VLOOKUP(J2245,AUXILIAR_TIPO_ASEGURADORA!$C$2:$D$19,2,0)</f>
        <v>#N/A</v>
      </c>
      <c r="L2245" s="4"/>
      <c r="M2245" s="2"/>
      <c r="N2245" s="4"/>
      <c r="O2245" s="2"/>
      <c r="P2245" s="4"/>
      <c r="Q2245" s="213"/>
      <c r="R2245" s="2"/>
      <c r="S2245" s="2"/>
      <c r="T2245" s="2"/>
    </row>
    <row r="2246" spans="1:20">
      <c r="A2246" s="84"/>
      <c r="B2246" s="88" t="e">
        <f>VLOOKUP(A2246,EMPRESAS!$A$1:$B$342,2,0)</f>
        <v>#N/A</v>
      </c>
      <c r="C2246" s="88" t="e">
        <f>VLOOKUP(A2246,EMPRESAS!$A$1:$C$342,3,0)</f>
        <v>#N/A</v>
      </c>
      <c r="D2246" s="2"/>
      <c r="E2246" s="4"/>
      <c r="F2246" s="3"/>
      <c r="G2246" s="2"/>
      <c r="H2246" s="4"/>
      <c r="I2246" s="220" t="e">
        <f>VLOOKUP(A2246,EMPRESAS!$A$1:$I$342,9,0)</f>
        <v>#N/A</v>
      </c>
      <c r="J2246" s="2"/>
      <c r="K2246" s="176" t="e">
        <f>VLOOKUP(J2246,AUXILIAR_TIPO_ASEGURADORA!$C$2:$D$19,2,0)</f>
        <v>#N/A</v>
      </c>
      <c r="L2246" s="4"/>
      <c r="M2246" s="2"/>
      <c r="N2246" s="4"/>
      <c r="O2246" s="2"/>
      <c r="P2246" s="4"/>
      <c r="Q2246" s="213"/>
      <c r="R2246" s="2"/>
      <c r="S2246" s="2"/>
      <c r="T2246" s="2"/>
    </row>
    <row r="2247" spans="1:20">
      <c r="A2247" s="84"/>
      <c r="B2247" s="88" t="e">
        <f>VLOOKUP(A2247,EMPRESAS!$A$1:$B$342,2,0)</f>
        <v>#N/A</v>
      </c>
      <c r="C2247" s="88" t="e">
        <f>VLOOKUP(A2247,EMPRESAS!$A$1:$C$342,3,0)</f>
        <v>#N/A</v>
      </c>
      <c r="D2247" s="2"/>
      <c r="E2247" s="4"/>
      <c r="F2247" s="3"/>
      <c r="G2247" s="2"/>
      <c r="H2247" s="4"/>
      <c r="I2247" s="220" t="e">
        <f>VLOOKUP(A2247,EMPRESAS!$A$1:$I$342,9,0)</f>
        <v>#N/A</v>
      </c>
      <c r="J2247" s="2"/>
      <c r="K2247" s="176" t="e">
        <f>VLOOKUP(J2247,AUXILIAR_TIPO_ASEGURADORA!$C$2:$D$19,2,0)</f>
        <v>#N/A</v>
      </c>
      <c r="L2247" s="4"/>
      <c r="M2247" s="2"/>
      <c r="N2247" s="4"/>
      <c r="O2247" s="2"/>
      <c r="P2247" s="4"/>
      <c r="Q2247" s="213"/>
      <c r="R2247" s="2"/>
      <c r="S2247" s="2"/>
      <c r="T2247" s="2"/>
    </row>
    <row r="2248" spans="1:20">
      <c r="A2248" s="84"/>
      <c r="B2248" s="88" t="e">
        <f>VLOOKUP(A2248,EMPRESAS!$A$1:$B$342,2,0)</f>
        <v>#N/A</v>
      </c>
      <c r="C2248" s="88" t="e">
        <f>VLOOKUP(A2248,EMPRESAS!$A$1:$C$342,3,0)</f>
        <v>#N/A</v>
      </c>
      <c r="D2248" s="2"/>
      <c r="E2248" s="4"/>
      <c r="F2248" s="3"/>
      <c r="G2248" s="2"/>
      <c r="H2248" s="4"/>
      <c r="I2248" s="220" t="e">
        <f>VLOOKUP(A2248,EMPRESAS!$A$1:$I$342,9,0)</f>
        <v>#N/A</v>
      </c>
      <c r="J2248" s="2"/>
      <c r="K2248" s="176" t="e">
        <f>VLOOKUP(J2248,AUXILIAR_TIPO_ASEGURADORA!$C$2:$D$19,2,0)</f>
        <v>#N/A</v>
      </c>
      <c r="L2248" s="4"/>
      <c r="M2248" s="2"/>
      <c r="N2248" s="4"/>
      <c r="O2248" s="2"/>
      <c r="P2248" s="4"/>
      <c r="Q2248" s="213"/>
      <c r="R2248" s="2"/>
      <c r="S2248" s="2"/>
      <c r="T2248" s="2"/>
    </row>
    <row r="2249" spans="1:20">
      <c r="A2249" s="84"/>
      <c r="B2249" s="88" t="e">
        <f>VLOOKUP(A2249,EMPRESAS!$A$1:$B$342,2,0)</f>
        <v>#N/A</v>
      </c>
      <c r="C2249" s="88" t="e">
        <f>VLOOKUP(A2249,EMPRESAS!$A$1:$C$342,3,0)</f>
        <v>#N/A</v>
      </c>
      <c r="D2249" s="2"/>
      <c r="E2249" s="4"/>
      <c r="F2249" s="3"/>
      <c r="G2249" s="2"/>
      <c r="H2249" s="4"/>
      <c r="I2249" s="220" t="e">
        <f>VLOOKUP(A2249,EMPRESAS!$A$1:$I$342,9,0)</f>
        <v>#N/A</v>
      </c>
      <c r="J2249" s="2"/>
      <c r="K2249" s="176" t="e">
        <f>VLOOKUP(J2249,AUXILIAR_TIPO_ASEGURADORA!$C$2:$D$19,2,0)</f>
        <v>#N/A</v>
      </c>
      <c r="L2249" s="4"/>
      <c r="M2249" s="2"/>
      <c r="N2249" s="4"/>
      <c r="O2249" s="2"/>
      <c r="P2249" s="4"/>
      <c r="Q2249" s="213"/>
      <c r="R2249" s="2"/>
      <c r="S2249" s="2"/>
      <c r="T2249" s="2"/>
    </row>
    <row r="2250" spans="1:20">
      <c r="A2250" s="84"/>
      <c r="B2250" s="88" t="e">
        <f>VLOOKUP(A2250,EMPRESAS!$A$1:$B$342,2,0)</f>
        <v>#N/A</v>
      </c>
      <c r="C2250" s="88" t="e">
        <f>VLOOKUP(A2250,EMPRESAS!$A$1:$C$342,3,0)</f>
        <v>#N/A</v>
      </c>
      <c r="D2250" s="2"/>
      <c r="E2250" s="4"/>
      <c r="F2250" s="3"/>
      <c r="G2250" s="2"/>
      <c r="H2250" s="4"/>
      <c r="I2250" s="220" t="e">
        <f>VLOOKUP(A2250,EMPRESAS!$A$1:$I$342,9,0)</f>
        <v>#N/A</v>
      </c>
      <c r="J2250" s="2"/>
      <c r="K2250" s="176" t="e">
        <f>VLOOKUP(J2250,AUXILIAR_TIPO_ASEGURADORA!$C$2:$D$19,2,0)</f>
        <v>#N/A</v>
      </c>
      <c r="L2250" s="4"/>
      <c r="M2250" s="2"/>
      <c r="N2250" s="4"/>
      <c r="O2250" s="2"/>
      <c r="P2250" s="4"/>
      <c r="Q2250" s="213"/>
      <c r="R2250" s="2"/>
      <c r="S2250" s="2"/>
      <c r="T2250" s="2"/>
    </row>
    <row r="2251" spans="1:20">
      <c r="A2251" s="84"/>
      <c r="B2251" s="88" t="e">
        <f>VLOOKUP(A2251,EMPRESAS!$A$1:$B$342,2,0)</f>
        <v>#N/A</v>
      </c>
      <c r="C2251" s="88" t="e">
        <f>VLOOKUP(A2251,EMPRESAS!$A$1:$C$342,3,0)</f>
        <v>#N/A</v>
      </c>
      <c r="D2251" s="2"/>
      <c r="E2251" s="4"/>
      <c r="F2251" s="3"/>
      <c r="G2251" s="2"/>
      <c r="H2251" s="4"/>
      <c r="I2251" s="220" t="e">
        <f>VLOOKUP(A2251,EMPRESAS!$A$1:$I$342,9,0)</f>
        <v>#N/A</v>
      </c>
      <c r="J2251" s="2"/>
      <c r="K2251" s="176" t="e">
        <f>VLOOKUP(J2251,AUXILIAR_TIPO_ASEGURADORA!$C$2:$D$19,2,0)</f>
        <v>#N/A</v>
      </c>
      <c r="L2251" s="4"/>
      <c r="M2251" s="2"/>
      <c r="N2251" s="4"/>
      <c r="O2251" s="2"/>
      <c r="P2251" s="4"/>
      <c r="Q2251" s="213"/>
      <c r="R2251" s="2"/>
      <c r="S2251" s="2"/>
      <c r="T2251" s="2"/>
    </row>
    <row r="2252" spans="1:20">
      <c r="A2252" s="84"/>
      <c r="B2252" s="88" t="e">
        <f>VLOOKUP(A2252,EMPRESAS!$A$1:$B$342,2,0)</f>
        <v>#N/A</v>
      </c>
      <c r="C2252" s="88" t="e">
        <f>VLOOKUP(A2252,EMPRESAS!$A$1:$C$342,3,0)</f>
        <v>#N/A</v>
      </c>
      <c r="D2252" s="2"/>
      <c r="E2252" s="4"/>
      <c r="F2252" s="3"/>
      <c r="G2252" s="2"/>
      <c r="H2252" s="4"/>
      <c r="I2252" s="220" t="e">
        <f>VLOOKUP(A2252,EMPRESAS!$A$1:$I$342,9,0)</f>
        <v>#N/A</v>
      </c>
      <c r="J2252" s="2"/>
      <c r="K2252" s="176" t="e">
        <f>VLOOKUP(J2252,AUXILIAR_TIPO_ASEGURADORA!$C$2:$D$19,2,0)</f>
        <v>#N/A</v>
      </c>
      <c r="L2252" s="4"/>
      <c r="M2252" s="2"/>
      <c r="N2252" s="4"/>
      <c r="O2252" s="2"/>
      <c r="P2252" s="4"/>
      <c r="Q2252" s="213"/>
      <c r="R2252" s="2"/>
      <c r="S2252" s="2"/>
      <c r="T2252" s="2"/>
    </row>
    <row r="2253" spans="1:20">
      <c r="A2253" s="84"/>
      <c r="B2253" s="88" t="e">
        <f>VLOOKUP(A2253,EMPRESAS!$A$1:$B$342,2,0)</f>
        <v>#N/A</v>
      </c>
      <c r="C2253" s="88" t="e">
        <f>VLOOKUP(A2253,EMPRESAS!$A$1:$C$342,3,0)</f>
        <v>#N/A</v>
      </c>
      <c r="D2253" s="2"/>
      <c r="E2253" s="4"/>
      <c r="F2253" s="3"/>
      <c r="G2253" s="2"/>
      <c r="H2253" s="4"/>
      <c r="I2253" s="220" t="e">
        <f>VLOOKUP(A2253,EMPRESAS!$A$1:$I$342,9,0)</f>
        <v>#N/A</v>
      </c>
      <c r="J2253" s="2"/>
      <c r="K2253" s="176" t="e">
        <f>VLOOKUP(J2253,AUXILIAR_TIPO_ASEGURADORA!$C$2:$D$19,2,0)</f>
        <v>#N/A</v>
      </c>
      <c r="L2253" s="4"/>
      <c r="M2253" s="2"/>
      <c r="N2253" s="4"/>
      <c r="O2253" s="2"/>
      <c r="P2253" s="4"/>
      <c r="Q2253" s="213"/>
      <c r="R2253" s="2"/>
      <c r="S2253" s="2"/>
      <c r="T2253" s="2"/>
    </row>
    <row r="2254" spans="1:20">
      <c r="A2254" s="84"/>
      <c r="B2254" s="88" t="e">
        <f>VLOOKUP(A2254,EMPRESAS!$A$1:$B$342,2,0)</f>
        <v>#N/A</v>
      </c>
      <c r="C2254" s="88" t="e">
        <f>VLOOKUP(A2254,EMPRESAS!$A$1:$C$342,3,0)</f>
        <v>#N/A</v>
      </c>
      <c r="D2254" s="2"/>
      <c r="E2254" s="4"/>
      <c r="F2254" s="3"/>
      <c r="G2254" s="2"/>
      <c r="H2254" s="4"/>
      <c r="I2254" s="220" t="e">
        <f>VLOOKUP(A2254,EMPRESAS!$A$1:$I$342,9,0)</f>
        <v>#N/A</v>
      </c>
      <c r="J2254" s="2"/>
      <c r="K2254" s="176" t="e">
        <f>VLOOKUP(J2254,AUXILIAR_TIPO_ASEGURADORA!$C$2:$D$19,2,0)</f>
        <v>#N/A</v>
      </c>
      <c r="L2254" s="4"/>
      <c r="M2254" s="2"/>
      <c r="N2254" s="4"/>
      <c r="O2254" s="2"/>
      <c r="P2254" s="4"/>
      <c r="Q2254" s="213"/>
      <c r="R2254" s="2"/>
      <c r="S2254" s="2"/>
      <c r="T2254" s="2"/>
    </row>
    <row r="2255" spans="1:20">
      <c r="A2255" s="84"/>
      <c r="B2255" s="88" t="e">
        <f>VLOOKUP(A2255,EMPRESAS!$A$1:$B$342,2,0)</f>
        <v>#N/A</v>
      </c>
      <c r="C2255" s="88" t="e">
        <f>VLOOKUP(A2255,EMPRESAS!$A$1:$C$342,3,0)</f>
        <v>#N/A</v>
      </c>
      <c r="D2255" s="2"/>
      <c r="E2255" s="4"/>
      <c r="F2255" s="3"/>
      <c r="G2255" s="2"/>
      <c r="H2255" s="4"/>
      <c r="I2255" s="220" t="e">
        <f>VLOOKUP(A2255,EMPRESAS!$A$1:$I$342,9,0)</f>
        <v>#N/A</v>
      </c>
      <c r="J2255" s="2"/>
      <c r="K2255" s="176" t="e">
        <f>VLOOKUP(J2255,AUXILIAR_TIPO_ASEGURADORA!$C$2:$D$19,2,0)</f>
        <v>#N/A</v>
      </c>
      <c r="L2255" s="4"/>
      <c r="M2255" s="2"/>
      <c r="N2255" s="4"/>
      <c r="O2255" s="2"/>
      <c r="P2255" s="4"/>
      <c r="Q2255" s="213"/>
      <c r="R2255" s="2"/>
      <c r="S2255" s="2"/>
      <c r="T2255" s="2"/>
    </row>
    <row r="2256" spans="1:20">
      <c r="A2256" s="84"/>
      <c r="B2256" s="88" t="e">
        <f>VLOOKUP(A2256,EMPRESAS!$A$1:$B$342,2,0)</f>
        <v>#N/A</v>
      </c>
      <c r="C2256" s="88" t="e">
        <f>VLOOKUP(A2256,EMPRESAS!$A$1:$C$342,3,0)</f>
        <v>#N/A</v>
      </c>
      <c r="D2256" s="2"/>
      <c r="E2256" s="4"/>
      <c r="F2256" s="3"/>
      <c r="G2256" s="2"/>
      <c r="H2256" s="4"/>
      <c r="I2256" s="220" t="e">
        <f>VLOOKUP(A2256,EMPRESAS!$A$1:$I$342,9,0)</f>
        <v>#N/A</v>
      </c>
      <c r="J2256" s="2"/>
      <c r="K2256" s="176" t="e">
        <f>VLOOKUP(J2256,AUXILIAR_TIPO_ASEGURADORA!$C$2:$D$19,2,0)</f>
        <v>#N/A</v>
      </c>
      <c r="L2256" s="4"/>
      <c r="M2256" s="2"/>
      <c r="N2256" s="4"/>
      <c r="O2256" s="2"/>
      <c r="P2256" s="4"/>
      <c r="Q2256" s="213"/>
      <c r="R2256" s="2"/>
      <c r="S2256" s="2"/>
      <c r="T2256" s="2"/>
    </row>
    <row r="2257" spans="1:20">
      <c r="A2257" s="84"/>
      <c r="B2257" s="88" t="e">
        <f>VLOOKUP(A2257,EMPRESAS!$A$1:$B$342,2,0)</f>
        <v>#N/A</v>
      </c>
      <c r="C2257" s="88" t="e">
        <f>VLOOKUP(A2257,EMPRESAS!$A$1:$C$342,3,0)</f>
        <v>#N/A</v>
      </c>
      <c r="D2257" s="2"/>
      <c r="E2257" s="4"/>
      <c r="F2257" s="3"/>
      <c r="G2257" s="2"/>
      <c r="H2257" s="4"/>
      <c r="I2257" s="220" t="e">
        <f>VLOOKUP(A2257,EMPRESAS!$A$1:$I$342,9,0)</f>
        <v>#N/A</v>
      </c>
      <c r="J2257" s="2"/>
      <c r="K2257" s="176" t="e">
        <f>VLOOKUP(J2257,AUXILIAR_TIPO_ASEGURADORA!$C$2:$D$19,2,0)</f>
        <v>#N/A</v>
      </c>
      <c r="L2257" s="4"/>
      <c r="M2257" s="2"/>
      <c r="N2257" s="4"/>
      <c r="O2257" s="2"/>
      <c r="P2257" s="4"/>
      <c r="Q2257" s="213"/>
      <c r="R2257" s="2"/>
      <c r="S2257" s="2"/>
      <c r="T2257" s="2"/>
    </row>
    <row r="2258" spans="1:20">
      <c r="A2258" s="84"/>
      <c r="B2258" s="88" t="e">
        <f>VLOOKUP(A2258,EMPRESAS!$A$1:$B$342,2,0)</f>
        <v>#N/A</v>
      </c>
      <c r="C2258" s="88" t="e">
        <f>VLOOKUP(A2258,EMPRESAS!$A$1:$C$342,3,0)</f>
        <v>#N/A</v>
      </c>
      <c r="D2258" s="2"/>
      <c r="E2258" s="4"/>
      <c r="F2258" s="3"/>
      <c r="G2258" s="2"/>
      <c r="H2258" s="4"/>
      <c r="I2258" s="220" t="e">
        <f>VLOOKUP(A2258,EMPRESAS!$A$1:$I$342,9,0)</f>
        <v>#N/A</v>
      </c>
      <c r="J2258" s="2"/>
      <c r="K2258" s="176" t="e">
        <f>VLOOKUP(J2258,AUXILIAR_TIPO_ASEGURADORA!$C$2:$D$19,2,0)</f>
        <v>#N/A</v>
      </c>
      <c r="L2258" s="4"/>
      <c r="M2258" s="2"/>
      <c r="N2258" s="4"/>
      <c r="O2258" s="2"/>
      <c r="P2258" s="4"/>
      <c r="Q2258" s="213"/>
      <c r="R2258" s="2"/>
      <c r="S2258" s="2"/>
      <c r="T2258" s="2"/>
    </row>
    <row r="2259" spans="1:20">
      <c r="A2259" s="84"/>
      <c r="B2259" s="88" t="e">
        <f>VLOOKUP(A2259,EMPRESAS!$A$1:$B$342,2,0)</f>
        <v>#N/A</v>
      </c>
      <c r="C2259" s="88" t="e">
        <f>VLOOKUP(A2259,EMPRESAS!$A$1:$C$342,3,0)</f>
        <v>#N/A</v>
      </c>
      <c r="D2259" s="2"/>
      <c r="E2259" s="4"/>
      <c r="F2259" s="3"/>
      <c r="G2259" s="2"/>
      <c r="H2259" s="4"/>
      <c r="I2259" s="220" t="e">
        <f>VLOOKUP(A2259,EMPRESAS!$A$1:$I$342,9,0)</f>
        <v>#N/A</v>
      </c>
      <c r="J2259" s="2"/>
      <c r="K2259" s="176" t="e">
        <f>VLOOKUP(J2259,AUXILIAR_TIPO_ASEGURADORA!$C$2:$D$19,2,0)</f>
        <v>#N/A</v>
      </c>
      <c r="L2259" s="4"/>
      <c r="M2259" s="2"/>
      <c r="N2259" s="4"/>
      <c r="O2259" s="2"/>
      <c r="P2259" s="4"/>
      <c r="Q2259" s="213"/>
      <c r="R2259" s="2"/>
      <c r="S2259" s="2"/>
      <c r="T2259" s="2"/>
    </row>
    <row r="2260" spans="1:20">
      <c r="A2260" s="84"/>
      <c r="B2260" s="88" t="e">
        <f>VLOOKUP(A2260,EMPRESAS!$A$1:$B$342,2,0)</f>
        <v>#N/A</v>
      </c>
      <c r="C2260" s="88" t="e">
        <f>VLOOKUP(A2260,EMPRESAS!$A$1:$C$342,3,0)</f>
        <v>#N/A</v>
      </c>
      <c r="D2260" s="2"/>
      <c r="E2260" s="4"/>
      <c r="F2260" s="3"/>
      <c r="G2260" s="2"/>
      <c r="H2260" s="4"/>
      <c r="I2260" s="220" t="e">
        <f>VLOOKUP(A2260,EMPRESAS!$A$1:$I$342,9,0)</f>
        <v>#N/A</v>
      </c>
      <c r="J2260" s="2"/>
      <c r="K2260" s="176" t="e">
        <f>VLOOKUP(J2260,AUXILIAR_TIPO_ASEGURADORA!$C$2:$D$19,2,0)</f>
        <v>#N/A</v>
      </c>
      <c r="L2260" s="4"/>
      <c r="M2260" s="2"/>
      <c r="N2260" s="4"/>
      <c r="O2260" s="2"/>
      <c r="P2260" s="4"/>
      <c r="Q2260" s="213"/>
      <c r="R2260" s="2"/>
      <c r="S2260" s="2"/>
      <c r="T2260" s="2"/>
    </row>
    <row r="2261" spans="1:20">
      <c r="A2261" s="84"/>
      <c r="B2261" s="88" t="e">
        <f>VLOOKUP(A2261,EMPRESAS!$A$1:$B$342,2,0)</f>
        <v>#N/A</v>
      </c>
      <c r="C2261" s="88" t="e">
        <f>VLOOKUP(A2261,EMPRESAS!$A$1:$C$342,3,0)</f>
        <v>#N/A</v>
      </c>
      <c r="D2261" s="2"/>
      <c r="E2261" s="4"/>
      <c r="F2261" s="3"/>
      <c r="G2261" s="2"/>
      <c r="H2261" s="4"/>
      <c r="I2261" s="220" t="e">
        <f>VLOOKUP(A2261,EMPRESAS!$A$1:$I$342,9,0)</f>
        <v>#N/A</v>
      </c>
      <c r="J2261" s="2"/>
      <c r="K2261" s="176" t="e">
        <f>VLOOKUP(J2261,AUXILIAR_TIPO_ASEGURADORA!$C$2:$D$19,2,0)</f>
        <v>#N/A</v>
      </c>
      <c r="L2261" s="4"/>
      <c r="M2261" s="2"/>
      <c r="N2261" s="4"/>
      <c r="O2261" s="2"/>
      <c r="P2261" s="4"/>
      <c r="Q2261" s="213"/>
      <c r="R2261" s="2"/>
      <c r="S2261" s="2"/>
      <c r="T2261" s="2"/>
    </row>
    <row r="2262" spans="1:20">
      <c r="A2262" s="84"/>
      <c r="B2262" s="88" t="e">
        <f>VLOOKUP(A2262,EMPRESAS!$A$1:$B$342,2,0)</f>
        <v>#N/A</v>
      </c>
      <c r="C2262" s="88" t="e">
        <f>VLOOKUP(A2262,EMPRESAS!$A$1:$C$342,3,0)</f>
        <v>#N/A</v>
      </c>
      <c r="D2262" s="2"/>
      <c r="E2262" s="4"/>
      <c r="F2262" s="3"/>
      <c r="G2262" s="2"/>
      <c r="H2262" s="4"/>
      <c r="I2262" s="220" t="e">
        <f>VLOOKUP(A2262,EMPRESAS!$A$1:$I$342,9,0)</f>
        <v>#N/A</v>
      </c>
      <c r="J2262" s="2"/>
      <c r="K2262" s="176" t="e">
        <f>VLOOKUP(J2262,AUXILIAR_TIPO_ASEGURADORA!$C$2:$D$19,2,0)</f>
        <v>#N/A</v>
      </c>
      <c r="L2262" s="4"/>
      <c r="M2262" s="2"/>
      <c r="N2262" s="4"/>
      <c r="O2262" s="2"/>
      <c r="P2262" s="4"/>
      <c r="Q2262" s="213"/>
      <c r="R2262" s="2"/>
      <c r="S2262" s="2"/>
      <c r="T2262" s="2"/>
    </row>
    <row r="2263" spans="1:20">
      <c r="A2263" s="84"/>
      <c r="B2263" s="88" t="e">
        <f>VLOOKUP(A2263,EMPRESAS!$A$1:$B$342,2,0)</f>
        <v>#N/A</v>
      </c>
      <c r="C2263" s="88" t="e">
        <f>VLOOKUP(A2263,EMPRESAS!$A$1:$C$342,3,0)</f>
        <v>#N/A</v>
      </c>
      <c r="D2263" s="2"/>
      <c r="E2263" s="4"/>
      <c r="F2263" s="3"/>
      <c r="G2263" s="2"/>
      <c r="H2263" s="4"/>
      <c r="I2263" s="220" t="e">
        <f>VLOOKUP(A2263,EMPRESAS!$A$1:$I$342,9,0)</f>
        <v>#N/A</v>
      </c>
      <c r="J2263" s="2"/>
      <c r="K2263" s="176" t="e">
        <f>VLOOKUP(J2263,AUXILIAR_TIPO_ASEGURADORA!$C$2:$D$19,2,0)</f>
        <v>#N/A</v>
      </c>
      <c r="L2263" s="4"/>
      <c r="M2263" s="2"/>
      <c r="N2263" s="4"/>
      <c r="O2263" s="2"/>
      <c r="P2263" s="4"/>
      <c r="Q2263" s="213"/>
      <c r="R2263" s="2"/>
      <c r="S2263" s="2"/>
      <c r="T2263" s="2"/>
    </row>
    <row r="2264" spans="1:20">
      <c r="A2264" s="84"/>
      <c r="B2264" s="88" t="e">
        <f>VLOOKUP(A2264,EMPRESAS!$A$1:$B$342,2,0)</f>
        <v>#N/A</v>
      </c>
      <c r="C2264" s="88" t="e">
        <f>VLOOKUP(A2264,EMPRESAS!$A$1:$C$342,3,0)</f>
        <v>#N/A</v>
      </c>
      <c r="D2264" s="2"/>
      <c r="E2264" s="4"/>
      <c r="F2264" s="3"/>
      <c r="G2264" s="2"/>
      <c r="H2264" s="4"/>
      <c r="I2264" s="220" t="e">
        <f>VLOOKUP(A2264,EMPRESAS!$A$1:$I$342,9,0)</f>
        <v>#N/A</v>
      </c>
      <c r="J2264" s="2"/>
      <c r="K2264" s="176" t="e">
        <f>VLOOKUP(J2264,AUXILIAR_TIPO_ASEGURADORA!$C$2:$D$19,2,0)</f>
        <v>#N/A</v>
      </c>
      <c r="L2264" s="4"/>
      <c r="M2264" s="2"/>
      <c r="N2264" s="4"/>
      <c r="O2264" s="2"/>
      <c r="P2264" s="4"/>
      <c r="Q2264" s="213"/>
      <c r="R2264" s="2"/>
      <c r="S2264" s="2"/>
      <c r="T2264" s="2"/>
    </row>
    <row r="2265" spans="1:20">
      <c r="A2265" s="84"/>
      <c r="B2265" s="88" t="e">
        <f>VLOOKUP(A2265,EMPRESAS!$A$1:$B$342,2,0)</f>
        <v>#N/A</v>
      </c>
      <c r="C2265" s="88" t="e">
        <f>VLOOKUP(A2265,EMPRESAS!$A$1:$C$342,3,0)</f>
        <v>#N/A</v>
      </c>
      <c r="D2265" s="2"/>
      <c r="E2265" s="4"/>
      <c r="F2265" s="3"/>
      <c r="G2265" s="2"/>
      <c r="H2265" s="4"/>
      <c r="I2265" s="220" t="e">
        <f>VLOOKUP(A2265,EMPRESAS!$A$1:$I$342,9,0)</f>
        <v>#N/A</v>
      </c>
      <c r="J2265" s="2"/>
      <c r="K2265" s="176" t="e">
        <f>VLOOKUP(J2265,AUXILIAR_TIPO_ASEGURADORA!$C$2:$D$19,2,0)</f>
        <v>#N/A</v>
      </c>
      <c r="L2265" s="4"/>
      <c r="M2265" s="2"/>
      <c r="N2265" s="4"/>
      <c r="O2265" s="2"/>
      <c r="P2265" s="4"/>
      <c r="Q2265" s="213"/>
      <c r="R2265" s="2"/>
      <c r="S2265" s="2"/>
      <c r="T2265" s="2"/>
    </row>
    <row r="2266" spans="1:20">
      <c r="A2266" s="84"/>
      <c r="B2266" s="88" t="e">
        <f>VLOOKUP(A2266,EMPRESAS!$A$1:$B$342,2,0)</f>
        <v>#N/A</v>
      </c>
      <c r="C2266" s="88" t="e">
        <f>VLOOKUP(A2266,EMPRESAS!$A$1:$C$342,3,0)</f>
        <v>#N/A</v>
      </c>
      <c r="D2266" s="2"/>
      <c r="E2266" s="4"/>
      <c r="F2266" s="3"/>
      <c r="G2266" s="2"/>
      <c r="H2266" s="4"/>
      <c r="I2266" s="220" t="e">
        <f>VLOOKUP(A2266,EMPRESAS!$A$1:$I$342,9,0)</f>
        <v>#N/A</v>
      </c>
      <c r="J2266" s="2"/>
      <c r="K2266" s="176" t="e">
        <f>VLOOKUP(J2266,AUXILIAR_TIPO_ASEGURADORA!$C$2:$D$19,2,0)</f>
        <v>#N/A</v>
      </c>
      <c r="L2266" s="4"/>
      <c r="M2266" s="2"/>
      <c r="N2266" s="4"/>
      <c r="O2266" s="2"/>
      <c r="P2266" s="4"/>
      <c r="Q2266" s="213"/>
      <c r="R2266" s="2"/>
      <c r="S2266" s="2"/>
      <c r="T2266" s="2"/>
    </row>
    <row r="2267" spans="1:20">
      <c r="A2267" s="84"/>
      <c r="B2267" s="88" t="e">
        <f>VLOOKUP(A2267,EMPRESAS!$A$1:$B$342,2,0)</f>
        <v>#N/A</v>
      </c>
      <c r="C2267" s="88" t="e">
        <f>VLOOKUP(A2267,EMPRESAS!$A$1:$C$342,3,0)</f>
        <v>#N/A</v>
      </c>
      <c r="D2267" s="2"/>
      <c r="E2267" s="4"/>
      <c r="F2267" s="3"/>
      <c r="G2267" s="2"/>
      <c r="H2267" s="4"/>
      <c r="I2267" s="220" t="e">
        <f>VLOOKUP(A2267,EMPRESAS!$A$1:$I$342,9,0)</f>
        <v>#N/A</v>
      </c>
      <c r="J2267" s="2"/>
      <c r="K2267" s="176" t="e">
        <f>VLOOKUP(J2267,AUXILIAR_TIPO_ASEGURADORA!$C$2:$D$19,2,0)</f>
        <v>#N/A</v>
      </c>
      <c r="L2267" s="4"/>
      <c r="M2267" s="2"/>
      <c r="N2267" s="4"/>
      <c r="O2267" s="2"/>
      <c r="P2267" s="4"/>
      <c r="Q2267" s="213"/>
      <c r="R2267" s="2"/>
      <c r="S2267" s="2"/>
      <c r="T2267" s="2"/>
    </row>
    <row r="2268" spans="1:20">
      <c r="A2268" s="84"/>
      <c r="B2268" s="88" t="e">
        <f>VLOOKUP(A2268,EMPRESAS!$A$1:$B$342,2,0)</f>
        <v>#N/A</v>
      </c>
      <c r="C2268" s="88" t="e">
        <f>VLOOKUP(A2268,EMPRESAS!$A$1:$C$342,3,0)</f>
        <v>#N/A</v>
      </c>
      <c r="D2268" s="2"/>
      <c r="E2268" s="4"/>
      <c r="F2268" s="3"/>
      <c r="G2268" s="2"/>
      <c r="H2268" s="4"/>
      <c r="I2268" s="220" t="e">
        <f>VLOOKUP(A2268,EMPRESAS!$A$1:$I$342,9,0)</f>
        <v>#N/A</v>
      </c>
      <c r="J2268" s="2"/>
      <c r="K2268" s="176" t="e">
        <f>VLOOKUP(J2268,AUXILIAR_TIPO_ASEGURADORA!$C$2:$D$19,2,0)</f>
        <v>#N/A</v>
      </c>
      <c r="L2268" s="4"/>
      <c r="M2268" s="2"/>
      <c r="N2268" s="4"/>
      <c r="O2268" s="2"/>
      <c r="P2268" s="4"/>
      <c r="Q2268" s="213"/>
      <c r="R2268" s="2"/>
      <c r="S2268" s="2"/>
      <c r="T2268" s="2"/>
    </row>
    <row r="2269" spans="1:20">
      <c r="A2269" s="84"/>
      <c r="B2269" s="88" t="e">
        <f>VLOOKUP(A2269,EMPRESAS!$A$1:$B$342,2,0)</f>
        <v>#N/A</v>
      </c>
      <c r="C2269" s="88" t="e">
        <f>VLOOKUP(A2269,EMPRESAS!$A$1:$C$342,3,0)</f>
        <v>#N/A</v>
      </c>
      <c r="D2269" s="2"/>
      <c r="E2269" s="4"/>
      <c r="F2269" s="3"/>
      <c r="G2269" s="2"/>
      <c r="H2269" s="4"/>
      <c r="I2269" s="220" t="e">
        <f>VLOOKUP(A2269,EMPRESAS!$A$1:$I$342,9,0)</f>
        <v>#N/A</v>
      </c>
      <c r="J2269" s="2"/>
      <c r="K2269" s="176" t="e">
        <f>VLOOKUP(J2269,AUXILIAR_TIPO_ASEGURADORA!$C$2:$D$19,2,0)</f>
        <v>#N/A</v>
      </c>
      <c r="L2269" s="4"/>
      <c r="M2269" s="2"/>
      <c r="N2269" s="4"/>
      <c r="O2269" s="2"/>
      <c r="P2269" s="4"/>
      <c r="Q2269" s="213"/>
      <c r="R2269" s="2"/>
      <c r="S2269" s="2"/>
      <c r="T2269" s="2"/>
    </row>
    <row r="2270" spans="1:20">
      <c r="A2270" s="84"/>
      <c r="B2270" s="88" t="e">
        <f>VLOOKUP(A2270,EMPRESAS!$A$1:$B$342,2,0)</f>
        <v>#N/A</v>
      </c>
      <c r="C2270" s="88" t="e">
        <f>VLOOKUP(A2270,EMPRESAS!$A$1:$C$342,3,0)</f>
        <v>#N/A</v>
      </c>
      <c r="D2270" s="2"/>
      <c r="E2270" s="4"/>
      <c r="F2270" s="3"/>
      <c r="G2270" s="2"/>
      <c r="H2270" s="4"/>
      <c r="I2270" s="220" t="e">
        <f>VLOOKUP(A2270,EMPRESAS!$A$1:$I$342,9,0)</f>
        <v>#N/A</v>
      </c>
      <c r="J2270" s="2"/>
      <c r="K2270" s="176" t="e">
        <f>VLOOKUP(J2270,AUXILIAR_TIPO_ASEGURADORA!$C$2:$D$19,2,0)</f>
        <v>#N/A</v>
      </c>
      <c r="L2270" s="4"/>
      <c r="M2270" s="2"/>
      <c r="N2270" s="4"/>
      <c r="O2270" s="2"/>
      <c r="P2270" s="4"/>
      <c r="Q2270" s="213"/>
      <c r="R2270" s="2"/>
      <c r="S2270" s="2"/>
      <c r="T2270" s="2"/>
    </row>
    <row r="2271" spans="1:20">
      <c r="A2271" s="84"/>
      <c r="B2271" s="88" t="e">
        <f>VLOOKUP(A2271,EMPRESAS!$A$1:$B$342,2,0)</f>
        <v>#N/A</v>
      </c>
      <c r="C2271" s="88" t="e">
        <f>VLOOKUP(A2271,EMPRESAS!$A$1:$C$342,3,0)</f>
        <v>#N/A</v>
      </c>
      <c r="D2271" s="2"/>
      <c r="E2271" s="4"/>
      <c r="F2271" s="3"/>
      <c r="G2271" s="2"/>
      <c r="H2271" s="4"/>
      <c r="I2271" s="220" t="e">
        <f>VLOOKUP(A2271,EMPRESAS!$A$1:$I$342,9,0)</f>
        <v>#N/A</v>
      </c>
      <c r="J2271" s="2"/>
      <c r="K2271" s="176" t="e">
        <f>VLOOKUP(J2271,AUXILIAR_TIPO_ASEGURADORA!$C$2:$D$19,2,0)</f>
        <v>#N/A</v>
      </c>
      <c r="L2271" s="4"/>
      <c r="M2271" s="2"/>
      <c r="N2271" s="4"/>
      <c r="O2271" s="2"/>
      <c r="P2271" s="4"/>
      <c r="Q2271" s="213"/>
      <c r="R2271" s="2"/>
      <c r="S2271" s="2"/>
      <c r="T2271" s="2"/>
    </row>
    <row r="2272" spans="1:20">
      <c r="A2272" s="84"/>
      <c r="B2272" s="88" t="e">
        <f>VLOOKUP(A2272,EMPRESAS!$A$1:$B$342,2,0)</f>
        <v>#N/A</v>
      </c>
      <c r="C2272" s="88" t="e">
        <f>VLOOKUP(A2272,EMPRESAS!$A$1:$C$342,3,0)</f>
        <v>#N/A</v>
      </c>
      <c r="D2272" s="2"/>
      <c r="E2272" s="4"/>
      <c r="F2272" s="3"/>
      <c r="G2272" s="2"/>
      <c r="H2272" s="4"/>
      <c r="I2272" s="220" t="e">
        <f>VLOOKUP(A2272,EMPRESAS!$A$1:$I$342,9,0)</f>
        <v>#N/A</v>
      </c>
      <c r="J2272" s="2"/>
      <c r="K2272" s="176" t="e">
        <f>VLOOKUP(J2272,AUXILIAR_TIPO_ASEGURADORA!$C$2:$D$19,2,0)</f>
        <v>#N/A</v>
      </c>
      <c r="L2272" s="4"/>
      <c r="M2272" s="2"/>
      <c r="N2272" s="4"/>
      <c r="O2272" s="2"/>
      <c r="P2272" s="4"/>
      <c r="Q2272" s="213"/>
      <c r="R2272" s="2"/>
      <c r="S2272" s="2"/>
      <c r="T2272" s="2"/>
    </row>
    <row r="2273" spans="1:20">
      <c r="A2273" s="84"/>
      <c r="B2273" s="88" t="e">
        <f>VLOOKUP(A2273,EMPRESAS!$A$1:$B$342,2,0)</f>
        <v>#N/A</v>
      </c>
      <c r="C2273" s="88" t="e">
        <f>VLOOKUP(A2273,EMPRESAS!$A$1:$C$342,3,0)</f>
        <v>#N/A</v>
      </c>
      <c r="D2273" s="2"/>
      <c r="E2273" s="4"/>
      <c r="F2273" s="3"/>
      <c r="G2273" s="2"/>
      <c r="H2273" s="4"/>
      <c r="I2273" s="220" t="e">
        <f>VLOOKUP(A2273,EMPRESAS!$A$1:$I$342,9,0)</f>
        <v>#N/A</v>
      </c>
      <c r="J2273" s="2"/>
      <c r="K2273" s="176" t="e">
        <f>VLOOKUP(J2273,AUXILIAR_TIPO_ASEGURADORA!$C$2:$D$19,2,0)</f>
        <v>#N/A</v>
      </c>
      <c r="L2273" s="4"/>
      <c r="M2273" s="2"/>
      <c r="N2273" s="4"/>
      <c r="O2273" s="2"/>
      <c r="P2273" s="4"/>
      <c r="Q2273" s="213"/>
      <c r="R2273" s="2"/>
      <c r="S2273" s="2"/>
      <c r="T2273" s="2"/>
    </row>
    <row r="2274" spans="1:20">
      <c r="A2274" s="84"/>
      <c r="B2274" s="88" t="e">
        <f>VLOOKUP(A2274,EMPRESAS!$A$1:$B$342,2,0)</f>
        <v>#N/A</v>
      </c>
      <c r="C2274" s="88" t="e">
        <f>VLOOKUP(A2274,EMPRESAS!$A$1:$C$342,3,0)</f>
        <v>#N/A</v>
      </c>
      <c r="D2274" s="2"/>
      <c r="E2274" s="4"/>
      <c r="F2274" s="3"/>
      <c r="G2274" s="2"/>
      <c r="H2274" s="4"/>
      <c r="I2274" s="220" t="e">
        <f>VLOOKUP(A2274,EMPRESAS!$A$1:$I$342,9,0)</f>
        <v>#N/A</v>
      </c>
      <c r="J2274" s="2"/>
      <c r="K2274" s="176" t="e">
        <f>VLOOKUP(J2274,AUXILIAR_TIPO_ASEGURADORA!$C$2:$D$19,2,0)</f>
        <v>#N/A</v>
      </c>
      <c r="L2274" s="4"/>
      <c r="M2274" s="2"/>
      <c r="N2274" s="4"/>
      <c r="O2274" s="2"/>
      <c r="P2274" s="4"/>
      <c r="Q2274" s="213"/>
      <c r="R2274" s="2"/>
      <c r="S2274" s="2"/>
      <c r="T2274" s="2"/>
    </row>
    <row r="2275" spans="1:20">
      <c r="A2275" s="84"/>
      <c r="B2275" s="88" t="e">
        <f>VLOOKUP(A2275,EMPRESAS!$A$1:$B$342,2,0)</f>
        <v>#N/A</v>
      </c>
      <c r="C2275" s="88" t="e">
        <f>VLOOKUP(A2275,EMPRESAS!$A$1:$C$342,3,0)</f>
        <v>#N/A</v>
      </c>
      <c r="D2275" s="2"/>
      <c r="E2275" s="4"/>
      <c r="F2275" s="3"/>
      <c r="G2275" s="2"/>
      <c r="H2275" s="4"/>
      <c r="I2275" s="220" t="e">
        <f>VLOOKUP(A2275,EMPRESAS!$A$1:$I$342,9,0)</f>
        <v>#N/A</v>
      </c>
      <c r="J2275" s="2"/>
      <c r="K2275" s="176" t="e">
        <f>VLOOKUP(J2275,AUXILIAR_TIPO_ASEGURADORA!$C$2:$D$19,2,0)</f>
        <v>#N/A</v>
      </c>
      <c r="L2275" s="4"/>
      <c r="M2275" s="2"/>
      <c r="N2275" s="4"/>
      <c r="O2275" s="2"/>
      <c r="P2275" s="4"/>
      <c r="Q2275" s="213"/>
      <c r="R2275" s="2"/>
      <c r="S2275" s="2"/>
      <c r="T2275" s="2"/>
    </row>
    <row r="2276" spans="1:20">
      <c r="A2276" s="84"/>
      <c r="B2276" s="88" t="e">
        <f>VLOOKUP(A2276,EMPRESAS!$A$1:$B$342,2,0)</f>
        <v>#N/A</v>
      </c>
      <c r="C2276" s="88" t="e">
        <f>VLOOKUP(A2276,EMPRESAS!$A$1:$C$342,3,0)</f>
        <v>#N/A</v>
      </c>
      <c r="D2276" s="2"/>
      <c r="E2276" s="4"/>
      <c r="F2276" s="3"/>
      <c r="G2276" s="2"/>
      <c r="H2276" s="4"/>
      <c r="I2276" s="220" t="e">
        <f>VLOOKUP(A2276,EMPRESAS!$A$1:$I$342,9,0)</f>
        <v>#N/A</v>
      </c>
      <c r="J2276" s="2"/>
      <c r="K2276" s="176" t="e">
        <f>VLOOKUP(J2276,AUXILIAR_TIPO_ASEGURADORA!$C$2:$D$19,2,0)</f>
        <v>#N/A</v>
      </c>
      <c r="L2276" s="4"/>
      <c r="M2276" s="2"/>
      <c r="N2276" s="4"/>
      <c r="O2276" s="2"/>
      <c r="P2276" s="4"/>
      <c r="Q2276" s="213"/>
      <c r="R2276" s="2"/>
      <c r="S2276" s="2"/>
      <c r="T2276" s="2"/>
    </row>
    <row r="2277" spans="1:20">
      <c r="A2277" s="84"/>
      <c r="B2277" s="88" t="e">
        <f>VLOOKUP(A2277,EMPRESAS!$A$1:$B$342,2,0)</f>
        <v>#N/A</v>
      </c>
      <c r="C2277" s="88" t="e">
        <f>VLOOKUP(A2277,EMPRESAS!$A$1:$C$342,3,0)</f>
        <v>#N/A</v>
      </c>
      <c r="D2277" s="2"/>
      <c r="E2277" s="4"/>
      <c r="F2277" s="3"/>
      <c r="G2277" s="2"/>
      <c r="H2277" s="4"/>
      <c r="I2277" s="220" t="e">
        <f>VLOOKUP(A2277,EMPRESAS!$A$1:$I$342,9,0)</f>
        <v>#N/A</v>
      </c>
      <c r="J2277" s="2"/>
      <c r="K2277" s="176" t="e">
        <f>VLOOKUP(J2277,AUXILIAR_TIPO_ASEGURADORA!$C$2:$D$19,2,0)</f>
        <v>#N/A</v>
      </c>
      <c r="L2277" s="4"/>
      <c r="M2277" s="2"/>
      <c r="N2277" s="4"/>
      <c r="O2277" s="2"/>
      <c r="P2277" s="4"/>
      <c r="Q2277" s="213"/>
      <c r="R2277" s="2"/>
      <c r="S2277" s="2"/>
      <c r="T2277" s="2"/>
    </row>
    <row r="2278" spans="1:20">
      <c r="A2278" s="84"/>
      <c r="B2278" s="88" t="e">
        <f>VLOOKUP(A2278,EMPRESAS!$A$1:$B$342,2,0)</f>
        <v>#N/A</v>
      </c>
      <c r="C2278" s="88" t="e">
        <f>VLOOKUP(A2278,EMPRESAS!$A$1:$C$342,3,0)</f>
        <v>#N/A</v>
      </c>
      <c r="D2278" s="2"/>
      <c r="E2278" s="4"/>
      <c r="F2278" s="3"/>
      <c r="G2278" s="2"/>
      <c r="H2278" s="4"/>
      <c r="I2278" s="220" t="e">
        <f>VLOOKUP(A2278,EMPRESAS!$A$1:$I$342,9,0)</f>
        <v>#N/A</v>
      </c>
      <c r="J2278" s="2"/>
      <c r="K2278" s="176" t="e">
        <f>VLOOKUP(J2278,AUXILIAR_TIPO_ASEGURADORA!$C$2:$D$19,2,0)</f>
        <v>#N/A</v>
      </c>
      <c r="L2278" s="4"/>
      <c r="M2278" s="2"/>
      <c r="N2278" s="4"/>
      <c r="O2278" s="2"/>
      <c r="P2278" s="4"/>
      <c r="Q2278" s="213"/>
      <c r="R2278" s="2"/>
      <c r="S2278" s="2"/>
      <c r="T2278" s="2"/>
    </row>
    <row r="2279" spans="1:20">
      <c r="A2279" s="84"/>
      <c r="B2279" s="88" t="e">
        <f>VLOOKUP(A2279,EMPRESAS!$A$1:$B$342,2,0)</f>
        <v>#N/A</v>
      </c>
      <c r="C2279" s="88" t="e">
        <f>VLOOKUP(A2279,EMPRESAS!$A$1:$C$342,3,0)</f>
        <v>#N/A</v>
      </c>
      <c r="D2279" s="2"/>
      <c r="E2279" s="4"/>
      <c r="F2279" s="3"/>
      <c r="G2279" s="2"/>
      <c r="H2279" s="4"/>
      <c r="I2279" s="220" t="e">
        <f>VLOOKUP(A2279,EMPRESAS!$A$1:$I$342,9,0)</f>
        <v>#N/A</v>
      </c>
      <c r="J2279" s="2"/>
      <c r="K2279" s="176" t="e">
        <f>VLOOKUP(J2279,AUXILIAR_TIPO_ASEGURADORA!$C$2:$D$19,2,0)</f>
        <v>#N/A</v>
      </c>
      <c r="L2279" s="4"/>
      <c r="M2279" s="2"/>
      <c r="N2279" s="4"/>
      <c r="O2279" s="2"/>
      <c r="P2279" s="4"/>
      <c r="Q2279" s="213"/>
      <c r="R2279" s="2"/>
      <c r="S2279" s="2"/>
      <c r="T2279" s="2"/>
    </row>
    <row r="2280" spans="1:20">
      <c r="A2280" s="84"/>
      <c r="B2280" s="88" t="e">
        <f>VLOOKUP(A2280,EMPRESAS!$A$1:$B$342,2,0)</f>
        <v>#N/A</v>
      </c>
      <c r="C2280" s="88" t="e">
        <f>VLOOKUP(A2280,EMPRESAS!$A$1:$C$342,3,0)</f>
        <v>#N/A</v>
      </c>
      <c r="D2280" s="2"/>
      <c r="E2280" s="4"/>
      <c r="F2280" s="3"/>
      <c r="G2280" s="2"/>
      <c r="H2280" s="4"/>
      <c r="I2280" s="220" t="e">
        <f>VLOOKUP(A2280,EMPRESAS!$A$1:$I$342,9,0)</f>
        <v>#N/A</v>
      </c>
      <c r="J2280" s="2"/>
      <c r="K2280" s="176" t="e">
        <f>VLOOKUP(J2280,AUXILIAR_TIPO_ASEGURADORA!$C$2:$D$19,2,0)</f>
        <v>#N/A</v>
      </c>
      <c r="L2280" s="4"/>
      <c r="M2280" s="2"/>
      <c r="N2280" s="4"/>
      <c r="O2280" s="2"/>
      <c r="P2280" s="4"/>
      <c r="Q2280" s="213"/>
      <c r="R2280" s="2"/>
      <c r="S2280" s="2"/>
      <c r="T2280" s="2"/>
    </row>
    <row r="2281" spans="1:20">
      <c r="A2281" s="84"/>
      <c r="B2281" s="88" t="e">
        <f>VLOOKUP(A2281,EMPRESAS!$A$1:$B$342,2,0)</f>
        <v>#N/A</v>
      </c>
      <c r="C2281" s="88" t="e">
        <f>VLOOKUP(A2281,EMPRESAS!$A$1:$C$342,3,0)</f>
        <v>#N/A</v>
      </c>
      <c r="D2281" s="2"/>
      <c r="E2281" s="4"/>
      <c r="F2281" s="3"/>
      <c r="G2281" s="2"/>
      <c r="H2281" s="4"/>
      <c r="I2281" s="220" t="e">
        <f>VLOOKUP(A2281,EMPRESAS!$A$1:$I$342,9,0)</f>
        <v>#N/A</v>
      </c>
      <c r="J2281" s="2"/>
      <c r="K2281" s="176" t="e">
        <f>VLOOKUP(J2281,AUXILIAR_TIPO_ASEGURADORA!$C$2:$D$19,2,0)</f>
        <v>#N/A</v>
      </c>
      <c r="L2281" s="4"/>
      <c r="M2281" s="2"/>
      <c r="N2281" s="4"/>
      <c r="O2281" s="2"/>
      <c r="P2281" s="4"/>
      <c r="Q2281" s="213"/>
      <c r="R2281" s="2"/>
      <c r="S2281" s="2"/>
      <c r="T2281" s="2"/>
    </row>
    <row r="2282" spans="1:20">
      <c r="A2282" s="84"/>
      <c r="B2282" s="88" t="e">
        <f>VLOOKUP(A2282,EMPRESAS!$A$1:$B$342,2,0)</f>
        <v>#N/A</v>
      </c>
      <c r="C2282" s="88" t="e">
        <f>VLOOKUP(A2282,EMPRESAS!$A$1:$C$342,3,0)</f>
        <v>#N/A</v>
      </c>
      <c r="D2282" s="2"/>
      <c r="E2282" s="4"/>
      <c r="F2282" s="3"/>
      <c r="G2282" s="2"/>
      <c r="H2282" s="4"/>
      <c r="I2282" s="220" t="e">
        <f>VLOOKUP(A2282,EMPRESAS!$A$1:$I$342,9,0)</f>
        <v>#N/A</v>
      </c>
      <c r="J2282" s="2"/>
      <c r="K2282" s="176" t="e">
        <f>VLOOKUP(J2282,AUXILIAR_TIPO_ASEGURADORA!$C$2:$D$19,2,0)</f>
        <v>#N/A</v>
      </c>
      <c r="L2282" s="4"/>
      <c r="M2282" s="2"/>
      <c r="N2282" s="4"/>
      <c r="O2282" s="2"/>
      <c r="P2282" s="4"/>
      <c r="Q2282" s="213"/>
      <c r="R2282" s="2"/>
      <c r="S2282" s="2"/>
      <c r="T2282" s="2"/>
    </row>
    <row r="2283" spans="1:20">
      <c r="A2283" s="84"/>
      <c r="B2283" s="88" t="e">
        <f>VLOOKUP(A2283,EMPRESAS!$A$1:$B$342,2,0)</f>
        <v>#N/A</v>
      </c>
      <c r="C2283" s="88" t="e">
        <f>VLOOKUP(A2283,EMPRESAS!$A$1:$C$342,3,0)</f>
        <v>#N/A</v>
      </c>
      <c r="D2283" s="2"/>
      <c r="E2283" s="4"/>
      <c r="F2283" s="3"/>
      <c r="G2283" s="2"/>
      <c r="H2283" s="4"/>
      <c r="I2283" s="220" t="e">
        <f>VLOOKUP(A2283,EMPRESAS!$A$1:$I$342,9,0)</f>
        <v>#N/A</v>
      </c>
      <c r="J2283" s="2"/>
      <c r="K2283" s="176" t="e">
        <f>VLOOKUP(J2283,AUXILIAR_TIPO_ASEGURADORA!$C$2:$D$19,2,0)</f>
        <v>#N/A</v>
      </c>
      <c r="L2283" s="4"/>
      <c r="M2283" s="2"/>
      <c r="N2283" s="4"/>
      <c r="O2283" s="2"/>
      <c r="P2283" s="4"/>
      <c r="Q2283" s="213"/>
      <c r="R2283" s="2"/>
      <c r="S2283" s="2"/>
      <c r="T2283" s="2"/>
    </row>
    <row r="2284" spans="1:20">
      <c r="A2284" s="84"/>
      <c r="B2284" s="88" t="e">
        <f>VLOOKUP(A2284,EMPRESAS!$A$1:$B$342,2,0)</f>
        <v>#N/A</v>
      </c>
      <c r="C2284" s="88" t="e">
        <f>VLOOKUP(A2284,EMPRESAS!$A$1:$C$342,3,0)</f>
        <v>#N/A</v>
      </c>
      <c r="D2284" s="2"/>
      <c r="E2284" s="4"/>
      <c r="F2284" s="3"/>
      <c r="G2284" s="2"/>
      <c r="H2284" s="4"/>
      <c r="I2284" s="220" t="e">
        <f>VLOOKUP(A2284,EMPRESAS!$A$1:$I$342,9,0)</f>
        <v>#N/A</v>
      </c>
      <c r="J2284" s="2"/>
      <c r="K2284" s="176" t="e">
        <f>VLOOKUP(J2284,AUXILIAR_TIPO_ASEGURADORA!$C$2:$D$19,2,0)</f>
        <v>#N/A</v>
      </c>
      <c r="L2284" s="4"/>
      <c r="M2284" s="2"/>
      <c r="N2284" s="4"/>
      <c r="O2284" s="2"/>
      <c r="P2284" s="4"/>
      <c r="Q2284" s="213"/>
      <c r="R2284" s="2"/>
      <c r="S2284" s="2"/>
      <c r="T2284" s="2"/>
    </row>
    <row r="2285" spans="1:20">
      <c r="A2285" s="84"/>
      <c r="B2285" s="88" t="e">
        <f>VLOOKUP(A2285,EMPRESAS!$A$1:$B$342,2,0)</f>
        <v>#N/A</v>
      </c>
      <c r="C2285" s="88" t="e">
        <f>VLOOKUP(A2285,EMPRESAS!$A$1:$C$342,3,0)</f>
        <v>#N/A</v>
      </c>
      <c r="D2285" s="2"/>
      <c r="E2285" s="4"/>
      <c r="F2285" s="3"/>
      <c r="G2285" s="2"/>
      <c r="H2285" s="4"/>
      <c r="I2285" s="220" t="e">
        <f>VLOOKUP(A2285,EMPRESAS!$A$1:$I$342,9,0)</f>
        <v>#N/A</v>
      </c>
      <c r="J2285" s="2"/>
      <c r="K2285" s="176" t="e">
        <f>VLOOKUP(J2285,AUXILIAR_TIPO_ASEGURADORA!$C$2:$D$19,2,0)</f>
        <v>#N/A</v>
      </c>
      <c r="L2285" s="4"/>
      <c r="M2285" s="2"/>
      <c r="N2285" s="4"/>
      <c r="O2285" s="2"/>
      <c r="P2285" s="4"/>
      <c r="Q2285" s="213"/>
      <c r="R2285" s="2"/>
      <c r="S2285" s="2"/>
      <c r="T2285" s="2"/>
    </row>
    <row r="2286" spans="1:20">
      <c r="A2286" s="84"/>
      <c r="B2286" s="88" t="e">
        <f>VLOOKUP(A2286,EMPRESAS!$A$1:$B$342,2,0)</f>
        <v>#N/A</v>
      </c>
      <c r="C2286" s="88" t="e">
        <f>VLOOKUP(A2286,EMPRESAS!$A$1:$C$342,3,0)</f>
        <v>#N/A</v>
      </c>
      <c r="D2286" s="2"/>
      <c r="E2286" s="4"/>
      <c r="F2286" s="3"/>
      <c r="G2286" s="2"/>
      <c r="H2286" s="4"/>
      <c r="I2286" s="220" t="e">
        <f>VLOOKUP(A2286,EMPRESAS!$A$1:$I$342,9,0)</f>
        <v>#N/A</v>
      </c>
      <c r="J2286" s="2"/>
      <c r="K2286" s="176" t="e">
        <f>VLOOKUP(J2286,AUXILIAR_TIPO_ASEGURADORA!$C$2:$D$19,2,0)</f>
        <v>#N/A</v>
      </c>
      <c r="L2286" s="4"/>
      <c r="M2286" s="2"/>
      <c r="N2286" s="4"/>
      <c r="O2286" s="2"/>
      <c r="P2286" s="4"/>
      <c r="Q2286" s="213"/>
      <c r="R2286" s="2"/>
      <c r="S2286" s="2"/>
      <c r="T2286" s="2"/>
    </row>
    <row r="2287" spans="1:20">
      <c r="A2287" s="84"/>
      <c r="B2287" s="88" t="e">
        <f>VLOOKUP(A2287,EMPRESAS!$A$1:$B$342,2,0)</f>
        <v>#N/A</v>
      </c>
      <c r="C2287" s="88" t="e">
        <f>VLOOKUP(A2287,EMPRESAS!$A$1:$C$342,3,0)</f>
        <v>#N/A</v>
      </c>
      <c r="D2287" s="2"/>
      <c r="E2287" s="4"/>
      <c r="F2287" s="3"/>
      <c r="G2287" s="2"/>
      <c r="H2287" s="4"/>
      <c r="I2287" s="220" t="e">
        <f>VLOOKUP(A2287,EMPRESAS!$A$1:$I$342,9,0)</f>
        <v>#N/A</v>
      </c>
      <c r="J2287" s="2"/>
      <c r="K2287" s="176" t="e">
        <f>VLOOKUP(J2287,AUXILIAR_TIPO_ASEGURADORA!$C$2:$D$19,2,0)</f>
        <v>#N/A</v>
      </c>
      <c r="L2287" s="4"/>
      <c r="M2287" s="2"/>
      <c r="N2287" s="4"/>
      <c r="O2287" s="2"/>
      <c r="P2287" s="4"/>
      <c r="Q2287" s="213"/>
      <c r="R2287" s="2"/>
      <c r="S2287" s="2"/>
      <c r="T2287" s="2"/>
    </row>
    <row r="2288" spans="1:20">
      <c r="A2288" s="84"/>
      <c r="B2288" s="88" t="e">
        <f>VLOOKUP(A2288,EMPRESAS!$A$1:$B$342,2,0)</f>
        <v>#N/A</v>
      </c>
      <c r="C2288" s="88" t="e">
        <f>VLOOKUP(A2288,EMPRESAS!$A$1:$C$342,3,0)</f>
        <v>#N/A</v>
      </c>
      <c r="D2288" s="2"/>
      <c r="E2288" s="4"/>
      <c r="F2288" s="3"/>
      <c r="G2288" s="2"/>
      <c r="H2288" s="4"/>
      <c r="I2288" s="220" t="e">
        <f>VLOOKUP(A2288,EMPRESAS!$A$1:$I$342,9,0)</f>
        <v>#N/A</v>
      </c>
      <c r="J2288" s="2"/>
      <c r="K2288" s="176" t="e">
        <f>VLOOKUP(J2288,AUXILIAR_TIPO_ASEGURADORA!$C$2:$D$19,2,0)</f>
        <v>#N/A</v>
      </c>
      <c r="L2288" s="4"/>
      <c r="M2288" s="2"/>
      <c r="N2288" s="4"/>
      <c r="O2288" s="2"/>
      <c r="P2288" s="4"/>
      <c r="Q2288" s="213"/>
      <c r="R2288" s="2"/>
      <c r="S2288" s="2"/>
      <c r="T2288" s="2"/>
    </row>
    <row r="2289" spans="1:20">
      <c r="A2289" s="84"/>
      <c r="B2289" s="88" t="e">
        <f>VLOOKUP(A2289,EMPRESAS!$A$1:$B$342,2,0)</f>
        <v>#N/A</v>
      </c>
      <c r="C2289" s="88" t="e">
        <f>VLOOKUP(A2289,EMPRESAS!$A$1:$C$342,3,0)</f>
        <v>#N/A</v>
      </c>
      <c r="D2289" s="2"/>
      <c r="E2289" s="4"/>
      <c r="F2289" s="3"/>
      <c r="G2289" s="2"/>
      <c r="H2289" s="4"/>
      <c r="I2289" s="220" t="e">
        <f>VLOOKUP(A2289,EMPRESAS!$A$1:$I$342,9,0)</f>
        <v>#N/A</v>
      </c>
      <c r="J2289" s="2"/>
      <c r="K2289" s="176" t="e">
        <f>VLOOKUP(J2289,AUXILIAR_TIPO_ASEGURADORA!$C$2:$D$19,2,0)</f>
        <v>#N/A</v>
      </c>
      <c r="L2289" s="4"/>
      <c r="M2289" s="2"/>
      <c r="N2289" s="4"/>
      <c r="O2289" s="2"/>
      <c r="P2289" s="4"/>
      <c r="Q2289" s="213"/>
      <c r="R2289" s="2"/>
      <c r="S2289" s="2"/>
      <c r="T2289" s="2"/>
    </row>
    <row r="2290" spans="1:20">
      <c r="A2290" s="84"/>
      <c r="B2290" s="88" t="e">
        <f>VLOOKUP(A2290,EMPRESAS!$A$1:$B$342,2,0)</f>
        <v>#N/A</v>
      </c>
      <c r="C2290" s="88" t="e">
        <f>VLOOKUP(A2290,EMPRESAS!$A$1:$C$342,3,0)</f>
        <v>#N/A</v>
      </c>
      <c r="D2290" s="2"/>
      <c r="E2290" s="4"/>
      <c r="F2290" s="3"/>
      <c r="G2290" s="2"/>
      <c r="H2290" s="4"/>
      <c r="I2290" s="220" t="e">
        <f>VLOOKUP(A2290,EMPRESAS!$A$1:$I$342,9,0)</f>
        <v>#N/A</v>
      </c>
      <c r="J2290" s="2"/>
      <c r="K2290" s="176" t="e">
        <f>VLOOKUP(J2290,AUXILIAR_TIPO_ASEGURADORA!$C$2:$D$19,2,0)</f>
        <v>#N/A</v>
      </c>
      <c r="L2290" s="4"/>
      <c r="M2290" s="2"/>
      <c r="N2290" s="4"/>
      <c r="O2290" s="2"/>
      <c r="P2290" s="4"/>
      <c r="Q2290" s="213"/>
      <c r="R2290" s="2"/>
      <c r="S2290" s="2"/>
      <c r="T2290" s="2"/>
    </row>
    <row r="2291" spans="1:20">
      <c r="A2291" s="84"/>
      <c r="B2291" s="88" t="e">
        <f>VLOOKUP(A2291,EMPRESAS!$A$1:$B$342,2,0)</f>
        <v>#N/A</v>
      </c>
      <c r="C2291" s="88" t="e">
        <f>VLOOKUP(A2291,EMPRESAS!$A$1:$C$342,3,0)</f>
        <v>#N/A</v>
      </c>
      <c r="D2291" s="2"/>
      <c r="E2291" s="4"/>
      <c r="F2291" s="3"/>
      <c r="G2291" s="2"/>
      <c r="H2291" s="4"/>
      <c r="I2291" s="220" t="e">
        <f>VLOOKUP(A2291,EMPRESAS!$A$1:$I$342,9,0)</f>
        <v>#N/A</v>
      </c>
      <c r="J2291" s="2"/>
      <c r="K2291" s="176" t="e">
        <f>VLOOKUP(J2291,AUXILIAR_TIPO_ASEGURADORA!$C$2:$D$19,2,0)</f>
        <v>#N/A</v>
      </c>
      <c r="L2291" s="4"/>
      <c r="M2291" s="2"/>
      <c r="N2291" s="4"/>
      <c r="O2291" s="2"/>
      <c r="P2291" s="4"/>
      <c r="Q2291" s="213"/>
      <c r="R2291" s="2"/>
      <c r="S2291" s="2"/>
      <c r="T2291" s="2"/>
    </row>
    <row r="2292" spans="1:20">
      <c r="A2292" s="84"/>
      <c r="B2292" s="88" t="e">
        <f>VLOOKUP(A2292,EMPRESAS!$A$1:$B$342,2,0)</f>
        <v>#N/A</v>
      </c>
      <c r="C2292" s="88" t="e">
        <f>VLOOKUP(A2292,EMPRESAS!$A$1:$C$342,3,0)</f>
        <v>#N/A</v>
      </c>
      <c r="D2292" s="2"/>
      <c r="E2292" s="4"/>
      <c r="F2292" s="3"/>
      <c r="G2292" s="2"/>
      <c r="H2292" s="4"/>
      <c r="I2292" s="220" t="e">
        <f>VLOOKUP(A2292,EMPRESAS!$A$1:$I$342,9,0)</f>
        <v>#N/A</v>
      </c>
      <c r="J2292" s="2"/>
      <c r="K2292" s="176" t="e">
        <f>VLOOKUP(J2292,AUXILIAR_TIPO_ASEGURADORA!$C$2:$D$19,2,0)</f>
        <v>#N/A</v>
      </c>
      <c r="L2292" s="4"/>
      <c r="M2292" s="2"/>
      <c r="N2292" s="4"/>
      <c r="O2292" s="2"/>
      <c r="P2292" s="4"/>
      <c r="Q2292" s="213"/>
      <c r="R2292" s="2"/>
      <c r="S2292" s="2"/>
      <c r="T2292" s="2"/>
    </row>
    <row r="2293" spans="1:20">
      <c r="A2293" s="84"/>
      <c r="B2293" s="88" t="e">
        <f>VLOOKUP(A2293,EMPRESAS!$A$1:$B$342,2,0)</f>
        <v>#N/A</v>
      </c>
      <c r="C2293" s="88" t="e">
        <f>VLOOKUP(A2293,EMPRESAS!$A$1:$C$342,3,0)</f>
        <v>#N/A</v>
      </c>
      <c r="D2293" s="2"/>
      <c r="E2293" s="4"/>
      <c r="F2293" s="3"/>
      <c r="G2293" s="2"/>
      <c r="H2293" s="4"/>
      <c r="I2293" s="220" t="e">
        <f>VLOOKUP(A2293,EMPRESAS!$A$1:$I$342,9,0)</f>
        <v>#N/A</v>
      </c>
      <c r="J2293" s="2"/>
      <c r="K2293" s="176" t="e">
        <f>VLOOKUP(J2293,AUXILIAR_TIPO_ASEGURADORA!$C$2:$D$19,2,0)</f>
        <v>#N/A</v>
      </c>
      <c r="L2293" s="4"/>
      <c r="M2293" s="2"/>
      <c r="N2293" s="4"/>
      <c r="O2293" s="2"/>
      <c r="P2293" s="4"/>
      <c r="Q2293" s="213"/>
      <c r="R2293" s="2"/>
      <c r="S2293" s="2"/>
      <c r="T2293" s="2"/>
    </row>
    <row r="2294" spans="1:20">
      <c r="A2294" s="84"/>
      <c r="B2294" s="88" t="e">
        <f>VLOOKUP(A2294,EMPRESAS!$A$1:$B$342,2,0)</f>
        <v>#N/A</v>
      </c>
      <c r="C2294" s="88" t="e">
        <f>VLOOKUP(A2294,EMPRESAS!$A$1:$C$342,3,0)</f>
        <v>#N/A</v>
      </c>
      <c r="D2294" s="2"/>
      <c r="E2294" s="4"/>
      <c r="F2294" s="3"/>
      <c r="G2294" s="2"/>
      <c r="H2294" s="4"/>
      <c r="I2294" s="220" t="e">
        <f>VLOOKUP(A2294,EMPRESAS!$A$1:$I$342,9,0)</f>
        <v>#N/A</v>
      </c>
      <c r="J2294" s="2"/>
      <c r="K2294" s="176" t="e">
        <f>VLOOKUP(J2294,AUXILIAR_TIPO_ASEGURADORA!$C$2:$D$19,2,0)</f>
        <v>#N/A</v>
      </c>
      <c r="L2294" s="4"/>
      <c r="M2294" s="2"/>
      <c r="N2294" s="4"/>
      <c r="O2294" s="2"/>
      <c r="P2294" s="4"/>
      <c r="Q2294" s="213"/>
      <c r="R2294" s="2"/>
      <c r="S2294" s="2"/>
      <c r="T2294" s="2"/>
    </row>
    <row r="2295" spans="1:20">
      <c r="A2295" s="84"/>
      <c r="B2295" s="88" t="e">
        <f>VLOOKUP(A2295,EMPRESAS!$A$1:$B$342,2,0)</f>
        <v>#N/A</v>
      </c>
      <c r="C2295" s="88" t="e">
        <f>VLOOKUP(A2295,EMPRESAS!$A$1:$C$342,3,0)</f>
        <v>#N/A</v>
      </c>
      <c r="D2295" s="2"/>
      <c r="E2295" s="4"/>
      <c r="F2295" s="3"/>
      <c r="G2295" s="2"/>
      <c r="H2295" s="4"/>
      <c r="I2295" s="220" t="e">
        <f>VLOOKUP(A2295,EMPRESAS!$A$1:$I$342,9,0)</f>
        <v>#N/A</v>
      </c>
      <c r="J2295" s="2"/>
      <c r="K2295" s="176" t="e">
        <f>VLOOKUP(J2295,AUXILIAR_TIPO_ASEGURADORA!$C$2:$D$19,2,0)</f>
        <v>#N/A</v>
      </c>
      <c r="L2295" s="4"/>
      <c r="M2295" s="2"/>
      <c r="N2295" s="4"/>
      <c r="O2295" s="2"/>
      <c r="P2295" s="4"/>
      <c r="Q2295" s="213"/>
      <c r="R2295" s="2"/>
      <c r="S2295" s="2"/>
      <c r="T2295" s="2"/>
    </row>
    <row r="2296" spans="1:20">
      <c r="A2296" s="84"/>
      <c r="B2296" s="88" t="e">
        <f>VLOOKUP(A2296,EMPRESAS!$A$1:$B$342,2,0)</f>
        <v>#N/A</v>
      </c>
      <c r="C2296" s="88" t="e">
        <f>VLOOKUP(A2296,EMPRESAS!$A$1:$C$342,3,0)</f>
        <v>#N/A</v>
      </c>
      <c r="D2296" s="2"/>
      <c r="E2296" s="4"/>
      <c r="F2296" s="3"/>
      <c r="G2296" s="2"/>
      <c r="H2296" s="4"/>
      <c r="I2296" s="220" t="e">
        <f>VLOOKUP(A2296,EMPRESAS!$A$1:$I$342,9,0)</f>
        <v>#N/A</v>
      </c>
      <c r="J2296" s="2"/>
      <c r="K2296" s="176" t="e">
        <f>VLOOKUP(J2296,AUXILIAR_TIPO_ASEGURADORA!$C$2:$D$19,2,0)</f>
        <v>#N/A</v>
      </c>
      <c r="L2296" s="4"/>
      <c r="M2296" s="2"/>
      <c r="N2296" s="4"/>
      <c r="O2296" s="2"/>
      <c r="P2296" s="4"/>
      <c r="Q2296" s="213"/>
      <c r="R2296" s="2"/>
      <c r="S2296" s="2"/>
      <c r="T2296" s="2"/>
    </row>
    <row r="2297" spans="1:20">
      <c r="A2297" s="84"/>
      <c r="B2297" s="88" t="e">
        <f>VLOOKUP(A2297,EMPRESAS!$A$1:$B$342,2,0)</f>
        <v>#N/A</v>
      </c>
      <c r="C2297" s="88" t="e">
        <f>VLOOKUP(A2297,EMPRESAS!$A$1:$C$342,3,0)</f>
        <v>#N/A</v>
      </c>
      <c r="D2297" s="2"/>
      <c r="E2297" s="4"/>
      <c r="F2297" s="3"/>
      <c r="G2297" s="2"/>
      <c r="H2297" s="4"/>
      <c r="I2297" s="220" t="e">
        <f>VLOOKUP(A2297,EMPRESAS!$A$1:$I$342,9,0)</f>
        <v>#N/A</v>
      </c>
      <c r="J2297" s="2"/>
      <c r="K2297" s="176" t="e">
        <f>VLOOKUP(J2297,AUXILIAR_TIPO_ASEGURADORA!$C$2:$D$19,2,0)</f>
        <v>#N/A</v>
      </c>
      <c r="L2297" s="4"/>
      <c r="M2297" s="2"/>
      <c r="N2297" s="4"/>
      <c r="O2297" s="2"/>
      <c r="P2297" s="4"/>
      <c r="Q2297" s="213"/>
      <c r="R2297" s="2"/>
      <c r="S2297" s="2"/>
      <c r="T2297" s="2"/>
    </row>
    <row r="2298" spans="1:20">
      <c r="A2298" s="84"/>
      <c r="B2298" s="88" t="e">
        <f>VLOOKUP(A2298,EMPRESAS!$A$1:$B$342,2,0)</f>
        <v>#N/A</v>
      </c>
      <c r="C2298" s="88" t="e">
        <f>VLOOKUP(A2298,EMPRESAS!$A$1:$C$342,3,0)</f>
        <v>#N/A</v>
      </c>
      <c r="D2298" s="2"/>
      <c r="E2298" s="4"/>
      <c r="F2298" s="3"/>
      <c r="G2298" s="2"/>
      <c r="H2298" s="4"/>
      <c r="I2298" s="220" t="e">
        <f>VLOOKUP(A2298,EMPRESAS!$A$1:$I$342,9,0)</f>
        <v>#N/A</v>
      </c>
      <c r="J2298" s="2"/>
      <c r="K2298" s="176" t="e">
        <f>VLOOKUP(J2298,AUXILIAR_TIPO_ASEGURADORA!$C$2:$D$19,2,0)</f>
        <v>#N/A</v>
      </c>
      <c r="L2298" s="4"/>
      <c r="M2298" s="2"/>
      <c r="N2298" s="4"/>
      <c r="O2298" s="2"/>
      <c r="P2298" s="4"/>
      <c r="Q2298" s="213"/>
      <c r="R2298" s="2"/>
      <c r="S2298" s="2"/>
      <c r="T2298" s="2"/>
    </row>
    <row r="2299" spans="1:20">
      <c r="A2299" s="84"/>
      <c r="B2299" s="88" t="e">
        <f>VLOOKUP(A2299,EMPRESAS!$A$1:$B$342,2,0)</f>
        <v>#N/A</v>
      </c>
      <c r="C2299" s="88" t="e">
        <f>VLOOKUP(A2299,EMPRESAS!$A$1:$C$342,3,0)</f>
        <v>#N/A</v>
      </c>
      <c r="D2299" s="2"/>
      <c r="E2299" s="4"/>
      <c r="F2299" s="3"/>
      <c r="G2299" s="2"/>
      <c r="H2299" s="4"/>
      <c r="I2299" s="220" t="e">
        <f>VLOOKUP(A2299,EMPRESAS!$A$1:$I$342,9,0)</f>
        <v>#N/A</v>
      </c>
      <c r="J2299" s="2"/>
      <c r="K2299" s="176" t="e">
        <f>VLOOKUP(J2299,AUXILIAR_TIPO_ASEGURADORA!$C$2:$D$19,2,0)</f>
        <v>#N/A</v>
      </c>
      <c r="L2299" s="4"/>
      <c r="M2299" s="2"/>
      <c r="N2299" s="4"/>
      <c r="O2299" s="2"/>
      <c r="P2299" s="4"/>
      <c r="Q2299" s="213"/>
      <c r="R2299" s="2"/>
      <c r="S2299" s="2"/>
      <c r="T2299" s="2"/>
    </row>
    <row r="2300" spans="1:20">
      <c r="A2300" s="84"/>
      <c r="B2300" s="88" t="e">
        <f>VLOOKUP(A2300,EMPRESAS!$A$1:$B$342,2,0)</f>
        <v>#N/A</v>
      </c>
      <c r="C2300" s="88" t="e">
        <f>VLOOKUP(A2300,EMPRESAS!$A$1:$C$342,3,0)</f>
        <v>#N/A</v>
      </c>
      <c r="D2300" s="2"/>
      <c r="E2300" s="4"/>
      <c r="F2300" s="3"/>
      <c r="G2300" s="2"/>
      <c r="H2300" s="4"/>
      <c r="I2300" s="220" t="e">
        <f>VLOOKUP(A2300,EMPRESAS!$A$1:$I$342,9,0)</f>
        <v>#N/A</v>
      </c>
      <c r="J2300" s="2"/>
      <c r="K2300" s="176" t="e">
        <f>VLOOKUP(J2300,AUXILIAR_TIPO_ASEGURADORA!$C$2:$D$19,2,0)</f>
        <v>#N/A</v>
      </c>
      <c r="L2300" s="4"/>
      <c r="M2300" s="2"/>
      <c r="N2300" s="4"/>
      <c r="O2300" s="2"/>
      <c r="P2300" s="4"/>
      <c r="Q2300" s="213"/>
      <c r="R2300" s="2"/>
      <c r="S2300" s="2"/>
      <c r="T2300" s="2"/>
    </row>
    <row r="2301" spans="1:20">
      <c r="A2301" s="84"/>
      <c r="B2301" s="88" t="e">
        <f>VLOOKUP(A2301,EMPRESAS!$A$1:$B$342,2,0)</f>
        <v>#N/A</v>
      </c>
      <c r="C2301" s="88" t="e">
        <f>VLOOKUP(A2301,EMPRESAS!$A$1:$C$342,3,0)</f>
        <v>#N/A</v>
      </c>
      <c r="D2301" s="2"/>
      <c r="E2301" s="4"/>
      <c r="F2301" s="3"/>
      <c r="G2301" s="2"/>
      <c r="H2301" s="4"/>
      <c r="I2301" s="220" t="e">
        <f>VLOOKUP(A2301,EMPRESAS!$A$1:$I$342,9,0)</f>
        <v>#N/A</v>
      </c>
      <c r="J2301" s="2"/>
      <c r="K2301" s="176" t="e">
        <f>VLOOKUP(J2301,AUXILIAR_TIPO_ASEGURADORA!$C$2:$D$19,2,0)</f>
        <v>#N/A</v>
      </c>
      <c r="L2301" s="4"/>
      <c r="M2301" s="2"/>
      <c r="N2301" s="4"/>
      <c r="O2301" s="2"/>
      <c r="P2301" s="4"/>
      <c r="Q2301" s="213"/>
      <c r="R2301" s="2"/>
      <c r="S2301" s="2"/>
      <c r="T2301" s="2"/>
    </row>
    <row r="2302" spans="1:20">
      <c r="A2302" s="84"/>
      <c r="B2302" s="88" t="e">
        <f>VLOOKUP(A2302,EMPRESAS!$A$1:$B$342,2,0)</f>
        <v>#N/A</v>
      </c>
      <c r="C2302" s="88" t="e">
        <f>VLOOKUP(A2302,EMPRESAS!$A$1:$C$342,3,0)</f>
        <v>#N/A</v>
      </c>
      <c r="D2302" s="2"/>
      <c r="E2302" s="4"/>
      <c r="F2302" s="3"/>
      <c r="G2302" s="2"/>
      <c r="H2302" s="4"/>
      <c r="I2302" s="220" t="e">
        <f>VLOOKUP(A2302,EMPRESAS!$A$1:$I$342,9,0)</f>
        <v>#N/A</v>
      </c>
      <c r="J2302" s="2"/>
      <c r="K2302" s="176" t="e">
        <f>VLOOKUP(J2302,AUXILIAR_TIPO_ASEGURADORA!$C$2:$D$19,2,0)</f>
        <v>#N/A</v>
      </c>
      <c r="L2302" s="4"/>
      <c r="M2302" s="2"/>
      <c r="N2302" s="4"/>
      <c r="O2302" s="2"/>
      <c r="P2302" s="4"/>
      <c r="Q2302" s="213"/>
      <c r="R2302" s="2"/>
      <c r="S2302" s="2"/>
      <c r="T2302" s="2"/>
    </row>
    <row r="2303" spans="1:20">
      <c r="A2303" s="84"/>
      <c r="B2303" s="88" t="e">
        <f>VLOOKUP(A2303,EMPRESAS!$A$1:$B$342,2,0)</f>
        <v>#N/A</v>
      </c>
      <c r="C2303" s="88" t="e">
        <f>VLOOKUP(A2303,EMPRESAS!$A$1:$C$342,3,0)</f>
        <v>#N/A</v>
      </c>
      <c r="D2303" s="2"/>
      <c r="E2303" s="4"/>
      <c r="F2303" s="3"/>
      <c r="G2303" s="2"/>
      <c r="H2303" s="4"/>
      <c r="I2303" s="220" t="e">
        <f>VLOOKUP(A2303,EMPRESAS!$A$1:$I$342,9,0)</f>
        <v>#N/A</v>
      </c>
      <c r="J2303" s="2"/>
      <c r="K2303" s="176" t="e">
        <f>VLOOKUP(J2303,AUXILIAR_TIPO_ASEGURADORA!$C$2:$D$19,2,0)</f>
        <v>#N/A</v>
      </c>
      <c r="L2303" s="4"/>
      <c r="M2303" s="2"/>
      <c r="N2303" s="4"/>
      <c r="O2303" s="2"/>
      <c r="P2303" s="4"/>
      <c r="Q2303" s="213"/>
      <c r="R2303" s="2"/>
      <c r="S2303" s="2"/>
      <c r="T2303" s="2"/>
    </row>
    <row r="2304" spans="1:20">
      <c r="A2304" s="84"/>
      <c r="B2304" s="88" t="e">
        <f>VLOOKUP(A2304,EMPRESAS!$A$1:$B$342,2,0)</f>
        <v>#N/A</v>
      </c>
      <c r="C2304" s="88" t="e">
        <f>VLOOKUP(A2304,EMPRESAS!$A$1:$C$342,3,0)</f>
        <v>#N/A</v>
      </c>
      <c r="D2304" s="2"/>
      <c r="E2304" s="4"/>
      <c r="F2304" s="3"/>
      <c r="G2304" s="2"/>
      <c r="H2304" s="4"/>
      <c r="I2304" s="220" t="e">
        <f>VLOOKUP(A2304,EMPRESAS!$A$1:$I$342,9,0)</f>
        <v>#N/A</v>
      </c>
      <c r="J2304" s="2"/>
      <c r="K2304" s="176" t="e">
        <f>VLOOKUP(J2304,AUXILIAR_TIPO_ASEGURADORA!$C$2:$D$19,2,0)</f>
        <v>#N/A</v>
      </c>
      <c r="L2304" s="4"/>
      <c r="M2304" s="2"/>
      <c r="N2304" s="4"/>
      <c r="O2304" s="2"/>
      <c r="P2304" s="4"/>
      <c r="Q2304" s="213"/>
      <c r="R2304" s="2"/>
      <c r="S2304" s="2"/>
      <c r="T2304" s="2"/>
    </row>
    <row r="2305" spans="1:20">
      <c r="A2305" s="84"/>
      <c r="B2305" s="88" t="e">
        <f>VLOOKUP(A2305,EMPRESAS!$A$1:$B$342,2,0)</f>
        <v>#N/A</v>
      </c>
      <c r="C2305" s="88" t="e">
        <f>VLOOKUP(A2305,EMPRESAS!$A$1:$C$342,3,0)</f>
        <v>#N/A</v>
      </c>
      <c r="D2305" s="2"/>
      <c r="E2305" s="4"/>
      <c r="F2305" s="3"/>
      <c r="G2305" s="2"/>
      <c r="H2305" s="4"/>
      <c r="I2305" s="220" t="e">
        <f>VLOOKUP(A2305,EMPRESAS!$A$1:$I$342,9,0)</f>
        <v>#N/A</v>
      </c>
      <c r="J2305" s="2"/>
      <c r="K2305" s="176" t="e">
        <f>VLOOKUP(J2305,AUXILIAR_TIPO_ASEGURADORA!$C$2:$D$19,2,0)</f>
        <v>#N/A</v>
      </c>
      <c r="L2305" s="4"/>
      <c r="M2305" s="2"/>
      <c r="N2305" s="4"/>
      <c r="O2305" s="2"/>
      <c r="P2305" s="4"/>
      <c r="Q2305" s="213"/>
      <c r="R2305" s="2"/>
      <c r="S2305" s="2"/>
      <c r="T2305" s="2"/>
    </row>
    <row r="2306" spans="1:20">
      <c r="A2306" s="84"/>
      <c r="B2306" s="88" t="e">
        <f>VLOOKUP(A2306,EMPRESAS!$A$1:$B$342,2,0)</f>
        <v>#N/A</v>
      </c>
      <c r="C2306" s="88" t="e">
        <f>VLOOKUP(A2306,EMPRESAS!$A$1:$C$342,3,0)</f>
        <v>#N/A</v>
      </c>
      <c r="D2306" s="2"/>
      <c r="E2306" s="4"/>
      <c r="F2306" s="3"/>
      <c r="G2306" s="2"/>
      <c r="H2306" s="4"/>
      <c r="I2306" s="220" t="e">
        <f>VLOOKUP(A2306,EMPRESAS!$A$1:$I$342,9,0)</f>
        <v>#N/A</v>
      </c>
      <c r="J2306" s="2"/>
      <c r="K2306" s="176" t="e">
        <f>VLOOKUP(J2306,AUXILIAR_TIPO_ASEGURADORA!$C$2:$D$19,2,0)</f>
        <v>#N/A</v>
      </c>
      <c r="L2306" s="4"/>
      <c r="M2306" s="2"/>
      <c r="N2306" s="4"/>
      <c r="O2306" s="2"/>
      <c r="P2306" s="4"/>
      <c r="Q2306" s="213"/>
      <c r="R2306" s="2"/>
      <c r="S2306" s="2"/>
      <c r="T2306" s="2"/>
    </row>
    <row r="2307" spans="1:20">
      <c r="A2307" s="84"/>
      <c r="B2307" s="88" t="e">
        <f>VLOOKUP(A2307,EMPRESAS!$A$1:$B$342,2,0)</f>
        <v>#N/A</v>
      </c>
      <c r="C2307" s="88" t="e">
        <f>VLOOKUP(A2307,EMPRESAS!$A$1:$C$342,3,0)</f>
        <v>#N/A</v>
      </c>
      <c r="D2307" s="2"/>
      <c r="E2307" s="4"/>
      <c r="F2307" s="3"/>
      <c r="G2307" s="2"/>
      <c r="H2307" s="4"/>
      <c r="I2307" s="220" t="e">
        <f>VLOOKUP(A2307,EMPRESAS!$A$1:$I$342,9,0)</f>
        <v>#N/A</v>
      </c>
      <c r="J2307" s="2"/>
      <c r="K2307" s="176" t="e">
        <f>VLOOKUP(J2307,AUXILIAR_TIPO_ASEGURADORA!$C$2:$D$19,2,0)</f>
        <v>#N/A</v>
      </c>
      <c r="L2307" s="4"/>
      <c r="M2307" s="2"/>
      <c r="N2307" s="4"/>
      <c r="O2307" s="2"/>
      <c r="P2307" s="4"/>
      <c r="Q2307" s="213"/>
      <c r="R2307" s="2"/>
      <c r="S2307" s="2"/>
      <c r="T2307" s="2"/>
    </row>
    <row r="2308" spans="1:20">
      <c r="A2308" s="84"/>
      <c r="B2308" s="88" t="e">
        <f>VLOOKUP(A2308,EMPRESAS!$A$1:$B$342,2,0)</f>
        <v>#N/A</v>
      </c>
      <c r="C2308" s="88" t="e">
        <f>VLOOKUP(A2308,EMPRESAS!$A$1:$C$342,3,0)</f>
        <v>#N/A</v>
      </c>
      <c r="D2308" s="2"/>
      <c r="E2308" s="4"/>
      <c r="F2308" s="3"/>
      <c r="G2308" s="2"/>
      <c r="H2308" s="4"/>
      <c r="I2308" s="220" t="e">
        <f>VLOOKUP(A2308,EMPRESAS!$A$1:$I$342,9,0)</f>
        <v>#N/A</v>
      </c>
      <c r="J2308" s="2"/>
      <c r="K2308" s="176" t="e">
        <f>VLOOKUP(J2308,AUXILIAR_TIPO_ASEGURADORA!$C$2:$D$19,2,0)</f>
        <v>#N/A</v>
      </c>
      <c r="L2308" s="4"/>
      <c r="M2308" s="2"/>
      <c r="N2308" s="4"/>
      <c r="O2308" s="2"/>
      <c r="P2308" s="4"/>
      <c r="Q2308" s="213"/>
      <c r="R2308" s="2"/>
      <c r="S2308" s="2"/>
      <c r="T2308" s="2"/>
    </row>
    <row r="2309" spans="1:20">
      <c r="A2309" s="84"/>
      <c r="B2309" s="88" t="e">
        <f>VLOOKUP(A2309,EMPRESAS!$A$1:$B$342,2,0)</f>
        <v>#N/A</v>
      </c>
      <c r="C2309" s="88" t="e">
        <f>VLOOKUP(A2309,EMPRESAS!$A$1:$C$342,3,0)</f>
        <v>#N/A</v>
      </c>
      <c r="D2309" s="2"/>
      <c r="E2309" s="4"/>
      <c r="F2309" s="3"/>
      <c r="G2309" s="2"/>
      <c r="H2309" s="4"/>
      <c r="I2309" s="220" t="e">
        <f>VLOOKUP(A2309,EMPRESAS!$A$1:$I$342,9,0)</f>
        <v>#N/A</v>
      </c>
      <c r="J2309" s="2"/>
      <c r="K2309" s="176" t="e">
        <f>VLOOKUP(J2309,AUXILIAR_TIPO_ASEGURADORA!$C$2:$D$19,2,0)</f>
        <v>#N/A</v>
      </c>
      <c r="L2309" s="4"/>
      <c r="M2309" s="2"/>
      <c r="N2309" s="4"/>
      <c r="O2309" s="2"/>
      <c r="P2309" s="4"/>
      <c r="Q2309" s="213"/>
      <c r="R2309" s="2"/>
      <c r="S2309" s="2"/>
      <c r="T2309" s="2"/>
    </row>
    <row r="2310" spans="1:20">
      <c r="A2310" s="84"/>
      <c r="B2310" s="88" t="e">
        <f>VLOOKUP(A2310,EMPRESAS!$A$1:$B$342,2,0)</f>
        <v>#N/A</v>
      </c>
      <c r="C2310" s="88" t="e">
        <f>VLOOKUP(A2310,EMPRESAS!$A$1:$C$342,3,0)</f>
        <v>#N/A</v>
      </c>
      <c r="D2310" s="2"/>
      <c r="E2310" s="4"/>
      <c r="F2310" s="3"/>
      <c r="G2310" s="2"/>
      <c r="H2310" s="4"/>
      <c r="I2310" s="220" t="e">
        <f>VLOOKUP(A2310,EMPRESAS!$A$1:$I$342,9,0)</f>
        <v>#N/A</v>
      </c>
      <c r="J2310" s="2"/>
      <c r="K2310" s="176" t="e">
        <f>VLOOKUP(J2310,AUXILIAR_TIPO_ASEGURADORA!$C$2:$D$19,2,0)</f>
        <v>#N/A</v>
      </c>
      <c r="L2310" s="4"/>
      <c r="M2310" s="2"/>
      <c r="N2310" s="4"/>
      <c r="O2310" s="2"/>
      <c r="P2310" s="4"/>
      <c r="Q2310" s="213"/>
      <c r="R2310" s="2"/>
      <c r="S2310" s="2"/>
      <c r="T2310" s="2"/>
    </row>
    <row r="2311" spans="1:20">
      <c r="A2311" s="84"/>
      <c r="B2311" s="88" t="e">
        <f>VLOOKUP(A2311,EMPRESAS!$A$1:$B$342,2,0)</f>
        <v>#N/A</v>
      </c>
      <c r="C2311" s="88" t="e">
        <f>VLOOKUP(A2311,EMPRESAS!$A$1:$C$342,3,0)</f>
        <v>#N/A</v>
      </c>
      <c r="D2311" s="2"/>
      <c r="E2311" s="4"/>
      <c r="F2311" s="3"/>
      <c r="G2311" s="2"/>
      <c r="H2311" s="4"/>
      <c r="I2311" s="220" t="e">
        <f>VLOOKUP(A2311,EMPRESAS!$A$1:$I$342,9,0)</f>
        <v>#N/A</v>
      </c>
      <c r="J2311" s="2"/>
      <c r="K2311" s="176" t="e">
        <f>VLOOKUP(J2311,AUXILIAR_TIPO_ASEGURADORA!$C$2:$D$19,2,0)</f>
        <v>#N/A</v>
      </c>
      <c r="L2311" s="4"/>
      <c r="M2311" s="2"/>
      <c r="N2311" s="4"/>
      <c r="O2311" s="2"/>
      <c r="P2311" s="4"/>
      <c r="Q2311" s="213"/>
      <c r="R2311" s="2"/>
      <c r="S2311" s="2"/>
      <c r="T2311" s="2"/>
    </row>
    <row r="2312" spans="1:20">
      <c r="A2312" s="84"/>
      <c r="B2312" s="88" t="e">
        <f>VLOOKUP(A2312,EMPRESAS!$A$1:$B$342,2,0)</f>
        <v>#N/A</v>
      </c>
      <c r="C2312" s="88" t="e">
        <f>VLOOKUP(A2312,EMPRESAS!$A$1:$C$342,3,0)</f>
        <v>#N/A</v>
      </c>
      <c r="D2312" s="2"/>
      <c r="E2312" s="4"/>
      <c r="F2312" s="3"/>
      <c r="G2312" s="2"/>
      <c r="H2312" s="4"/>
      <c r="I2312" s="220" t="e">
        <f>VLOOKUP(A2312,EMPRESAS!$A$1:$I$342,9,0)</f>
        <v>#N/A</v>
      </c>
      <c r="J2312" s="2"/>
      <c r="K2312" s="176" t="e">
        <f>VLOOKUP(J2312,AUXILIAR_TIPO_ASEGURADORA!$C$2:$D$19,2,0)</f>
        <v>#N/A</v>
      </c>
      <c r="L2312" s="4"/>
      <c r="M2312" s="2"/>
      <c r="N2312" s="4"/>
      <c r="O2312" s="2"/>
      <c r="P2312" s="4"/>
      <c r="Q2312" s="213"/>
      <c r="R2312" s="2"/>
      <c r="S2312" s="2"/>
      <c r="T2312" s="2"/>
    </row>
    <row r="2313" spans="1:20">
      <c r="A2313" s="84"/>
      <c r="B2313" s="88" t="e">
        <f>VLOOKUP(A2313,EMPRESAS!$A$1:$B$342,2,0)</f>
        <v>#N/A</v>
      </c>
      <c r="C2313" s="88" t="e">
        <f>VLOOKUP(A2313,EMPRESAS!$A$1:$C$342,3,0)</f>
        <v>#N/A</v>
      </c>
      <c r="D2313" s="2"/>
      <c r="E2313" s="4"/>
      <c r="F2313" s="3"/>
      <c r="G2313" s="2"/>
      <c r="H2313" s="4"/>
      <c r="I2313" s="220" t="e">
        <f>VLOOKUP(A2313,EMPRESAS!$A$1:$I$342,9,0)</f>
        <v>#N/A</v>
      </c>
      <c r="J2313" s="2"/>
      <c r="K2313" s="176" t="e">
        <f>VLOOKUP(J2313,AUXILIAR_TIPO_ASEGURADORA!$C$2:$D$19,2,0)</f>
        <v>#N/A</v>
      </c>
      <c r="L2313" s="4"/>
      <c r="M2313" s="2"/>
      <c r="N2313" s="4"/>
      <c r="O2313" s="2"/>
      <c r="P2313" s="4"/>
      <c r="Q2313" s="213"/>
      <c r="R2313" s="2"/>
      <c r="S2313" s="2"/>
      <c r="T2313" s="2"/>
    </row>
    <row r="2314" spans="1:20">
      <c r="A2314" s="84"/>
      <c r="B2314" s="88" t="e">
        <f>VLOOKUP(A2314,EMPRESAS!$A$1:$B$342,2,0)</f>
        <v>#N/A</v>
      </c>
      <c r="C2314" s="88" t="e">
        <f>VLOOKUP(A2314,EMPRESAS!$A$1:$C$342,3,0)</f>
        <v>#N/A</v>
      </c>
      <c r="D2314" s="2"/>
      <c r="E2314" s="4"/>
      <c r="F2314" s="3"/>
      <c r="G2314" s="2"/>
      <c r="H2314" s="4"/>
      <c r="I2314" s="220" t="e">
        <f>VLOOKUP(A2314,EMPRESAS!$A$1:$I$342,9,0)</f>
        <v>#N/A</v>
      </c>
      <c r="J2314" s="2"/>
      <c r="K2314" s="176" t="e">
        <f>VLOOKUP(J2314,AUXILIAR_TIPO_ASEGURADORA!$C$2:$D$19,2,0)</f>
        <v>#N/A</v>
      </c>
      <c r="L2314" s="4"/>
      <c r="M2314" s="2"/>
      <c r="N2314" s="4"/>
      <c r="O2314" s="2"/>
      <c r="P2314" s="4"/>
      <c r="Q2314" s="213"/>
      <c r="R2314" s="2"/>
      <c r="S2314" s="2"/>
      <c r="T2314" s="2"/>
    </row>
    <row r="2315" spans="1:20">
      <c r="A2315" s="84"/>
      <c r="B2315" s="88" t="e">
        <f>VLOOKUP(A2315,EMPRESAS!$A$1:$B$342,2,0)</f>
        <v>#N/A</v>
      </c>
      <c r="C2315" s="88" t="e">
        <f>VLOOKUP(A2315,EMPRESAS!$A$1:$C$342,3,0)</f>
        <v>#N/A</v>
      </c>
      <c r="D2315" s="2"/>
      <c r="E2315" s="4"/>
      <c r="F2315" s="3"/>
      <c r="G2315" s="2"/>
      <c r="H2315" s="4"/>
      <c r="I2315" s="220" t="e">
        <f>VLOOKUP(A2315,EMPRESAS!$A$1:$I$342,9,0)</f>
        <v>#N/A</v>
      </c>
      <c r="J2315" s="2"/>
      <c r="K2315" s="176" t="e">
        <f>VLOOKUP(J2315,AUXILIAR_TIPO_ASEGURADORA!$C$2:$D$19,2,0)</f>
        <v>#N/A</v>
      </c>
      <c r="L2315" s="4"/>
      <c r="M2315" s="2"/>
      <c r="N2315" s="4"/>
      <c r="O2315" s="2"/>
      <c r="P2315" s="4"/>
      <c r="Q2315" s="213"/>
      <c r="R2315" s="2"/>
      <c r="S2315" s="2"/>
      <c r="T2315" s="2"/>
    </row>
    <row r="2316" spans="1:20">
      <c r="A2316" s="84"/>
      <c r="B2316" s="88" t="e">
        <f>VLOOKUP(A2316,EMPRESAS!$A$1:$B$342,2,0)</f>
        <v>#N/A</v>
      </c>
      <c r="C2316" s="88" t="e">
        <f>VLOOKUP(A2316,EMPRESAS!$A$1:$C$342,3,0)</f>
        <v>#N/A</v>
      </c>
      <c r="D2316" s="2"/>
      <c r="E2316" s="4"/>
      <c r="F2316" s="3"/>
      <c r="G2316" s="2"/>
      <c r="H2316" s="4"/>
      <c r="I2316" s="220" t="e">
        <f>VLOOKUP(A2316,EMPRESAS!$A$1:$I$342,9,0)</f>
        <v>#N/A</v>
      </c>
      <c r="J2316" s="2"/>
      <c r="K2316" s="176" t="e">
        <f>VLOOKUP(J2316,AUXILIAR_TIPO_ASEGURADORA!$C$2:$D$19,2,0)</f>
        <v>#N/A</v>
      </c>
      <c r="L2316" s="4"/>
      <c r="M2316" s="2"/>
      <c r="N2316" s="4"/>
      <c r="O2316" s="2"/>
      <c r="P2316" s="4"/>
      <c r="Q2316" s="213"/>
      <c r="R2316" s="2"/>
      <c r="S2316" s="2"/>
      <c r="T2316" s="2"/>
    </row>
    <row r="2317" spans="1:20">
      <c r="A2317" s="84"/>
      <c r="B2317" s="88" t="e">
        <f>VLOOKUP(A2317,EMPRESAS!$A$1:$B$342,2,0)</f>
        <v>#N/A</v>
      </c>
      <c r="C2317" s="88" t="e">
        <f>VLOOKUP(A2317,EMPRESAS!$A$1:$C$342,3,0)</f>
        <v>#N/A</v>
      </c>
      <c r="D2317" s="2"/>
      <c r="E2317" s="4"/>
      <c r="F2317" s="3"/>
      <c r="G2317" s="2"/>
      <c r="H2317" s="4"/>
      <c r="I2317" s="220" t="e">
        <f>VLOOKUP(A2317,EMPRESAS!$A$1:$I$342,9,0)</f>
        <v>#N/A</v>
      </c>
      <c r="J2317" s="2"/>
      <c r="K2317" s="176" t="e">
        <f>VLOOKUP(J2317,AUXILIAR_TIPO_ASEGURADORA!$C$2:$D$19,2,0)</f>
        <v>#N/A</v>
      </c>
      <c r="L2317" s="4"/>
      <c r="M2317" s="2"/>
      <c r="N2317" s="4"/>
      <c r="O2317" s="2"/>
      <c r="P2317" s="4"/>
      <c r="Q2317" s="213"/>
      <c r="R2317" s="2"/>
      <c r="S2317" s="2"/>
      <c r="T2317" s="2"/>
    </row>
    <row r="2318" spans="1:20">
      <c r="A2318" s="84"/>
      <c r="B2318" s="88" t="e">
        <f>VLOOKUP(A2318,EMPRESAS!$A$1:$B$342,2,0)</f>
        <v>#N/A</v>
      </c>
      <c r="C2318" s="88" t="e">
        <f>VLOOKUP(A2318,EMPRESAS!$A$1:$C$342,3,0)</f>
        <v>#N/A</v>
      </c>
      <c r="D2318" s="2"/>
      <c r="E2318" s="4"/>
      <c r="F2318" s="3"/>
      <c r="G2318" s="2"/>
      <c r="H2318" s="4"/>
      <c r="I2318" s="220" t="e">
        <f>VLOOKUP(A2318,EMPRESAS!$A$1:$I$342,9,0)</f>
        <v>#N/A</v>
      </c>
      <c r="J2318" s="2"/>
      <c r="K2318" s="176" t="e">
        <f>VLOOKUP(J2318,AUXILIAR_TIPO_ASEGURADORA!$C$2:$D$19,2,0)</f>
        <v>#N/A</v>
      </c>
      <c r="L2318" s="4"/>
      <c r="M2318" s="2"/>
      <c r="N2318" s="4"/>
      <c r="O2318" s="2"/>
      <c r="P2318" s="4"/>
      <c r="Q2318" s="213"/>
      <c r="R2318" s="2"/>
      <c r="S2318" s="2"/>
      <c r="T2318" s="2"/>
    </row>
    <row r="2319" spans="1:20">
      <c r="A2319" s="84"/>
      <c r="B2319" s="88" t="e">
        <f>VLOOKUP(A2319,EMPRESAS!$A$1:$B$342,2,0)</f>
        <v>#N/A</v>
      </c>
      <c r="C2319" s="88" t="e">
        <f>VLOOKUP(A2319,EMPRESAS!$A$1:$C$342,3,0)</f>
        <v>#N/A</v>
      </c>
      <c r="D2319" s="2"/>
      <c r="E2319" s="4"/>
      <c r="F2319" s="3"/>
      <c r="G2319" s="2"/>
      <c r="H2319" s="4"/>
      <c r="I2319" s="220" t="e">
        <f>VLOOKUP(A2319,EMPRESAS!$A$1:$I$342,9,0)</f>
        <v>#N/A</v>
      </c>
      <c r="J2319" s="2"/>
      <c r="K2319" s="176" t="e">
        <f>VLOOKUP(J2319,AUXILIAR_TIPO_ASEGURADORA!$C$2:$D$19,2,0)</f>
        <v>#N/A</v>
      </c>
      <c r="L2319" s="4"/>
      <c r="M2319" s="2"/>
      <c r="N2319" s="4"/>
      <c r="O2319" s="2"/>
      <c r="P2319" s="4"/>
      <c r="Q2319" s="213"/>
      <c r="R2319" s="2"/>
      <c r="S2319" s="2"/>
      <c r="T2319" s="2"/>
    </row>
    <row r="2320" spans="1:20">
      <c r="A2320" s="84"/>
      <c r="B2320" s="88" t="e">
        <f>VLOOKUP(A2320,EMPRESAS!$A$1:$B$342,2,0)</f>
        <v>#N/A</v>
      </c>
      <c r="C2320" s="88" t="e">
        <f>VLOOKUP(A2320,EMPRESAS!$A$1:$C$342,3,0)</f>
        <v>#N/A</v>
      </c>
      <c r="D2320" s="2"/>
      <c r="E2320" s="4"/>
      <c r="F2320" s="3"/>
      <c r="G2320" s="2"/>
      <c r="H2320" s="4"/>
      <c r="I2320" s="220" t="e">
        <f>VLOOKUP(A2320,EMPRESAS!$A$1:$I$342,9,0)</f>
        <v>#N/A</v>
      </c>
      <c r="J2320" s="2"/>
      <c r="K2320" s="176" t="e">
        <f>VLOOKUP(J2320,AUXILIAR_TIPO_ASEGURADORA!$C$2:$D$19,2,0)</f>
        <v>#N/A</v>
      </c>
      <c r="L2320" s="4"/>
      <c r="M2320" s="2"/>
      <c r="N2320" s="4"/>
      <c r="O2320" s="2"/>
      <c r="P2320" s="4"/>
      <c r="Q2320" s="213"/>
      <c r="R2320" s="2"/>
      <c r="S2320" s="2"/>
      <c r="T2320" s="2"/>
    </row>
    <row r="2321" spans="1:20">
      <c r="A2321" s="84"/>
      <c r="B2321" s="88" t="e">
        <f>VLOOKUP(A2321,EMPRESAS!$A$1:$B$342,2,0)</f>
        <v>#N/A</v>
      </c>
      <c r="C2321" s="88" t="e">
        <f>VLOOKUP(A2321,EMPRESAS!$A$1:$C$342,3,0)</f>
        <v>#N/A</v>
      </c>
      <c r="D2321" s="2"/>
      <c r="E2321" s="4"/>
      <c r="F2321" s="3"/>
      <c r="G2321" s="2"/>
      <c r="H2321" s="4"/>
      <c r="I2321" s="220" t="e">
        <f>VLOOKUP(A2321,EMPRESAS!$A$1:$I$342,9,0)</f>
        <v>#N/A</v>
      </c>
      <c r="J2321" s="2"/>
      <c r="K2321" s="176" t="e">
        <f>VLOOKUP(J2321,AUXILIAR_TIPO_ASEGURADORA!$C$2:$D$19,2,0)</f>
        <v>#N/A</v>
      </c>
      <c r="L2321" s="4"/>
      <c r="M2321" s="2"/>
      <c r="N2321" s="4"/>
      <c r="O2321" s="2"/>
      <c r="P2321" s="4"/>
      <c r="Q2321" s="213"/>
      <c r="R2321" s="2"/>
      <c r="S2321" s="2"/>
      <c r="T2321" s="2"/>
    </row>
    <row r="2322" spans="1:20">
      <c r="A2322" s="84"/>
      <c r="B2322" s="88" t="e">
        <f>VLOOKUP(A2322,EMPRESAS!$A$1:$B$342,2,0)</f>
        <v>#N/A</v>
      </c>
      <c r="C2322" s="88" t="e">
        <f>VLOOKUP(A2322,EMPRESAS!$A$1:$C$342,3,0)</f>
        <v>#N/A</v>
      </c>
      <c r="D2322" s="2"/>
      <c r="E2322" s="4"/>
      <c r="F2322" s="3"/>
      <c r="G2322" s="2"/>
      <c r="H2322" s="4"/>
      <c r="I2322" s="220" t="e">
        <f>VLOOKUP(A2322,EMPRESAS!$A$1:$I$342,9,0)</f>
        <v>#N/A</v>
      </c>
      <c r="J2322" s="2"/>
      <c r="K2322" s="176" t="e">
        <f>VLOOKUP(J2322,AUXILIAR_TIPO_ASEGURADORA!$C$2:$D$19,2,0)</f>
        <v>#N/A</v>
      </c>
      <c r="L2322" s="4"/>
      <c r="M2322" s="2"/>
      <c r="N2322" s="4"/>
      <c r="O2322" s="2"/>
      <c r="P2322" s="4"/>
      <c r="Q2322" s="213"/>
      <c r="R2322" s="2"/>
      <c r="S2322" s="2"/>
      <c r="T2322" s="2"/>
    </row>
    <row r="2323" spans="1:20">
      <c r="A2323" s="84"/>
      <c r="B2323" s="88" t="e">
        <f>VLOOKUP(A2323,EMPRESAS!$A$1:$B$342,2,0)</f>
        <v>#N/A</v>
      </c>
      <c r="C2323" s="88" t="e">
        <f>VLOOKUP(A2323,EMPRESAS!$A$1:$C$342,3,0)</f>
        <v>#N/A</v>
      </c>
      <c r="D2323" s="2"/>
      <c r="E2323" s="4"/>
      <c r="F2323" s="3"/>
      <c r="G2323" s="2"/>
      <c r="H2323" s="4"/>
      <c r="I2323" s="220" t="e">
        <f>VLOOKUP(A2323,EMPRESAS!$A$1:$I$342,9,0)</f>
        <v>#N/A</v>
      </c>
      <c r="J2323" s="2"/>
      <c r="K2323" s="176" t="e">
        <f>VLOOKUP(J2323,AUXILIAR_TIPO_ASEGURADORA!$C$2:$D$19,2,0)</f>
        <v>#N/A</v>
      </c>
      <c r="L2323" s="4"/>
      <c r="M2323" s="2"/>
      <c r="N2323" s="4"/>
      <c r="O2323" s="2"/>
      <c r="P2323" s="4"/>
      <c r="Q2323" s="213"/>
      <c r="R2323" s="2"/>
      <c r="S2323" s="2"/>
      <c r="T2323" s="2"/>
    </row>
    <row r="2324" spans="1:20">
      <c r="A2324" s="84"/>
      <c r="B2324" s="88" t="e">
        <f>VLOOKUP(A2324,EMPRESAS!$A$1:$B$342,2,0)</f>
        <v>#N/A</v>
      </c>
      <c r="C2324" s="88" t="e">
        <f>VLOOKUP(A2324,EMPRESAS!$A$1:$C$342,3,0)</f>
        <v>#N/A</v>
      </c>
      <c r="D2324" s="2"/>
      <c r="E2324" s="4"/>
      <c r="F2324" s="3"/>
      <c r="G2324" s="2"/>
      <c r="H2324" s="4"/>
      <c r="I2324" s="220" t="e">
        <f>VLOOKUP(A2324,EMPRESAS!$A$1:$I$342,9,0)</f>
        <v>#N/A</v>
      </c>
      <c r="J2324" s="2"/>
      <c r="K2324" s="176" t="e">
        <f>VLOOKUP(J2324,AUXILIAR_TIPO_ASEGURADORA!$C$2:$D$19,2,0)</f>
        <v>#N/A</v>
      </c>
      <c r="L2324" s="4"/>
      <c r="M2324" s="2"/>
      <c r="N2324" s="4"/>
      <c r="O2324" s="2"/>
      <c r="P2324" s="4"/>
      <c r="Q2324" s="213"/>
      <c r="R2324" s="2"/>
      <c r="S2324" s="2"/>
      <c r="T2324" s="2"/>
    </row>
    <row r="2325" spans="1:20">
      <c r="A2325" s="84"/>
      <c r="B2325" s="88" t="e">
        <f>VLOOKUP(A2325,EMPRESAS!$A$1:$B$342,2,0)</f>
        <v>#N/A</v>
      </c>
      <c r="C2325" s="88" t="e">
        <f>VLOOKUP(A2325,EMPRESAS!$A$1:$C$342,3,0)</f>
        <v>#N/A</v>
      </c>
      <c r="D2325" s="2"/>
      <c r="E2325" s="4"/>
      <c r="F2325" s="3"/>
      <c r="G2325" s="2"/>
      <c r="H2325" s="4"/>
      <c r="I2325" s="220" t="e">
        <f>VLOOKUP(A2325,EMPRESAS!$A$1:$I$342,9,0)</f>
        <v>#N/A</v>
      </c>
      <c r="J2325" s="2"/>
      <c r="K2325" s="176" t="e">
        <f>VLOOKUP(J2325,AUXILIAR_TIPO_ASEGURADORA!$C$2:$D$19,2,0)</f>
        <v>#N/A</v>
      </c>
      <c r="L2325" s="4"/>
      <c r="M2325" s="2"/>
      <c r="N2325" s="4"/>
      <c r="O2325" s="2"/>
      <c r="P2325" s="4"/>
      <c r="Q2325" s="213"/>
      <c r="R2325" s="2"/>
      <c r="S2325" s="2"/>
      <c r="T2325" s="2"/>
    </row>
    <row r="2326" spans="1:20">
      <c r="A2326" s="84"/>
      <c r="B2326" s="88" t="e">
        <f>VLOOKUP(A2326,EMPRESAS!$A$1:$B$342,2,0)</f>
        <v>#N/A</v>
      </c>
      <c r="C2326" s="88" t="e">
        <f>VLOOKUP(A2326,EMPRESAS!$A$1:$C$342,3,0)</f>
        <v>#N/A</v>
      </c>
      <c r="D2326" s="2"/>
      <c r="E2326" s="4"/>
      <c r="F2326" s="3"/>
      <c r="G2326" s="2"/>
      <c r="H2326" s="4"/>
      <c r="I2326" s="220" t="e">
        <f>VLOOKUP(A2326,EMPRESAS!$A$1:$I$342,9,0)</f>
        <v>#N/A</v>
      </c>
      <c r="J2326" s="2"/>
      <c r="K2326" s="176" t="e">
        <f>VLOOKUP(J2326,AUXILIAR_TIPO_ASEGURADORA!$C$2:$D$19,2,0)</f>
        <v>#N/A</v>
      </c>
      <c r="L2326" s="4"/>
      <c r="M2326" s="2"/>
      <c r="N2326" s="4"/>
      <c r="O2326" s="2"/>
      <c r="P2326" s="4"/>
      <c r="Q2326" s="213"/>
      <c r="R2326" s="2"/>
      <c r="S2326" s="2"/>
      <c r="T2326" s="2"/>
    </row>
    <row r="2327" spans="1:20">
      <c r="A2327" s="84"/>
      <c r="B2327" s="88" t="e">
        <f>VLOOKUP(A2327,EMPRESAS!$A$1:$B$342,2,0)</f>
        <v>#N/A</v>
      </c>
      <c r="C2327" s="88" t="e">
        <f>VLOOKUP(A2327,EMPRESAS!$A$1:$C$342,3,0)</f>
        <v>#N/A</v>
      </c>
      <c r="D2327" s="2"/>
      <c r="E2327" s="4"/>
      <c r="F2327" s="3"/>
      <c r="G2327" s="2"/>
      <c r="H2327" s="4"/>
      <c r="I2327" s="220" t="e">
        <f>VLOOKUP(A2327,EMPRESAS!$A$1:$I$342,9,0)</f>
        <v>#N/A</v>
      </c>
      <c r="J2327" s="2"/>
      <c r="K2327" s="176" t="e">
        <f>VLOOKUP(J2327,AUXILIAR_TIPO_ASEGURADORA!$C$2:$D$19,2,0)</f>
        <v>#N/A</v>
      </c>
      <c r="L2327" s="4"/>
      <c r="M2327" s="2"/>
      <c r="N2327" s="4"/>
      <c r="O2327" s="2"/>
      <c r="P2327" s="4"/>
      <c r="Q2327" s="213"/>
      <c r="R2327" s="2"/>
      <c r="S2327" s="2"/>
      <c r="T2327" s="2"/>
    </row>
    <row r="2328" spans="1:20">
      <c r="A2328" s="84"/>
      <c r="B2328" s="88" t="e">
        <f>VLOOKUP(A2328,EMPRESAS!$A$1:$B$342,2,0)</f>
        <v>#N/A</v>
      </c>
      <c r="C2328" s="88" t="e">
        <f>VLOOKUP(A2328,EMPRESAS!$A$1:$C$342,3,0)</f>
        <v>#N/A</v>
      </c>
      <c r="D2328" s="2"/>
      <c r="E2328" s="4"/>
      <c r="F2328" s="3"/>
      <c r="G2328" s="2"/>
      <c r="H2328" s="4"/>
      <c r="I2328" s="220" t="e">
        <f>VLOOKUP(A2328,EMPRESAS!$A$1:$I$342,9,0)</f>
        <v>#N/A</v>
      </c>
      <c r="J2328" s="2"/>
      <c r="K2328" s="176" t="e">
        <f>VLOOKUP(J2328,AUXILIAR_TIPO_ASEGURADORA!$C$2:$D$19,2,0)</f>
        <v>#N/A</v>
      </c>
      <c r="L2328" s="4"/>
      <c r="M2328" s="2"/>
      <c r="N2328" s="4"/>
      <c r="O2328" s="2"/>
      <c r="P2328" s="4"/>
      <c r="Q2328" s="213"/>
      <c r="R2328" s="2"/>
      <c r="S2328" s="2"/>
      <c r="T2328" s="2"/>
    </row>
    <row r="2329" spans="1:20">
      <c r="A2329" s="84"/>
      <c r="B2329" s="88" t="e">
        <f>VLOOKUP(A2329,EMPRESAS!$A$1:$B$342,2,0)</f>
        <v>#N/A</v>
      </c>
      <c r="C2329" s="88" t="e">
        <f>VLOOKUP(A2329,EMPRESAS!$A$1:$C$342,3,0)</f>
        <v>#N/A</v>
      </c>
      <c r="D2329" s="2"/>
      <c r="E2329" s="4"/>
      <c r="F2329" s="3"/>
      <c r="G2329" s="2"/>
      <c r="H2329" s="4"/>
      <c r="I2329" s="220" t="e">
        <f>VLOOKUP(A2329,EMPRESAS!$A$1:$I$342,9,0)</f>
        <v>#N/A</v>
      </c>
      <c r="J2329" s="2"/>
      <c r="K2329" s="176" t="e">
        <f>VLOOKUP(J2329,AUXILIAR_TIPO_ASEGURADORA!$C$2:$D$19,2,0)</f>
        <v>#N/A</v>
      </c>
      <c r="L2329" s="4"/>
      <c r="M2329" s="2"/>
      <c r="N2329" s="4"/>
      <c r="O2329" s="2"/>
      <c r="P2329" s="4"/>
      <c r="Q2329" s="213"/>
      <c r="R2329" s="2"/>
      <c r="S2329" s="2"/>
      <c r="T2329" s="2"/>
    </row>
    <row r="2330" spans="1:20">
      <c r="A2330" s="84"/>
      <c r="B2330" s="88" t="e">
        <f>VLOOKUP(A2330,EMPRESAS!$A$1:$B$342,2,0)</f>
        <v>#N/A</v>
      </c>
      <c r="C2330" s="88" t="e">
        <f>VLOOKUP(A2330,EMPRESAS!$A$1:$C$342,3,0)</f>
        <v>#N/A</v>
      </c>
      <c r="D2330" s="2"/>
      <c r="E2330" s="4"/>
      <c r="F2330" s="3"/>
      <c r="G2330" s="2"/>
      <c r="H2330" s="4"/>
      <c r="I2330" s="220" t="e">
        <f>VLOOKUP(A2330,EMPRESAS!$A$1:$I$342,9,0)</f>
        <v>#N/A</v>
      </c>
      <c r="J2330" s="2"/>
      <c r="K2330" s="176" t="e">
        <f>VLOOKUP(J2330,AUXILIAR_TIPO_ASEGURADORA!$C$2:$D$19,2,0)</f>
        <v>#N/A</v>
      </c>
      <c r="L2330" s="4"/>
      <c r="M2330" s="2"/>
      <c r="N2330" s="4"/>
      <c r="O2330" s="2"/>
      <c r="P2330" s="4"/>
      <c r="Q2330" s="213"/>
      <c r="R2330" s="2"/>
      <c r="S2330" s="2"/>
      <c r="T2330" s="2"/>
    </row>
    <row r="2331" spans="1:20">
      <c r="A2331" s="84"/>
      <c r="B2331" s="88" t="e">
        <f>VLOOKUP(A2331,EMPRESAS!$A$1:$B$342,2,0)</f>
        <v>#N/A</v>
      </c>
      <c r="C2331" s="88" t="e">
        <f>VLOOKUP(A2331,EMPRESAS!$A$1:$C$342,3,0)</f>
        <v>#N/A</v>
      </c>
      <c r="D2331" s="2"/>
      <c r="E2331" s="4"/>
      <c r="F2331" s="3"/>
      <c r="G2331" s="2"/>
      <c r="H2331" s="4"/>
      <c r="I2331" s="220" t="e">
        <f>VLOOKUP(A2331,EMPRESAS!$A$1:$I$342,9,0)</f>
        <v>#N/A</v>
      </c>
      <c r="J2331" s="2"/>
      <c r="K2331" s="176" t="e">
        <f>VLOOKUP(J2331,AUXILIAR_TIPO_ASEGURADORA!$C$2:$D$19,2,0)</f>
        <v>#N/A</v>
      </c>
      <c r="L2331" s="4"/>
      <c r="M2331" s="2"/>
      <c r="N2331" s="4"/>
      <c r="O2331" s="2"/>
      <c r="P2331" s="4"/>
      <c r="Q2331" s="213"/>
      <c r="R2331" s="2"/>
      <c r="S2331" s="2"/>
      <c r="T2331" s="2"/>
    </row>
    <row r="2332" spans="1:20">
      <c r="A2332" s="84"/>
      <c r="B2332" s="88" t="e">
        <f>VLOOKUP(A2332,EMPRESAS!$A$1:$B$342,2,0)</f>
        <v>#N/A</v>
      </c>
      <c r="C2332" s="88" t="e">
        <f>VLOOKUP(A2332,EMPRESAS!$A$1:$C$342,3,0)</f>
        <v>#N/A</v>
      </c>
      <c r="D2332" s="2"/>
      <c r="E2332" s="4"/>
      <c r="F2332" s="3"/>
      <c r="G2332" s="2"/>
      <c r="H2332" s="4"/>
      <c r="I2332" s="220" t="e">
        <f>VLOOKUP(A2332,EMPRESAS!$A$1:$I$342,9,0)</f>
        <v>#N/A</v>
      </c>
      <c r="J2332" s="2"/>
      <c r="K2332" s="176" t="e">
        <f>VLOOKUP(J2332,AUXILIAR_TIPO_ASEGURADORA!$C$2:$D$19,2,0)</f>
        <v>#N/A</v>
      </c>
      <c r="L2332" s="4"/>
      <c r="M2332" s="2"/>
      <c r="N2332" s="4"/>
      <c r="O2332" s="2"/>
      <c r="P2332" s="4"/>
      <c r="Q2332" s="213"/>
      <c r="R2332" s="2"/>
      <c r="S2332" s="2"/>
      <c r="T2332" s="2"/>
    </row>
    <row r="2333" spans="1:20">
      <c r="A2333" s="84"/>
      <c r="B2333" s="88" t="e">
        <f>VLOOKUP(A2333,EMPRESAS!$A$1:$B$342,2,0)</f>
        <v>#N/A</v>
      </c>
      <c r="C2333" s="88" t="e">
        <f>VLOOKUP(A2333,EMPRESAS!$A$1:$C$342,3,0)</f>
        <v>#N/A</v>
      </c>
      <c r="D2333" s="2"/>
      <c r="E2333" s="4"/>
      <c r="F2333" s="3"/>
      <c r="G2333" s="2"/>
      <c r="H2333" s="4"/>
      <c r="I2333" s="220" t="e">
        <f>VLOOKUP(A2333,EMPRESAS!$A$1:$I$342,9,0)</f>
        <v>#N/A</v>
      </c>
      <c r="J2333" s="2"/>
      <c r="K2333" s="176" t="e">
        <f>VLOOKUP(J2333,AUXILIAR_TIPO_ASEGURADORA!$C$2:$D$19,2,0)</f>
        <v>#N/A</v>
      </c>
      <c r="L2333" s="4"/>
      <c r="M2333" s="2"/>
      <c r="N2333" s="4"/>
      <c r="O2333" s="2"/>
      <c r="P2333" s="4"/>
      <c r="Q2333" s="213"/>
      <c r="R2333" s="2"/>
      <c r="S2333" s="2"/>
      <c r="T2333" s="2"/>
    </row>
    <row r="2334" spans="1:20">
      <c r="A2334" s="84"/>
      <c r="B2334" s="88" t="e">
        <f>VLOOKUP(A2334,EMPRESAS!$A$1:$B$342,2,0)</f>
        <v>#N/A</v>
      </c>
      <c r="C2334" s="88" t="e">
        <f>VLOOKUP(A2334,EMPRESAS!$A$1:$C$342,3,0)</f>
        <v>#N/A</v>
      </c>
      <c r="D2334" s="2"/>
      <c r="E2334" s="4"/>
      <c r="F2334" s="3"/>
      <c r="G2334" s="2"/>
      <c r="H2334" s="4"/>
      <c r="I2334" s="220" t="e">
        <f>VLOOKUP(A2334,EMPRESAS!$A$1:$I$342,9,0)</f>
        <v>#N/A</v>
      </c>
      <c r="J2334" s="2"/>
      <c r="K2334" s="176" t="e">
        <f>VLOOKUP(J2334,AUXILIAR_TIPO_ASEGURADORA!$C$2:$D$19,2,0)</f>
        <v>#N/A</v>
      </c>
      <c r="L2334" s="4"/>
      <c r="M2334" s="2"/>
      <c r="N2334" s="4"/>
      <c r="O2334" s="2"/>
      <c r="P2334" s="4"/>
      <c r="Q2334" s="213"/>
      <c r="R2334" s="2"/>
      <c r="S2334" s="2"/>
      <c r="T2334" s="2"/>
    </row>
    <row r="2335" spans="1:20">
      <c r="A2335" s="84"/>
      <c r="B2335" s="88" t="e">
        <f>VLOOKUP(A2335,EMPRESAS!$A$1:$B$342,2,0)</f>
        <v>#N/A</v>
      </c>
      <c r="C2335" s="88" t="e">
        <f>VLOOKUP(A2335,EMPRESAS!$A$1:$C$342,3,0)</f>
        <v>#N/A</v>
      </c>
      <c r="D2335" s="2"/>
      <c r="E2335" s="4"/>
      <c r="F2335" s="3"/>
      <c r="G2335" s="2"/>
      <c r="H2335" s="4"/>
      <c r="I2335" s="220" t="e">
        <f>VLOOKUP(A2335,EMPRESAS!$A$1:$I$342,9,0)</f>
        <v>#N/A</v>
      </c>
      <c r="J2335" s="2"/>
      <c r="K2335" s="176" t="e">
        <f>VLOOKUP(J2335,AUXILIAR_TIPO_ASEGURADORA!$C$2:$D$19,2,0)</f>
        <v>#N/A</v>
      </c>
      <c r="L2335" s="4"/>
      <c r="M2335" s="2"/>
      <c r="N2335" s="4"/>
      <c r="O2335" s="2"/>
      <c r="P2335" s="4"/>
      <c r="Q2335" s="213"/>
      <c r="R2335" s="2"/>
      <c r="S2335" s="2"/>
      <c r="T2335" s="2"/>
    </row>
    <row r="2336" spans="1:20">
      <c r="A2336" s="84"/>
      <c r="B2336" s="88" t="e">
        <f>VLOOKUP(A2336,EMPRESAS!$A$1:$B$342,2,0)</f>
        <v>#N/A</v>
      </c>
      <c r="C2336" s="88" t="e">
        <f>VLOOKUP(A2336,EMPRESAS!$A$1:$C$342,3,0)</f>
        <v>#N/A</v>
      </c>
      <c r="D2336" s="2"/>
      <c r="E2336" s="4"/>
      <c r="F2336" s="3"/>
      <c r="G2336" s="2"/>
      <c r="H2336" s="4"/>
      <c r="I2336" s="220" t="e">
        <f>VLOOKUP(A2336,EMPRESAS!$A$1:$I$342,9,0)</f>
        <v>#N/A</v>
      </c>
      <c r="J2336" s="2"/>
      <c r="K2336" s="176" t="e">
        <f>VLOOKUP(J2336,AUXILIAR_TIPO_ASEGURADORA!$C$2:$D$19,2,0)</f>
        <v>#N/A</v>
      </c>
      <c r="L2336" s="4"/>
      <c r="M2336" s="2"/>
      <c r="N2336" s="4"/>
      <c r="O2336" s="2"/>
      <c r="P2336" s="4"/>
      <c r="Q2336" s="213"/>
      <c r="R2336" s="2"/>
      <c r="S2336" s="2"/>
      <c r="T2336" s="2"/>
    </row>
    <row r="2337" spans="1:20">
      <c r="A2337" s="84"/>
      <c r="B2337" s="88" t="e">
        <f>VLOOKUP(A2337,EMPRESAS!$A$1:$B$342,2,0)</f>
        <v>#N/A</v>
      </c>
      <c r="C2337" s="88" t="e">
        <f>VLOOKUP(A2337,EMPRESAS!$A$1:$C$342,3,0)</f>
        <v>#N/A</v>
      </c>
      <c r="D2337" s="2"/>
      <c r="E2337" s="4"/>
      <c r="F2337" s="3"/>
      <c r="G2337" s="2"/>
      <c r="H2337" s="4"/>
      <c r="I2337" s="220" t="e">
        <f>VLOOKUP(A2337,EMPRESAS!$A$1:$I$342,9,0)</f>
        <v>#N/A</v>
      </c>
      <c r="J2337" s="2"/>
      <c r="K2337" s="176" t="e">
        <f>VLOOKUP(J2337,AUXILIAR_TIPO_ASEGURADORA!$C$2:$D$19,2,0)</f>
        <v>#N/A</v>
      </c>
      <c r="L2337" s="4"/>
      <c r="M2337" s="2"/>
      <c r="N2337" s="4"/>
      <c r="O2337" s="2"/>
      <c r="P2337" s="4"/>
      <c r="Q2337" s="213"/>
      <c r="R2337" s="2"/>
      <c r="S2337" s="2"/>
      <c r="T2337" s="2"/>
    </row>
    <row r="2338" spans="1:20">
      <c r="A2338" s="84"/>
      <c r="B2338" s="88" t="e">
        <f>VLOOKUP(A2338,EMPRESAS!$A$1:$B$342,2,0)</f>
        <v>#N/A</v>
      </c>
      <c r="C2338" s="88" t="e">
        <f>VLOOKUP(A2338,EMPRESAS!$A$1:$C$342,3,0)</f>
        <v>#N/A</v>
      </c>
      <c r="D2338" s="2"/>
      <c r="E2338" s="4"/>
      <c r="F2338" s="3"/>
      <c r="G2338" s="2"/>
      <c r="H2338" s="4"/>
      <c r="I2338" s="220" t="e">
        <f>VLOOKUP(A2338,EMPRESAS!$A$1:$I$342,9,0)</f>
        <v>#N/A</v>
      </c>
      <c r="J2338" s="2"/>
      <c r="K2338" s="176" t="e">
        <f>VLOOKUP(J2338,AUXILIAR_TIPO_ASEGURADORA!$C$2:$D$19,2,0)</f>
        <v>#N/A</v>
      </c>
      <c r="L2338" s="4"/>
      <c r="M2338" s="2"/>
      <c r="N2338" s="4"/>
      <c r="O2338" s="2"/>
      <c r="P2338" s="4"/>
      <c r="Q2338" s="213"/>
      <c r="R2338" s="2"/>
      <c r="S2338" s="2"/>
      <c r="T2338" s="2"/>
    </row>
    <row r="2339" spans="1:20">
      <c r="A2339" s="84"/>
      <c r="B2339" s="88" t="e">
        <f>VLOOKUP(A2339,EMPRESAS!$A$1:$B$342,2,0)</f>
        <v>#N/A</v>
      </c>
      <c r="C2339" s="88" t="e">
        <f>VLOOKUP(A2339,EMPRESAS!$A$1:$C$342,3,0)</f>
        <v>#N/A</v>
      </c>
      <c r="D2339" s="2"/>
      <c r="E2339" s="4"/>
      <c r="F2339" s="3"/>
      <c r="G2339" s="2"/>
      <c r="H2339" s="4"/>
      <c r="I2339" s="220" t="e">
        <f>VLOOKUP(A2339,EMPRESAS!$A$1:$I$342,9,0)</f>
        <v>#N/A</v>
      </c>
      <c r="J2339" s="2"/>
      <c r="K2339" s="176" t="e">
        <f>VLOOKUP(J2339,AUXILIAR_TIPO_ASEGURADORA!$C$2:$D$19,2,0)</f>
        <v>#N/A</v>
      </c>
      <c r="L2339" s="4"/>
      <c r="M2339" s="2"/>
      <c r="N2339" s="4"/>
      <c r="O2339" s="2"/>
      <c r="P2339" s="4"/>
      <c r="Q2339" s="213"/>
      <c r="R2339" s="2"/>
      <c r="S2339" s="2"/>
      <c r="T2339" s="2"/>
    </row>
    <row r="2340" spans="1:20">
      <c r="A2340" s="84"/>
      <c r="B2340" s="88" t="e">
        <f>VLOOKUP(A2340,EMPRESAS!$A$1:$B$342,2,0)</f>
        <v>#N/A</v>
      </c>
      <c r="C2340" s="88" t="e">
        <f>VLOOKUP(A2340,EMPRESAS!$A$1:$C$342,3,0)</f>
        <v>#N/A</v>
      </c>
      <c r="D2340" s="2"/>
      <c r="E2340" s="4"/>
      <c r="F2340" s="3"/>
      <c r="G2340" s="2"/>
      <c r="H2340" s="4"/>
      <c r="I2340" s="220" t="e">
        <f>VLOOKUP(A2340,EMPRESAS!$A$1:$I$342,9,0)</f>
        <v>#N/A</v>
      </c>
      <c r="J2340" s="2"/>
      <c r="K2340" s="176" t="e">
        <f>VLOOKUP(J2340,AUXILIAR_TIPO_ASEGURADORA!$C$2:$D$19,2,0)</f>
        <v>#N/A</v>
      </c>
      <c r="L2340" s="4"/>
      <c r="M2340" s="2"/>
      <c r="N2340" s="4"/>
      <c r="O2340" s="2"/>
      <c r="P2340" s="4"/>
      <c r="Q2340" s="213"/>
      <c r="R2340" s="2"/>
      <c r="S2340" s="2"/>
      <c r="T2340" s="2"/>
    </row>
    <row r="2341" spans="1:20">
      <c r="A2341" s="84"/>
      <c r="B2341" s="88" t="e">
        <f>VLOOKUP(A2341,EMPRESAS!$A$1:$B$342,2,0)</f>
        <v>#N/A</v>
      </c>
      <c r="C2341" s="88" t="e">
        <f>VLOOKUP(A2341,EMPRESAS!$A$1:$C$342,3,0)</f>
        <v>#N/A</v>
      </c>
      <c r="D2341" s="2"/>
      <c r="E2341" s="4"/>
      <c r="F2341" s="3"/>
      <c r="G2341" s="2"/>
      <c r="H2341" s="4"/>
      <c r="I2341" s="220" t="e">
        <f>VLOOKUP(A2341,EMPRESAS!$A$1:$I$342,9,0)</f>
        <v>#N/A</v>
      </c>
      <c r="J2341" s="2"/>
      <c r="K2341" s="176" t="e">
        <f>VLOOKUP(J2341,AUXILIAR_TIPO_ASEGURADORA!$C$2:$D$19,2,0)</f>
        <v>#N/A</v>
      </c>
      <c r="L2341" s="4"/>
      <c r="M2341" s="2"/>
      <c r="N2341" s="4"/>
      <c r="O2341" s="2"/>
      <c r="P2341" s="4"/>
      <c r="Q2341" s="213"/>
      <c r="R2341" s="2"/>
      <c r="S2341" s="2"/>
      <c r="T2341" s="2"/>
    </row>
    <row r="2342" spans="1:20">
      <c r="A2342" s="84"/>
      <c r="B2342" s="88" t="e">
        <f>VLOOKUP(A2342,EMPRESAS!$A$1:$B$342,2,0)</f>
        <v>#N/A</v>
      </c>
      <c r="C2342" s="88" t="e">
        <f>VLOOKUP(A2342,EMPRESAS!$A$1:$C$342,3,0)</f>
        <v>#N/A</v>
      </c>
      <c r="D2342" s="2"/>
      <c r="E2342" s="4"/>
      <c r="F2342" s="3"/>
      <c r="G2342" s="2"/>
      <c r="H2342" s="4"/>
      <c r="I2342" s="220" t="e">
        <f>VLOOKUP(A2342,EMPRESAS!$A$1:$I$342,9,0)</f>
        <v>#N/A</v>
      </c>
      <c r="J2342" s="2"/>
      <c r="K2342" s="176" t="e">
        <f>VLOOKUP(J2342,AUXILIAR_TIPO_ASEGURADORA!$C$2:$D$19,2,0)</f>
        <v>#N/A</v>
      </c>
      <c r="L2342" s="4"/>
      <c r="M2342" s="2"/>
      <c r="N2342" s="4"/>
      <c r="O2342" s="2"/>
      <c r="P2342" s="4"/>
      <c r="Q2342" s="213"/>
      <c r="R2342" s="2"/>
      <c r="S2342" s="2"/>
      <c r="T2342" s="2"/>
    </row>
    <row r="2343" spans="1:20">
      <c r="A2343" s="84"/>
      <c r="B2343" s="88" t="e">
        <f>VLOOKUP(A2343,EMPRESAS!$A$1:$B$342,2,0)</f>
        <v>#N/A</v>
      </c>
      <c r="C2343" s="88" t="e">
        <f>VLOOKUP(A2343,EMPRESAS!$A$1:$C$342,3,0)</f>
        <v>#N/A</v>
      </c>
      <c r="D2343" s="2"/>
      <c r="E2343" s="4"/>
      <c r="F2343" s="3"/>
      <c r="G2343" s="2"/>
      <c r="H2343" s="4"/>
      <c r="I2343" s="220" t="e">
        <f>VLOOKUP(A2343,EMPRESAS!$A$1:$I$342,9,0)</f>
        <v>#N/A</v>
      </c>
      <c r="J2343" s="2"/>
      <c r="K2343" s="176" t="e">
        <f>VLOOKUP(J2343,AUXILIAR_TIPO_ASEGURADORA!$C$2:$D$19,2,0)</f>
        <v>#N/A</v>
      </c>
      <c r="L2343" s="4"/>
      <c r="M2343" s="2"/>
      <c r="N2343" s="4"/>
      <c r="O2343" s="2"/>
      <c r="P2343" s="4"/>
      <c r="Q2343" s="213"/>
      <c r="R2343" s="2"/>
      <c r="S2343" s="2"/>
      <c r="T2343" s="2"/>
    </row>
    <row r="2344" spans="1:20">
      <c r="A2344" s="84"/>
      <c r="B2344" s="88" t="e">
        <f>VLOOKUP(A2344,EMPRESAS!$A$1:$B$342,2,0)</f>
        <v>#N/A</v>
      </c>
      <c r="C2344" s="88" t="e">
        <f>VLOOKUP(A2344,EMPRESAS!$A$1:$C$342,3,0)</f>
        <v>#N/A</v>
      </c>
      <c r="D2344" s="2"/>
      <c r="E2344" s="4"/>
      <c r="F2344" s="3"/>
      <c r="G2344" s="2"/>
      <c r="H2344" s="4"/>
      <c r="I2344" s="220" t="e">
        <f>VLOOKUP(A2344,EMPRESAS!$A$1:$I$342,9,0)</f>
        <v>#N/A</v>
      </c>
      <c r="J2344" s="2"/>
      <c r="K2344" s="176" t="e">
        <f>VLOOKUP(J2344,AUXILIAR_TIPO_ASEGURADORA!$C$2:$D$19,2,0)</f>
        <v>#N/A</v>
      </c>
      <c r="L2344" s="4"/>
      <c r="M2344" s="2"/>
      <c r="N2344" s="4"/>
      <c r="O2344" s="2"/>
      <c r="P2344" s="4"/>
      <c r="Q2344" s="213"/>
      <c r="R2344" s="2"/>
      <c r="S2344" s="2"/>
      <c r="T2344" s="2"/>
    </row>
    <row r="2345" spans="1:20">
      <c r="A2345" s="84"/>
      <c r="B2345" s="88" t="e">
        <f>VLOOKUP(A2345,EMPRESAS!$A$1:$B$342,2,0)</f>
        <v>#N/A</v>
      </c>
      <c r="C2345" s="88" t="e">
        <f>VLOOKUP(A2345,EMPRESAS!$A$1:$C$342,3,0)</f>
        <v>#N/A</v>
      </c>
      <c r="D2345" s="2"/>
      <c r="E2345" s="4"/>
      <c r="F2345" s="3"/>
      <c r="G2345" s="2"/>
      <c r="H2345" s="4"/>
      <c r="I2345" s="220" t="e">
        <f>VLOOKUP(A2345,EMPRESAS!$A$1:$I$342,9,0)</f>
        <v>#N/A</v>
      </c>
      <c r="J2345" s="2"/>
      <c r="K2345" s="176" t="e">
        <f>VLOOKUP(J2345,AUXILIAR_TIPO_ASEGURADORA!$C$2:$D$19,2,0)</f>
        <v>#N/A</v>
      </c>
      <c r="L2345" s="4"/>
      <c r="M2345" s="2"/>
      <c r="N2345" s="4"/>
      <c r="O2345" s="2"/>
      <c r="P2345" s="4"/>
      <c r="Q2345" s="213"/>
      <c r="R2345" s="2"/>
      <c r="S2345" s="2"/>
      <c r="T2345" s="2"/>
    </row>
    <row r="2346" spans="1:20">
      <c r="A2346" s="84"/>
      <c r="B2346" s="88" t="e">
        <f>VLOOKUP(A2346,EMPRESAS!$A$1:$B$342,2,0)</f>
        <v>#N/A</v>
      </c>
      <c r="C2346" s="88" t="e">
        <f>VLOOKUP(A2346,EMPRESAS!$A$1:$C$342,3,0)</f>
        <v>#N/A</v>
      </c>
      <c r="D2346" s="2"/>
      <c r="E2346" s="4"/>
      <c r="F2346" s="3"/>
      <c r="G2346" s="2"/>
      <c r="H2346" s="4"/>
      <c r="I2346" s="220" t="e">
        <f>VLOOKUP(A2346,EMPRESAS!$A$1:$I$342,9,0)</f>
        <v>#N/A</v>
      </c>
      <c r="J2346" s="2"/>
      <c r="K2346" s="176" t="e">
        <f>VLOOKUP(J2346,AUXILIAR_TIPO_ASEGURADORA!$C$2:$D$19,2,0)</f>
        <v>#N/A</v>
      </c>
      <c r="L2346" s="4"/>
      <c r="M2346" s="2"/>
      <c r="N2346" s="4"/>
      <c r="O2346" s="2"/>
      <c r="P2346" s="4"/>
      <c r="Q2346" s="213"/>
      <c r="R2346" s="2"/>
      <c r="S2346" s="2"/>
      <c r="T2346" s="2"/>
    </row>
    <row r="2347" spans="1:20">
      <c r="A2347" s="84"/>
      <c r="B2347" s="88" t="e">
        <f>VLOOKUP(A2347,EMPRESAS!$A$1:$B$342,2,0)</f>
        <v>#N/A</v>
      </c>
      <c r="C2347" s="88" t="e">
        <f>VLOOKUP(A2347,EMPRESAS!$A$1:$C$342,3,0)</f>
        <v>#N/A</v>
      </c>
      <c r="D2347" s="2"/>
      <c r="E2347" s="4"/>
      <c r="F2347" s="3"/>
      <c r="G2347" s="2"/>
      <c r="H2347" s="4"/>
      <c r="I2347" s="220" t="e">
        <f>VLOOKUP(A2347,EMPRESAS!$A$1:$I$342,9,0)</f>
        <v>#N/A</v>
      </c>
      <c r="J2347" s="2"/>
      <c r="K2347" s="176" t="e">
        <f>VLOOKUP(J2347,AUXILIAR_TIPO_ASEGURADORA!$C$2:$D$19,2,0)</f>
        <v>#N/A</v>
      </c>
      <c r="L2347" s="4"/>
      <c r="M2347" s="2"/>
      <c r="N2347" s="4"/>
      <c r="O2347" s="2"/>
      <c r="P2347" s="4"/>
      <c r="Q2347" s="213"/>
      <c r="R2347" s="2"/>
      <c r="S2347" s="2"/>
      <c r="T2347" s="2"/>
    </row>
    <row r="2348" spans="1:20">
      <c r="A2348" s="84"/>
      <c r="B2348" s="88" t="e">
        <f>VLOOKUP(A2348,EMPRESAS!$A$1:$B$342,2,0)</f>
        <v>#N/A</v>
      </c>
      <c r="C2348" s="88" t="e">
        <f>VLOOKUP(A2348,EMPRESAS!$A$1:$C$342,3,0)</f>
        <v>#N/A</v>
      </c>
      <c r="D2348" s="2"/>
      <c r="E2348" s="4"/>
      <c r="F2348" s="3"/>
      <c r="G2348" s="2"/>
      <c r="H2348" s="4"/>
      <c r="I2348" s="220" t="e">
        <f>VLOOKUP(A2348,EMPRESAS!$A$1:$I$342,9,0)</f>
        <v>#N/A</v>
      </c>
      <c r="J2348" s="2"/>
      <c r="K2348" s="176" t="e">
        <f>VLOOKUP(J2348,AUXILIAR_TIPO_ASEGURADORA!$C$2:$D$19,2,0)</f>
        <v>#N/A</v>
      </c>
      <c r="L2348" s="4"/>
      <c r="M2348" s="2"/>
      <c r="N2348" s="4"/>
      <c r="O2348" s="2"/>
      <c r="P2348" s="4"/>
      <c r="Q2348" s="213"/>
      <c r="R2348" s="2"/>
      <c r="S2348" s="2"/>
      <c r="T2348" s="2"/>
    </row>
    <row r="2349" spans="1:20">
      <c r="A2349" s="84"/>
      <c r="B2349" s="88" t="e">
        <f>VLOOKUP(A2349,EMPRESAS!$A$1:$B$342,2,0)</f>
        <v>#N/A</v>
      </c>
      <c r="C2349" s="88" t="e">
        <f>VLOOKUP(A2349,EMPRESAS!$A$1:$C$342,3,0)</f>
        <v>#N/A</v>
      </c>
      <c r="D2349" s="2"/>
      <c r="E2349" s="4"/>
      <c r="F2349" s="3"/>
      <c r="G2349" s="2"/>
      <c r="H2349" s="4"/>
      <c r="I2349" s="220" t="e">
        <f>VLOOKUP(A2349,EMPRESAS!$A$1:$I$342,9,0)</f>
        <v>#N/A</v>
      </c>
      <c r="J2349" s="2"/>
      <c r="K2349" s="176" t="e">
        <f>VLOOKUP(J2349,AUXILIAR_TIPO_ASEGURADORA!$C$2:$D$19,2,0)</f>
        <v>#N/A</v>
      </c>
      <c r="L2349" s="4"/>
      <c r="M2349" s="2"/>
      <c r="N2349" s="4"/>
      <c r="O2349" s="2"/>
      <c r="P2349" s="4"/>
      <c r="Q2349" s="213"/>
      <c r="R2349" s="2"/>
      <c r="S2349" s="2"/>
      <c r="T2349" s="2"/>
    </row>
    <row r="2350" spans="1:20">
      <c r="A2350" s="84"/>
      <c r="B2350" s="88" t="e">
        <f>VLOOKUP(A2350,EMPRESAS!$A$1:$B$342,2,0)</f>
        <v>#N/A</v>
      </c>
      <c r="C2350" s="88" t="e">
        <f>VLOOKUP(A2350,EMPRESAS!$A$1:$C$342,3,0)</f>
        <v>#N/A</v>
      </c>
      <c r="D2350" s="2"/>
      <c r="E2350" s="4"/>
      <c r="F2350" s="3"/>
      <c r="G2350" s="2"/>
      <c r="H2350" s="4"/>
      <c r="I2350" s="220" t="e">
        <f>VLOOKUP(A2350,EMPRESAS!$A$1:$I$342,9,0)</f>
        <v>#N/A</v>
      </c>
      <c r="J2350" s="2"/>
      <c r="K2350" s="176" t="e">
        <f>VLOOKUP(J2350,AUXILIAR_TIPO_ASEGURADORA!$C$2:$D$19,2,0)</f>
        <v>#N/A</v>
      </c>
      <c r="L2350" s="4"/>
      <c r="M2350" s="2"/>
      <c r="N2350" s="4"/>
      <c r="O2350" s="2"/>
      <c r="P2350" s="4"/>
      <c r="Q2350" s="213"/>
      <c r="R2350" s="2"/>
      <c r="S2350" s="2"/>
      <c r="T2350" s="2"/>
    </row>
    <row r="2351" spans="1:20">
      <c r="A2351" s="84"/>
      <c r="B2351" s="88" t="e">
        <f>VLOOKUP(A2351,EMPRESAS!$A$1:$B$342,2,0)</f>
        <v>#N/A</v>
      </c>
      <c r="C2351" s="88" t="e">
        <f>VLOOKUP(A2351,EMPRESAS!$A$1:$C$342,3,0)</f>
        <v>#N/A</v>
      </c>
      <c r="D2351" s="2"/>
      <c r="E2351" s="4"/>
      <c r="F2351" s="3"/>
      <c r="G2351" s="2"/>
      <c r="H2351" s="4"/>
      <c r="I2351" s="220" t="e">
        <f>VLOOKUP(A2351,EMPRESAS!$A$1:$I$342,9,0)</f>
        <v>#N/A</v>
      </c>
      <c r="J2351" s="2"/>
      <c r="K2351" s="176" t="e">
        <f>VLOOKUP(J2351,AUXILIAR_TIPO_ASEGURADORA!$C$2:$D$19,2,0)</f>
        <v>#N/A</v>
      </c>
      <c r="L2351" s="4"/>
      <c r="M2351" s="2"/>
      <c r="N2351" s="4"/>
      <c r="O2351" s="2"/>
      <c r="P2351" s="4"/>
      <c r="Q2351" s="213"/>
      <c r="R2351" s="2"/>
      <c r="S2351" s="2"/>
      <c r="T2351" s="2"/>
    </row>
    <row r="2352" spans="1:20">
      <c r="A2352" s="84"/>
      <c r="B2352" s="88" t="e">
        <f>VLOOKUP(A2352,EMPRESAS!$A$1:$B$342,2,0)</f>
        <v>#N/A</v>
      </c>
      <c r="C2352" s="88" t="e">
        <f>VLOOKUP(A2352,EMPRESAS!$A$1:$C$342,3,0)</f>
        <v>#N/A</v>
      </c>
      <c r="D2352" s="2"/>
      <c r="E2352" s="4"/>
      <c r="F2352" s="3"/>
      <c r="G2352" s="2"/>
      <c r="H2352" s="4"/>
      <c r="I2352" s="220" t="e">
        <f>VLOOKUP(A2352,EMPRESAS!$A$1:$I$342,9,0)</f>
        <v>#N/A</v>
      </c>
      <c r="J2352" s="2"/>
      <c r="K2352" s="176" t="e">
        <f>VLOOKUP(J2352,AUXILIAR_TIPO_ASEGURADORA!$C$2:$D$19,2,0)</f>
        <v>#N/A</v>
      </c>
      <c r="L2352" s="4"/>
      <c r="M2352" s="2"/>
      <c r="N2352" s="4"/>
      <c r="O2352" s="2"/>
      <c r="P2352" s="4"/>
      <c r="Q2352" s="213"/>
      <c r="R2352" s="2"/>
      <c r="S2352" s="2"/>
      <c r="T2352" s="2"/>
    </row>
    <row r="2353" spans="1:20">
      <c r="A2353" s="84"/>
      <c r="B2353" s="88" t="e">
        <f>VLOOKUP(A2353,EMPRESAS!$A$1:$B$342,2,0)</f>
        <v>#N/A</v>
      </c>
      <c r="C2353" s="88" t="e">
        <f>VLOOKUP(A2353,EMPRESAS!$A$1:$C$342,3,0)</f>
        <v>#N/A</v>
      </c>
      <c r="D2353" s="2"/>
      <c r="E2353" s="4"/>
      <c r="F2353" s="3"/>
      <c r="G2353" s="2"/>
      <c r="H2353" s="4"/>
      <c r="I2353" s="220" t="e">
        <f>VLOOKUP(A2353,EMPRESAS!$A$1:$I$342,9,0)</f>
        <v>#N/A</v>
      </c>
      <c r="J2353" s="2"/>
      <c r="K2353" s="176" t="e">
        <f>VLOOKUP(J2353,AUXILIAR_TIPO_ASEGURADORA!$C$2:$D$19,2,0)</f>
        <v>#N/A</v>
      </c>
      <c r="L2353" s="4"/>
      <c r="M2353" s="2"/>
      <c r="N2353" s="4"/>
      <c r="O2353" s="2"/>
      <c r="P2353" s="4"/>
      <c r="Q2353" s="213"/>
      <c r="R2353" s="2"/>
      <c r="S2353" s="2"/>
      <c r="T2353" s="2"/>
    </row>
    <row r="2354" spans="1:20">
      <c r="A2354" s="84"/>
      <c r="B2354" s="88" t="e">
        <f>VLOOKUP(A2354,EMPRESAS!$A$1:$B$342,2,0)</f>
        <v>#N/A</v>
      </c>
      <c r="C2354" s="88" t="e">
        <f>VLOOKUP(A2354,EMPRESAS!$A$1:$C$342,3,0)</f>
        <v>#N/A</v>
      </c>
      <c r="D2354" s="2"/>
      <c r="E2354" s="4"/>
      <c r="F2354" s="3"/>
      <c r="G2354" s="2"/>
      <c r="H2354" s="4"/>
      <c r="I2354" s="220" t="e">
        <f>VLOOKUP(A2354,EMPRESAS!$A$1:$I$342,9,0)</f>
        <v>#N/A</v>
      </c>
      <c r="J2354" s="2"/>
      <c r="K2354" s="176" t="e">
        <f>VLOOKUP(J2354,AUXILIAR_TIPO_ASEGURADORA!$C$2:$D$19,2,0)</f>
        <v>#N/A</v>
      </c>
      <c r="L2354" s="4"/>
      <c r="M2354" s="2"/>
      <c r="N2354" s="4"/>
      <c r="O2354" s="2"/>
      <c r="P2354" s="4"/>
      <c r="Q2354" s="213"/>
      <c r="R2354" s="2"/>
      <c r="S2354" s="2"/>
      <c r="T2354" s="2"/>
    </row>
    <row r="2355" spans="1:20">
      <c r="A2355" s="84"/>
      <c r="B2355" s="88" t="e">
        <f>VLOOKUP(A2355,EMPRESAS!$A$1:$B$342,2,0)</f>
        <v>#N/A</v>
      </c>
      <c r="C2355" s="88" t="e">
        <f>VLOOKUP(A2355,EMPRESAS!$A$1:$C$342,3,0)</f>
        <v>#N/A</v>
      </c>
      <c r="D2355" s="2"/>
      <c r="E2355" s="4"/>
      <c r="F2355" s="3"/>
      <c r="G2355" s="2"/>
      <c r="H2355" s="4"/>
      <c r="I2355" s="220" t="e">
        <f>VLOOKUP(A2355,EMPRESAS!$A$1:$I$342,9,0)</f>
        <v>#N/A</v>
      </c>
      <c r="J2355" s="2"/>
      <c r="K2355" s="176" t="e">
        <f>VLOOKUP(J2355,AUXILIAR_TIPO_ASEGURADORA!$C$2:$D$19,2,0)</f>
        <v>#N/A</v>
      </c>
      <c r="L2355" s="4"/>
      <c r="M2355" s="2"/>
      <c r="N2355" s="4"/>
      <c r="O2355" s="2"/>
      <c r="P2355" s="4"/>
      <c r="Q2355" s="213"/>
      <c r="R2355" s="2"/>
      <c r="S2355" s="2"/>
      <c r="T2355" s="2"/>
    </row>
    <row r="2356" spans="1:20">
      <c r="A2356" s="84"/>
      <c r="B2356" s="88" t="e">
        <f>VLOOKUP(A2356,EMPRESAS!$A$1:$B$342,2,0)</f>
        <v>#N/A</v>
      </c>
      <c r="C2356" s="88" t="e">
        <f>VLOOKUP(A2356,EMPRESAS!$A$1:$C$342,3,0)</f>
        <v>#N/A</v>
      </c>
      <c r="D2356" s="2"/>
      <c r="E2356" s="4"/>
      <c r="F2356" s="3"/>
      <c r="G2356" s="2"/>
      <c r="H2356" s="4"/>
      <c r="I2356" s="220" t="e">
        <f>VLOOKUP(A2356,EMPRESAS!$A$1:$I$342,9,0)</f>
        <v>#N/A</v>
      </c>
      <c r="J2356" s="2"/>
      <c r="K2356" s="176" t="e">
        <f>VLOOKUP(J2356,AUXILIAR_TIPO_ASEGURADORA!$C$2:$D$19,2,0)</f>
        <v>#N/A</v>
      </c>
      <c r="L2356" s="4"/>
      <c r="M2356" s="2"/>
      <c r="N2356" s="4"/>
      <c r="O2356" s="2"/>
      <c r="P2356" s="4"/>
      <c r="Q2356" s="213"/>
      <c r="R2356" s="2"/>
      <c r="S2356" s="2"/>
      <c r="T2356" s="2"/>
    </row>
    <row r="2357" spans="1:20">
      <c r="A2357" s="84"/>
      <c r="B2357" s="88" t="e">
        <f>VLOOKUP(A2357,EMPRESAS!$A$1:$B$342,2,0)</f>
        <v>#N/A</v>
      </c>
      <c r="C2357" s="88" t="e">
        <f>VLOOKUP(A2357,EMPRESAS!$A$1:$C$342,3,0)</f>
        <v>#N/A</v>
      </c>
      <c r="D2357" s="2"/>
      <c r="E2357" s="4"/>
      <c r="F2357" s="3"/>
      <c r="G2357" s="2"/>
      <c r="H2357" s="4"/>
      <c r="I2357" s="220" t="e">
        <f>VLOOKUP(A2357,EMPRESAS!$A$1:$I$342,9,0)</f>
        <v>#N/A</v>
      </c>
      <c r="J2357" s="2"/>
      <c r="K2357" s="176" t="e">
        <f>VLOOKUP(J2357,AUXILIAR_TIPO_ASEGURADORA!$C$2:$D$19,2,0)</f>
        <v>#N/A</v>
      </c>
      <c r="L2357" s="4"/>
      <c r="M2357" s="2"/>
      <c r="N2357" s="4"/>
      <c r="O2357" s="2"/>
      <c r="P2357" s="4"/>
      <c r="Q2357" s="213"/>
      <c r="R2357" s="2"/>
      <c r="S2357" s="2"/>
      <c r="T2357" s="2"/>
    </row>
    <row r="2358" spans="1:20">
      <c r="A2358" s="84"/>
      <c r="B2358" s="88" t="e">
        <f>VLOOKUP(A2358,EMPRESAS!$A$1:$B$342,2,0)</f>
        <v>#N/A</v>
      </c>
      <c r="C2358" s="88" t="e">
        <f>VLOOKUP(A2358,EMPRESAS!$A$1:$C$342,3,0)</f>
        <v>#N/A</v>
      </c>
      <c r="D2358" s="2"/>
      <c r="E2358" s="4"/>
      <c r="F2358" s="3"/>
      <c r="G2358" s="2"/>
      <c r="H2358" s="4"/>
      <c r="I2358" s="220" t="e">
        <f>VLOOKUP(A2358,EMPRESAS!$A$1:$I$342,9,0)</f>
        <v>#N/A</v>
      </c>
      <c r="J2358" s="2"/>
      <c r="K2358" s="176" t="e">
        <f>VLOOKUP(J2358,AUXILIAR_TIPO_ASEGURADORA!$C$2:$D$19,2,0)</f>
        <v>#N/A</v>
      </c>
      <c r="L2358" s="4"/>
      <c r="M2358" s="2"/>
      <c r="N2358" s="4"/>
      <c r="O2358" s="2"/>
      <c r="P2358" s="4"/>
      <c r="Q2358" s="213"/>
      <c r="R2358" s="2"/>
      <c r="S2358" s="2"/>
      <c r="T2358" s="2"/>
    </row>
    <row r="2359" spans="1:20">
      <c r="A2359" s="84"/>
      <c r="B2359" s="88" t="e">
        <f>VLOOKUP(A2359,EMPRESAS!$A$1:$B$342,2,0)</f>
        <v>#N/A</v>
      </c>
      <c r="C2359" s="88" t="e">
        <f>VLOOKUP(A2359,EMPRESAS!$A$1:$C$342,3,0)</f>
        <v>#N/A</v>
      </c>
      <c r="D2359" s="2"/>
      <c r="E2359" s="4"/>
      <c r="F2359" s="3"/>
      <c r="G2359" s="2"/>
      <c r="H2359" s="4"/>
      <c r="I2359" s="220" t="e">
        <f>VLOOKUP(A2359,EMPRESAS!$A$1:$I$342,9,0)</f>
        <v>#N/A</v>
      </c>
      <c r="J2359" s="2"/>
      <c r="K2359" s="176" t="e">
        <f>VLOOKUP(J2359,AUXILIAR_TIPO_ASEGURADORA!$C$2:$D$19,2,0)</f>
        <v>#N/A</v>
      </c>
      <c r="L2359" s="4"/>
      <c r="M2359" s="2"/>
      <c r="N2359" s="4"/>
      <c r="O2359" s="2"/>
      <c r="P2359" s="4"/>
      <c r="Q2359" s="213"/>
      <c r="R2359" s="2"/>
      <c r="S2359" s="2"/>
      <c r="T2359" s="2"/>
    </row>
    <row r="2360" spans="1:20">
      <c r="A2360" s="84"/>
      <c r="B2360" s="88" t="e">
        <f>VLOOKUP(A2360,EMPRESAS!$A$1:$B$342,2,0)</f>
        <v>#N/A</v>
      </c>
      <c r="C2360" s="88" t="e">
        <f>VLOOKUP(A2360,EMPRESAS!$A$1:$C$342,3,0)</f>
        <v>#N/A</v>
      </c>
      <c r="D2360" s="2"/>
      <c r="E2360" s="4"/>
      <c r="F2360" s="3"/>
      <c r="G2360" s="2"/>
      <c r="H2360" s="4"/>
      <c r="I2360" s="220" t="e">
        <f>VLOOKUP(A2360,EMPRESAS!$A$1:$I$342,9,0)</f>
        <v>#N/A</v>
      </c>
      <c r="J2360" s="2"/>
      <c r="K2360" s="176" t="e">
        <f>VLOOKUP(J2360,AUXILIAR_TIPO_ASEGURADORA!$C$2:$D$19,2,0)</f>
        <v>#N/A</v>
      </c>
      <c r="L2360" s="4"/>
      <c r="M2360" s="2"/>
      <c r="N2360" s="4"/>
      <c r="O2360" s="2"/>
      <c r="P2360" s="4"/>
      <c r="Q2360" s="213"/>
      <c r="R2360" s="2"/>
      <c r="S2360" s="2"/>
      <c r="T2360" s="2"/>
    </row>
    <row r="2361" spans="1:20">
      <c r="A2361" s="84"/>
      <c r="B2361" s="88" t="e">
        <f>VLOOKUP(A2361,EMPRESAS!$A$1:$B$342,2,0)</f>
        <v>#N/A</v>
      </c>
      <c r="C2361" s="88" t="e">
        <f>VLOOKUP(A2361,EMPRESAS!$A$1:$C$342,3,0)</f>
        <v>#N/A</v>
      </c>
      <c r="D2361" s="2"/>
      <c r="E2361" s="4"/>
      <c r="F2361" s="3"/>
      <c r="G2361" s="2"/>
      <c r="H2361" s="4"/>
      <c r="I2361" s="220" t="e">
        <f>VLOOKUP(A2361,EMPRESAS!$A$1:$I$342,9,0)</f>
        <v>#N/A</v>
      </c>
      <c r="J2361" s="2"/>
      <c r="K2361" s="176" t="e">
        <f>VLOOKUP(J2361,AUXILIAR_TIPO_ASEGURADORA!$C$2:$D$19,2,0)</f>
        <v>#N/A</v>
      </c>
      <c r="L2361" s="4"/>
      <c r="M2361" s="2"/>
      <c r="N2361" s="4"/>
      <c r="O2361" s="2"/>
      <c r="P2361" s="4"/>
      <c r="Q2361" s="213"/>
      <c r="R2361" s="2"/>
      <c r="S2361" s="2"/>
      <c r="T2361" s="2"/>
    </row>
    <row r="2362" spans="1:20">
      <c r="A2362" s="84"/>
      <c r="B2362" s="88" t="e">
        <f>VLOOKUP(A2362,EMPRESAS!$A$1:$B$342,2,0)</f>
        <v>#N/A</v>
      </c>
      <c r="C2362" s="88" t="e">
        <f>VLOOKUP(A2362,EMPRESAS!$A$1:$C$342,3,0)</f>
        <v>#N/A</v>
      </c>
      <c r="D2362" s="2"/>
      <c r="E2362" s="4"/>
      <c r="F2362" s="3"/>
      <c r="G2362" s="2"/>
      <c r="H2362" s="4"/>
      <c r="I2362" s="220" t="e">
        <f>VLOOKUP(A2362,EMPRESAS!$A$1:$I$342,9,0)</f>
        <v>#N/A</v>
      </c>
      <c r="J2362" s="2"/>
      <c r="K2362" s="176" t="e">
        <f>VLOOKUP(J2362,AUXILIAR_TIPO_ASEGURADORA!$C$2:$D$19,2,0)</f>
        <v>#N/A</v>
      </c>
      <c r="L2362" s="4"/>
      <c r="M2362" s="2"/>
      <c r="N2362" s="4"/>
      <c r="O2362" s="2"/>
      <c r="P2362" s="4"/>
      <c r="Q2362" s="213"/>
      <c r="R2362" s="2"/>
      <c r="S2362" s="2"/>
      <c r="T2362" s="2"/>
    </row>
    <row r="2363" spans="1:20">
      <c r="A2363" s="84"/>
      <c r="B2363" s="88" t="e">
        <f>VLOOKUP(A2363,EMPRESAS!$A$1:$B$342,2,0)</f>
        <v>#N/A</v>
      </c>
      <c r="C2363" s="88" t="e">
        <f>VLOOKUP(A2363,EMPRESAS!$A$1:$C$342,3,0)</f>
        <v>#N/A</v>
      </c>
      <c r="D2363" s="2"/>
      <c r="E2363" s="4"/>
      <c r="F2363" s="3"/>
      <c r="G2363" s="2"/>
      <c r="H2363" s="4"/>
      <c r="I2363" s="220" t="e">
        <f>VLOOKUP(A2363,EMPRESAS!$A$1:$I$342,9,0)</f>
        <v>#N/A</v>
      </c>
      <c r="J2363" s="2"/>
      <c r="K2363" s="176" t="e">
        <f>VLOOKUP(J2363,AUXILIAR_TIPO_ASEGURADORA!$C$2:$D$19,2,0)</f>
        <v>#N/A</v>
      </c>
      <c r="L2363" s="4"/>
      <c r="M2363" s="2"/>
      <c r="N2363" s="4"/>
      <c r="O2363" s="2"/>
      <c r="P2363" s="4"/>
      <c r="Q2363" s="213"/>
      <c r="R2363" s="2"/>
      <c r="S2363" s="2"/>
      <c r="T2363" s="2"/>
    </row>
    <row r="2364" spans="1:20">
      <c r="A2364" s="84"/>
      <c r="B2364" s="88" t="e">
        <f>VLOOKUP(A2364,EMPRESAS!$A$1:$B$342,2,0)</f>
        <v>#N/A</v>
      </c>
      <c r="C2364" s="88" t="e">
        <f>VLOOKUP(A2364,EMPRESAS!$A$1:$C$342,3,0)</f>
        <v>#N/A</v>
      </c>
      <c r="D2364" s="2"/>
      <c r="E2364" s="4"/>
      <c r="F2364" s="3"/>
      <c r="G2364" s="2"/>
      <c r="H2364" s="4"/>
      <c r="I2364" s="220" t="e">
        <f>VLOOKUP(A2364,EMPRESAS!$A$1:$I$342,9,0)</f>
        <v>#N/A</v>
      </c>
      <c r="J2364" s="2"/>
      <c r="K2364" s="176" t="e">
        <f>VLOOKUP(J2364,AUXILIAR_TIPO_ASEGURADORA!$C$2:$D$19,2,0)</f>
        <v>#N/A</v>
      </c>
      <c r="L2364" s="4"/>
      <c r="M2364" s="2"/>
      <c r="N2364" s="4"/>
      <c r="O2364" s="2"/>
      <c r="P2364" s="4"/>
      <c r="Q2364" s="213"/>
      <c r="R2364" s="2"/>
      <c r="S2364" s="2"/>
      <c r="T2364" s="2"/>
    </row>
    <row r="2365" spans="1:20">
      <c r="A2365" s="84"/>
      <c r="B2365" s="88" t="e">
        <f>VLOOKUP(A2365,EMPRESAS!$A$1:$B$342,2,0)</f>
        <v>#N/A</v>
      </c>
      <c r="C2365" s="88" t="e">
        <f>VLOOKUP(A2365,EMPRESAS!$A$1:$C$342,3,0)</f>
        <v>#N/A</v>
      </c>
      <c r="D2365" s="2"/>
      <c r="E2365" s="4"/>
      <c r="F2365" s="3"/>
      <c r="G2365" s="2"/>
      <c r="H2365" s="4"/>
      <c r="I2365" s="220" t="e">
        <f>VLOOKUP(A2365,EMPRESAS!$A$1:$I$342,9,0)</f>
        <v>#N/A</v>
      </c>
      <c r="J2365" s="2"/>
      <c r="K2365" s="176" t="e">
        <f>VLOOKUP(J2365,AUXILIAR_TIPO_ASEGURADORA!$C$2:$D$19,2,0)</f>
        <v>#N/A</v>
      </c>
      <c r="L2365" s="4"/>
      <c r="M2365" s="2"/>
      <c r="N2365" s="4"/>
      <c r="O2365" s="2"/>
      <c r="P2365" s="4"/>
      <c r="Q2365" s="213"/>
      <c r="R2365" s="2"/>
      <c r="S2365" s="2"/>
      <c r="T2365" s="2"/>
    </row>
    <row r="2366" spans="1:20">
      <c r="A2366" s="84"/>
      <c r="B2366" s="88" t="e">
        <f>VLOOKUP(A2366,EMPRESAS!$A$1:$B$342,2,0)</f>
        <v>#N/A</v>
      </c>
      <c r="C2366" s="88" t="e">
        <f>VLOOKUP(A2366,EMPRESAS!$A$1:$C$342,3,0)</f>
        <v>#N/A</v>
      </c>
      <c r="D2366" s="2"/>
      <c r="E2366" s="4"/>
      <c r="F2366" s="3"/>
      <c r="G2366" s="2"/>
      <c r="H2366" s="4"/>
      <c r="I2366" s="220" t="e">
        <f>VLOOKUP(A2366,EMPRESAS!$A$1:$I$342,9,0)</f>
        <v>#N/A</v>
      </c>
      <c r="J2366" s="2"/>
      <c r="K2366" s="176" t="e">
        <f>VLOOKUP(J2366,AUXILIAR_TIPO_ASEGURADORA!$C$2:$D$19,2,0)</f>
        <v>#N/A</v>
      </c>
      <c r="L2366" s="4"/>
      <c r="M2366" s="2"/>
      <c r="N2366" s="4"/>
      <c r="O2366" s="2"/>
      <c r="P2366" s="4"/>
      <c r="Q2366" s="213"/>
      <c r="R2366" s="2"/>
      <c r="S2366" s="2"/>
      <c r="T2366" s="2"/>
    </row>
    <row r="2367" spans="1:20">
      <c r="A2367" s="84"/>
      <c r="B2367" s="88" t="e">
        <f>VLOOKUP(A2367,EMPRESAS!$A$1:$B$342,2,0)</f>
        <v>#N/A</v>
      </c>
      <c r="C2367" s="88" t="e">
        <f>VLOOKUP(A2367,EMPRESAS!$A$1:$C$342,3,0)</f>
        <v>#N/A</v>
      </c>
      <c r="D2367" s="2"/>
      <c r="E2367" s="4"/>
      <c r="F2367" s="3"/>
      <c r="G2367" s="2"/>
      <c r="H2367" s="4"/>
      <c r="I2367" s="220" t="e">
        <f>VLOOKUP(A2367,EMPRESAS!$A$1:$I$342,9,0)</f>
        <v>#N/A</v>
      </c>
      <c r="J2367" s="2"/>
      <c r="K2367" s="176" t="e">
        <f>VLOOKUP(J2367,AUXILIAR_TIPO_ASEGURADORA!$C$2:$D$19,2,0)</f>
        <v>#N/A</v>
      </c>
      <c r="L2367" s="4"/>
      <c r="M2367" s="2"/>
      <c r="N2367" s="4"/>
      <c r="O2367" s="2"/>
      <c r="P2367" s="4"/>
      <c r="Q2367" s="213"/>
      <c r="R2367" s="2"/>
      <c r="S2367" s="2"/>
      <c r="T2367" s="2"/>
    </row>
    <row r="2368" spans="1:20">
      <c r="A2368" s="84"/>
      <c r="B2368" s="88" t="e">
        <f>VLOOKUP(A2368,EMPRESAS!$A$1:$B$342,2,0)</f>
        <v>#N/A</v>
      </c>
      <c r="C2368" s="88" t="e">
        <f>VLOOKUP(A2368,EMPRESAS!$A$1:$C$342,3,0)</f>
        <v>#N/A</v>
      </c>
      <c r="D2368" s="2"/>
      <c r="E2368" s="4"/>
      <c r="F2368" s="3"/>
      <c r="G2368" s="2"/>
      <c r="H2368" s="4"/>
      <c r="I2368" s="220" t="e">
        <f>VLOOKUP(A2368,EMPRESAS!$A$1:$I$342,9,0)</f>
        <v>#N/A</v>
      </c>
      <c r="J2368" s="2"/>
      <c r="K2368" s="176" t="e">
        <f>VLOOKUP(J2368,AUXILIAR_TIPO_ASEGURADORA!$C$2:$D$19,2,0)</f>
        <v>#N/A</v>
      </c>
      <c r="L2368" s="4"/>
      <c r="M2368" s="2"/>
      <c r="N2368" s="4"/>
      <c r="O2368" s="2"/>
      <c r="P2368" s="4"/>
      <c r="Q2368" s="213"/>
      <c r="R2368" s="2"/>
      <c r="S2368" s="2"/>
      <c r="T2368" s="2"/>
    </row>
    <row r="2369" spans="1:20">
      <c r="A2369" s="84"/>
      <c r="B2369" s="88" t="e">
        <f>VLOOKUP(A2369,EMPRESAS!$A$1:$B$342,2,0)</f>
        <v>#N/A</v>
      </c>
      <c r="C2369" s="88" t="e">
        <f>VLOOKUP(A2369,EMPRESAS!$A$1:$C$342,3,0)</f>
        <v>#N/A</v>
      </c>
      <c r="D2369" s="2"/>
      <c r="E2369" s="4"/>
      <c r="F2369" s="3"/>
      <c r="G2369" s="2"/>
      <c r="H2369" s="4"/>
      <c r="I2369" s="220" t="e">
        <f>VLOOKUP(A2369,EMPRESAS!$A$1:$I$342,9,0)</f>
        <v>#N/A</v>
      </c>
      <c r="J2369" s="2"/>
      <c r="K2369" s="176" t="e">
        <f>VLOOKUP(J2369,AUXILIAR_TIPO_ASEGURADORA!$C$2:$D$19,2,0)</f>
        <v>#N/A</v>
      </c>
      <c r="L2369" s="4"/>
      <c r="M2369" s="2"/>
      <c r="N2369" s="4"/>
      <c r="O2369" s="2"/>
      <c r="P2369" s="4"/>
      <c r="Q2369" s="213"/>
      <c r="R2369" s="2"/>
      <c r="S2369" s="2"/>
      <c r="T2369" s="2"/>
    </row>
    <row r="2370" spans="1:20">
      <c r="A2370" s="84"/>
      <c r="B2370" s="88" t="e">
        <f>VLOOKUP(A2370,EMPRESAS!$A$1:$B$342,2,0)</f>
        <v>#N/A</v>
      </c>
      <c r="C2370" s="88" t="e">
        <f>VLOOKUP(A2370,EMPRESAS!$A$1:$C$342,3,0)</f>
        <v>#N/A</v>
      </c>
      <c r="D2370" s="2"/>
      <c r="E2370" s="4"/>
      <c r="F2370" s="3"/>
      <c r="G2370" s="2"/>
      <c r="H2370" s="4"/>
      <c r="I2370" s="220" t="e">
        <f>VLOOKUP(A2370,EMPRESAS!$A$1:$I$342,9,0)</f>
        <v>#N/A</v>
      </c>
      <c r="J2370" s="2"/>
      <c r="K2370" s="176" t="e">
        <f>VLOOKUP(J2370,AUXILIAR_TIPO_ASEGURADORA!$C$2:$D$19,2,0)</f>
        <v>#N/A</v>
      </c>
      <c r="L2370" s="4"/>
      <c r="M2370" s="2"/>
      <c r="N2370" s="4"/>
      <c r="O2370" s="2"/>
      <c r="P2370" s="4"/>
      <c r="Q2370" s="213"/>
      <c r="R2370" s="2"/>
      <c r="S2370" s="2"/>
      <c r="T2370" s="2"/>
    </row>
    <row r="2371" spans="1:20">
      <c r="A2371" s="84"/>
      <c r="B2371" s="88" t="e">
        <f>VLOOKUP(A2371,EMPRESAS!$A$1:$B$342,2,0)</f>
        <v>#N/A</v>
      </c>
      <c r="C2371" s="88" t="e">
        <f>VLOOKUP(A2371,EMPRESAS!$A$1:$C$342,3,0)</f>
        <v>#N/A</v>
      </c>
      <c r="D2371" s="2"/>
      <c r="E2371" s="4"/>
      <c r="F2371" s="3"/>
      <c r="G2371" s="2"/>
      <c r="H2371" s="4"/>
      <c r="I2371" s="220" t="e">
        <f>VLOOKUP(A2371,EMPRESAS!$A$1:$I$342,9,0)</f>
        <v>#N/A</v>
      </c>
      <c r="J2371" s="2"/>
      <c r="K2371" s="176" t="e">
        <f>VLOOKUP(J2371,AUXILIAR_TIPO_ASEGURADORA!$C$2:$D$19,2,0)</f>
        <v>#N/A</v>
      </c>
      <c r="L2371" s="4"/>
      <c r="M2371" s="2"/>
      <c r="N2371" s="4"/>
      <c r="O2371" s="2"/>
      <c r="P2371" s="4"/>
      <c r="Q2371" s="213"/>
      <c r="R2371" s="2"/>
      <c r="S2371" s="2"/>
      <c r="T2371" s="2"/>
    </row>
    <row r="2372" spans="1:20">
      <c r="A2372" s="84"/>
      <c r="B2372" s="88" t="e">
        <f>VLOOKUP(A2372,EMPRESAS!$A$1:$B$342,2,0)</f>
        <v>#N/A</v>
      </c>
      <c r="C2372" s="88" t="e">
        <f>VLOOKUP(A2372,EMPRESAS!$A$1:$C$342,3,0)</f>
        <v>#N/A</v>
      </c>
      <c r="D2372" s="2"/>
      <c r="E2372" s="4"/>
      <c r="F2372" s="3"/>
      <c r="G2372" s="2"/>
      <c r="H2372" s="4"/>
      <c r="I2372" s="220" t="e">
        <f>VLOOKUP(A2372,EMPRESAS!$A$1:$I$342,9,0)</f>
        <v>#N/A</v>
      </c>
      <c r="J2372" s="2"/>
      <c r="K2372" s="176" t="e">
        <f>VLOOKUP(J2372,AUXILIAR_TIPO_ASEGURADORA!$C$2:$D$19,2,0)</f>
        <v>#N/A</v>
      </c>
      <c r="L2372" s="4"/>
      <c r="M2372" s="2"/>
      <c r="N2372" s="4"/>
      <c r="O2372" s="2"/>
      <c r="P2372" s="4"/>
      <c r="Q2372" s="213"/>
      <c r="R2372" s="2"/>
      <c r="S2372" s="2"/>
      <c r="T2372" s="2"/>
    </row>
    <row r="2373" spans="1:20">
      <c r="A2373" s="84"/>
      <c r="B2373" s="88" t="e">
        <f>VLOOKUP(A2373,EMPRESAS!$A$1:$B$342,2,0)</f>
        <v>#N/A</v>
      </c>
      <c r="C2373" s="88" t="e">
        <f>VLOOKUP(A2373,EMPRESAS!$A$1:$C$342,3,0)</f>
        <v>#N/A</v>
      </c>
      <c r="D2373" s="2"/>
      <c r="E2373" s="4"/>
      <c r="F2373" s="3"/>
      <c r="G2373" s="2"/>
      <c r="H2373" s="4"/>
      <c r="I2373" s="220" t="e">
        <f>VLOOKUP(A2373,EMPRESAS!$A$1:$I$342,9,0)</f>
        <v>#N/A</v>
      </c>
      <c r="J2373" s="2"/>
      <c r="K2373" s="176" t="e">
        <f>VLOOKUP(J2373,AUXILIAR_TIPO_ASEGURADORA!$C$2:$D$19,2,0)</f>
        <v>#N/A</v>
      </c>
      <c r="L2373" s="4"/>
      <c r="M2373" s="2"/>
      <c r="N2373" s="4"/>
      <c r="O2373" s="2"/>
      <c r="P2373" s="4"/>
      <c r="Q2373" s="213"/>
      <c r="R2373" s="2"/>
      <c r="S2373" s="2"/>
      <c r="T2373" s="2"/>
    </row>
    <row r="2374" spans="1:20">
      <c r="B2374" s="88" t="e">
        <f>VLOOKUP(A2374,EMPRESAS!$A$1:$B$342,2,0)</f>
        <v>#N/A</v>
      </c>
      <c r="C2374" s="88" t="e">
        <f>VLOOKUP(A2374,EMPRESAS!$A$1:$C$342,3,0)</f>
        <v>#N/A</v>
      </c>
      <c r="D2374" s="2"/>
      <c r="I2374" s="220" t="e">
        <f>VLOOKUP(A2374,EMPRESAS!$A$1:$I$342,9,0)</f>
        <v>#N/A</v>
      </c>
      <c r="K2374" s="176" t="e">
        <f>VLOOKUP(J2374,AUXILIAR_TIPO_ASEGURADORA!$C$2:$D$19,2,0)</f>
        <v>#N/A</v>
      </c>
    </row>
    <row r="2375" spans="1:20">
      <c r="B2375" s="88" t="e">
        <f>VLOOKUP(A2375,EMPRESAS!$A$1:$B$342,2,0)</f>
        <v>#N/A</v>
      </c>
      <c r="C2375" s="88" t="e">
        <f>VLOOKUP(A2375,EMPRESAS!$A$1:$C$342,3,0)</f>
        <v>#N/A</v>
      </c>
      <c r="I2375" s="220" t="e">
        <f>VLOOKUP(A2375,EMPRESAS!$A$1:$I$342,9,0)</f>
        <v>#N/A</v>
      </c>
      <c r="K2375" s="176" t="e">
        <f>VLOOKUP(J2375,AUXILIAR_TIPO_ASEGURADORA!$C$2:$D$19,2,0)</f>
        <v>#N/A</v>
      </c>
    </row>
    <row r="2376" spans="1:20">
      <c r="B2376" s="88" t="e">
        <f>VLOOKUP(A2376,EMPRESAS!$A$1:$B$342,2,0)</f>
        <v>#N/A</v>
      </c>
      <c r="C2376" s="88" t="e">
        <f>VLOOKUP(A2376,EMPRESAS!$A$1:$C$342,3,0)</f>
        <v>#N/A</v>
      </c>
      <c r="I2376" s="220" t="e">
        <f>VLOOKUP(A2376,EMPRESAS!$A$1:$I$342,9,0)</f>
        <v>#N/A</v>
      </c>
      <c r="K2376" s="176" t="e">
        <f>VLOOKUP(J2376,AUXILIAR_TIPO_ASEGURADORA!$C$2:$D$19,2,0)</f>
        <v>#N/A</v>
      </c>
    </row>
    <row r="2377" spans="1:20">
      <c r="B2377" s="88" t="e">
        <f>VLOOKUP(A2377,EMPRESAS!$A$1:$B$342,2,0)</f>
        <v>#N/A</v>
      </c>
      <c r="C2377" s="88" t="e">
        <f>VLOOKUP(A2377,EMPRESAS!$A$1:$C$342,3,0)</f>
        <v>#N/A</v>
      </c>
      <c r="I2377" s="220" t="e">
        <f>VLOOKUP(A2377,EMPRESAS!$A$1:$I$342,9,0)</f>
        <v>#N/A</v>
      </c>
      <c r="K2377" s="176" t="e">
        <f>VLOOKUP(J2377,AUXILIAR_TIPO_ASEGURADORA!$C$2:$D$19,2,0)</f>
        <v>#N/A</v>
      </c>
    </row>
    <row r="2378" spans="1:20">
      <c r="B2378" s="88" t="e">
        <f>VLOOKUP(A2378,EMPRESAS!$A$1:$B$342,2,0)</f>
        <v>#N/A</v>
      </c>
      <c r="C2378" s="88" t="e">
        <f>VLOOKUP(A2378,EMPRESAS!$A$1:$C$342,3,0)</f>
        <v>#N/A</v>
      </c>
      <c r="I2378" s="220" t="e">
        <f>VLOOKUP(A2378,EMPRESAS!$A$1:$I$342,9,0)</f>
        <v>#N/A</v>
      </c>
      <c r="K2378" s="176" t="e">
        <f>VLOOKUP(J2378,AUXILIAR_TIPO_ASEGURADORA!$C$2:$D$19,2,0)</f>
        <v>#N/A</v>
      </c>
    </row>
    <row r="2379" spans="1:20">
      <c r="B2379" s="88" t="e">
        <f>VLOOKUP(A2379,EMPRESAS!$A$1:$B$342,2,0)</f>
        <v>#N/A</v>
      </c>
      <c r="C2379" s="88" t="e">
        <f>VLOOKUP(A2379,EMPRESAS!$A$1:$C$342,3,0)</f>
        <v>#N/A</v>
      </c>
      <c r="I2379" s="220" t="e">
        <f>VLOOKUP(A2379,EMPRESAS!$A$1:$I$342,9,0)</f>
        <v>#N/A</v>
      </c>
      <c r="K2379" s="176" t="e">
        <f>VLOOKUP(J2379,AUXILIAR_TIPO_ASEGURADORA!$C$2:$D$19,2,0)</f>
        <v>#N/A</v>
      </c>
    </row>
    <row r="2380" spans="1:20">
      <c r="B2380" s="88" t="e">
        <f>VLOOKUP(A2380,EMPRESAS!$A$1:$B$342,2,0)</f>
        <v>#N/A</v>
      </c>
      <c r="C2380" s="88" t="e">
        <f>VLOOKUP(A2380,EMPRESAS!$A$1:$C$342,3,0)</f>
        <v>#N/A</v>
      </c>
      <c r="I2380" s="220" t="e">
        <f>VLOOKUP(A2380,EMPRESAS!$A$1:$I$342,9,0)</f>
        <v>#N/A</v>
      </c>
      <c r="K2380" s="176" t="e">
        <f>VLOOKUP(J2380,AUXILIAR_TIPO_ASEGURADORA!$C$2:$D$19,2,0)</f>
        <v>#N/A</v>
      </c>
    </row>
    <row r="2381" spans="1:20">
      <c r="B2381" s="88" t="e">
        <f>VLOOKUP(A2381,EMPRESAS!$A$1:$B$342,2,0)</f>
        <v>#N/A</v>
      </c>
      <c r="C2381" s="88" t="e">
        <f>VLOOKUP(A2381,EMPRESAS!$A$1:$C$342,3,0)</f>
        <v>#N/A</v>
      </c>
      <c r="I2381" s="220" t="e">
        <f>VLOOKUP(A2381,EMPRESAS!$A$1:$I$342,9,0)</f>
        <v>#N/A</v>
      </c>
      <c r="K2381" s="176" t="e">
        <f>VLOOKUP(J2381,AUXILIAR_TIPO_ASEGURADORA!$C$2:$D$19,2,0)</f>
        <v>#N/A</v>
      </c>
    </row>
    <row r="2382" spans="1:20">
      <c r="B2382" s="88" t="e">
        <f>VLOOKUP(A2382,EMPRESAS!$A$1:$B$342,2,0)</f>
        <v>#N/A</v>
      </c>
      <c r="C2382" s="88" t="e">
        <f>VLOOKUP(A2382,EMPRESAS!$A$1:$C$342,3,0)</f>
        <v>#N/A</v>
      </c>
      <c r="I2382" s="220" t="e">
        <f>VLOOKUP(A2382,EMPRESAS!$A$1:$I$342,9,0)</f>
        <v>#N/A</v>
      </c>
      <c r="K2382" s="176" t="e">
        <f>VLOOKUP(J2382,AUXILIAR_TIPO_ASEGURADORA!$C$2:$D$19,2,0)</f>
        <v>#N/A</v>
      </c>
    </row>
    <row r="2383" spans="1:20">
      <c r="B2383" s="88" t="e">
        <f>VLOOKUP(A2383,EMPRESAS!$A$1:$B$342,2,0)</f>
        <v>#N/A</v>
      </c>
      <c r="C2383" s="88" t="e">
        <f>VLOOKUP(A2383,EMPRESAS!$A$1:$C$342,3,0)</f>
        <v>#N/A</v>
      </c>
      <c r="I2383" s="220" t="e">
        <f>VLOOKUP(A2383,EMPRESAS!$A$1:$I$342,9,0)</f>
        <v>#N/A</v>
      </c>
      <c r="K2383" s="176" t="e">
        <f>VLOOKUP(J2383,AUXILIAR_TIPO_ASEGURADORA!$C$2:$D$19,2,0)</f>
        <v>#N/A</v>
      </c>
    </row>
    <row r="2384" spans="1:20">
      <c r="B2384" s="88" t="e">
        <f>VLOOKUP(A2384,EMPRESAS!$A$1:$B$342,2,0)</f>
        <v>#N/A</v>
      </c>
      <c r="C2384" s="88" t="e">
        <f>VLOOKUP(A2384,EMPRESAS!$A$1:$C$342,3,0)</f>
        <v>#N/A</v>
      </c>
      <c r="I2384" s="220" t="e">
        <f>VLOOKUP(A2384,EMPRESAS!$A$1:$I$342,9,0)</f>
        <v>#N/A</v>
      </c>
      <c r="K2384" s="176" t="e">
        <f>VLOOKUP(J2384,AUXILIAR_TIPO_ASEGURADORA!$C$2:$D$19,2,0)</f>
        <v>#N/A</v>
      </c>
    </row>
    <row r="2385" spans="2:11">
      <c r="B2385" s="88" t="e">
        <f>VLOOKUP(A2385,EMPRESAS!$A$1:$B$342,2,0)</f>
        <v>#N/A</v>
      </c>
      <c r="C2385" s="88" t="e">
        <f>VLOOKUP(A2385,EMPRESAS!$A$1:$C$342,3,0)</f>
        <v>#N/A</v>
      </c>
      <c r="I2385" s="220" t="e">
        <f>VLOOKUP(A2385,EMPRESAS!$A$1:$I$342,9,0)</f>
        <v>#N/A</v>
      </c>
      <c r="K2385" s="176" t="e">
        <f>VLOOKUP(J2385,AUXILIAR_TIPO_ASEGURADORA!$C$2:$D$19,2,0)</f>
        <v>#N/A</v>
      </c>
    </row>
    <row r="2386" spans="2:11">
      <c r="B2386" s="88" t="e">
        <f>VLOOKUP(A2386,EMPRESAS!$A$1:$B$342,2,0)</f>
        <v>#N/A</v>
      </c>
      <c r="C2386" s="88" t="e">
        <f>VLOOKUP(A2386,EMPRESAS!$A$1:$C$342,3,0)</f>
        <v>#N/A</v>
      </c>
      <c r="I2386" s="220" t="e">
        <f>VLOOKUP(A2386,EMPRESAS!$A$1:$I$342,9,0)</f>
        <v>#N/A</v>
      </c>
      <c r="K2386" s="176" t="e">
        <f>VLOOKUP(J2386,AUXILIAR_TIPO_ASEGURADORA!$C$2:$D$19,2,0)</f>
        <v>#N/A</v>
      </c>
    </row>
    <row r="2387" spans="2:11">
      <c r="B2387" s="88" t="e">
        <f>VLOOKUP(A2387,EMPRESAS!$A$1:$B$342,2,0)</f>
        <v>#N/A</v>
      </c>
      <c r="C2387" s="88" t="e">
        <f>VLOOKUP(A2387,EMPRESAS!$A$1:$C$342,3,0)</f>
        <v>#N/A</v>
      </c>
      <c r="I2387" s="220" t="e">
        <f>VLOOKUP(A2387,EMPRESAS!$A$1:$I$342,9,0)</f>
        <v>#N/A</v>
      </c>
      <c r="K2387" s="176" t="e">
        <f>VLOOKUP(J2387,AUXILIAR_TIPO_ASEGURADORA!$C$2:$D$19,2,0)</f>
        <v>#N/A</v>
      </c>
    </row>
    <row r="2388" spans="2:11">
      <c r="B2388" s="88" t="e">
        <f>VLOOKUP(A2388,EMPRESAS!$A$1:$B$342,2,0)</f>
        <v>#N/A</v>
      </c>
      <c r="C2388" s="88" t="e">
        <f>VLOOKUP(A2388,EMPRESAS!$A$1:$C$342,3,0)</f>
        <v>#N/A</v>
      </c>
      <c r="I2388" s="220" t="e">
        <f>VLOOKUP(A2388,EMPRESAS!$A$1:$I$342,9,0)</f>
        <v>#N/A</v>
      </c>
      <c r="K2388" s="176" t="e">
        <f>VLOOKUP(J2388,AUXILIAR_TIPO_ASEGURADORA!$C$2:$D$19,2,0)</f>
        <v>#N/A</v>
      </c>
    </row>
    <row r="2389" spans="2:11">
      <c r="B2389" s="88" t="e">
        <f>VLOOKUP(A2389,EMPRESAS!$A$1:$B$342,2,0)</f>
        <v>#N/A</v>
      </c>
      <c r="C2389" s="88" t="e">
        <f>VLOOKUP(A2389,EMPRESAS!$A$1:$C$342,3,0)</f>
        <v>#N/A</v>
      </c>
      <c r="I2389" s="220" t="e">
        <f>VLOOKUP(A2389,EMPRESAS!$A$1:$I$342,9,0)</f>
        <v>#N/A</v>
      </c>
      <c r="K2389" s="176" t="e">
        <f>VLOOKUP(J2389,AUXILIAR_TIPO_ASEGURADORA!$C$2:$D$19,2,0)</f>
        <v>#N/A</v>
      </c>
    </row>
    <row r="2390" spans="2:11">
      <c r="B2390" s="88" t="e">
        <f>VLOOKUP(A2390,EMPRESAS!$A$1:$B$342,2,0)</f>
        <v>#N/A</v>
      </c>
      <c r="C2390" s="88" t="e">
        <f>VLOOKUP(A2390,EMPRESAS!$A$1:$C$342,3,0)</f>
        <v>#N/A</v>
      </c>
      <c r="I2390" s="220" t="e">
        <f>VLOOKUP(A2390,EMPRESAS!$A$1:$I$342,9,0)</f>
        <v>#N/A</v>
      </c>
      <c r="K2390" s="176" t="e">
        <f>VLOOKUP(J2390,AUXILIAR_TIPO_ASEGURADORA!$C$2:$D$19,2,0)</f>
        <v>#N/A</v>
      </c>
    </row>
    <row r="2391" spans="2:11">
      <c r="B2391" s="88" t="e">
        <f>VLOOKUP(A2391,EMPRESAS!$A$1:$B$342,2,0)</f>
        <v>#N/A</v>
      </c>
      <c r="C2391" s="88" t="e">
        <f>VLOOKUP(A2391,EMPRESAS!$A$1:$C$342,3,0)</f>
        <v>#N/A</v>
      </c>
      <c r="I2391" s="220" t="e">
        <f>VLOOKUP(A2391,EMPRESAS!$A$1:$I$342,9,0)</f>
        <v>#N/A</v>
      </c>
      <c r="K2391" s="176" t="e">
        <f>VLOOKUP(J2391,AUXILIAR_TIPO_ASEGURADORA!$C$2:$D$19,2,0)</f>
        <v>#N/A</v>
      </c>
    </row>
    <row r="2392" spans="2:11">
      <c r="B2392" s="88" t="e">
        <f>VLOOKUP(A2392,EMPRESAS!$A$1:$B$342,2,0)</f>
        <v>#N/A</v>
      </c>
      <c r="C2392" s="88" t="e">
        <f>VLOOKUP(A2392,EMPRESAS!$A$1:$C$342,3,0)</f>
        <v>#N/A</v>
      </c>
      <c r="I2392" s="220" t="e">
        <f>VLOOKUP(A2392,EMPRESAS!$A$1:$I$342,9,0)</f>
        <v>#N/A</v>
      </c>
      <c r="K2392" s="176" t="e">
        <f>VLOOKUP(J2392,AUXILIAR_TIPO_ASEGURADORA!$C$2:$D$19,2,0)</f>
        <v>#N/A</v>
      </c>
    </row>
    <row r="2393" spans="2:11">
      <c r="B2393" s="88" t="e">
        <f>VLOOKUP(A2393,EMPRESAS!$A$1:$B$342,2,0)</f>
        <v>#N/A</v>
      </c>
      <c r="C2393" s="88" t="e">
        <f>VLOOKUP(A2393,EMPRESAS!$A$1:$C$342,3,0)</f>
        <v>#N/A</v>
      </c>
      <c r="I2393" s="220" t="e">
        <f>VLOOKUP(A2393,EMPRESAS!$A$1:$I$342,9,0)</f>
        <v>#N/A</v>
      </c>
      <c r="K2393" s="176" t="e">
        <f>VLOOKUP(J2393,AUXILIAR_TIPO_ASEGURADORA!$C$2:$D$19,2,0)</f>
        <v>#N/A</v>
      </c>
    </row>
    <row r="2394" spans="2:11">
      <c r="B2394" s="88" t="e">
        <f>VLOOKUP(A2394,EMPRESAS!$A$1:$B$342,2,0)</f>
        <v>#N/A</v>
      </c>
      <c r="C2394" s="88" t="e">
        <f>VLOOKUP(A2394,EMPRESAS!$A$1:$C$342,3,0)</f>
        <v>#N/A</v>
      </c>
      <c r="I2394" s="220" t="e">
        <f>VLOOKUP(A2394,EMPRESAS!$A$1:$I$342,9,0)</f>
        <v>#N/A</v>
      </c>
      <c r="K2394" s="176" t="e">
        <f>VLOOKUP(J2394,AUXILIAR_TIPO_ASEGURADORA!$C$2:$D$19,2,0)</f>
        <v>#N/A</v>
      </c>
    </row>
    <row r="2395" spans="2:11">
      <c r="B2395" s="88" t="e">
        <f>VLOOKUP(A2395,EMPRESAS!$A$1:$B$342,2,0)</f>
        <v>#N/A</v>
      </c>
      <c r="C2395" s="88" t="e">
        <f>VLOOKUP(A2395,EMPRESAS!$A$1:$C$342,3,0)</f>
        <v>#N/A</v>
      </c>
      <c r="I2395" s="220" t="e">
        <f>VLOOKUP(A2395,EMPRESAS!$A$1:$I$342,9,0)</f>
        <v>#N/A</v>
      </c>
      <c r="K2395" s="176" t="e">
        <f>VLOOKUP(J2395,AUXILIAR_TIPO_ASEGURADORA!$C$2:$D$19,2,0)</f>
        <v>#N/A</v>
      </c>
    </row>
    <row r="2396" spans="2:11">
      <c r="B2396" s="88" t="e">
        <f>VLOOKUP(A2396,EMPRESAS!$A$1:$B$342,2,0)</f>
        <v>#N/A</v>
      </c>
      <c r="C2396" s="88" t="e">
        <f>VLOOKUP(A2396,EMPRESAS!$A$1:$C$342,3,0)</f>
        <v>#N/A</v>
      </c>
      <c r="I2396" s="220" t="e">
        <f>VLOOKUP(A2396,EMPRESAS!$A$1:$I$342,9,0)</f>
        <v>#N/A</v>
      </c>
      <c r="K2396" s="176" t="e">
        <f>VLOOKUP(J2396,AUXILIAR_TIPO_ASEGURADORA!$C$2:$D$19,2,0)</f>
        <v>#N/A</v>
      </c>
    </row>
    <row r="2397" spans="2:11">
      <c r="B2397" s="88" t="e">
        <f>VLOOKUP(A2397,EMPRESAS!$A$1:$B$342,2,0)</f>
        <v>#N/A</v>
      </c>
      <c r="C2397" s="88" t="e">
        <f>VLOOKUP(A2397,EMPRESAS!$A$1:$C$342,3,0)</f>
        <v>#N/A</v>
      </c>
      <c r="I2397" s="220" t="e">
        <f>VLOOKUP(A2397,EMPRESAS!$A$1:$I$342,9,0)</f>
        <v>#N/A</v>
      </c>
      <c r="K2397" s="176" t="e">
        <f>VLOOKUP(J2397,AUXILIAR_TIPO_ASEGURADORA!$C$2:$D$19,2,0)</f>
        <v>#N/A</v>
      </c>
    </row>
    <row r="2398" spans="2:11">
      <c r="B2398" s="88" t="e">
        <f>VLOOKUP(A2398,EMPRESAS!$A$1:$B$342,2,0)</f>
        <v>#N/A</v>
      </c>
      <c r="C2398" s="88" t="e">
        <f>VLOOKUP(A2398,EMPRESAS!$A$1:$C$342,3,0)</f>
        <v>#N/A</v>
      </c>
      <c r="I2398" s="220" t="e">
        <f>VLOOKUP(A2398,EMPRESAS!$A$1:$I$342,9,0)</f>
        <v>#N/A</v>
      </c>
      <c r="K2398" s="176" t="e">
        <f>VLOOKUP(J2398,AUXILIAR_TIPO_ASEGURADORA!$C$2:$D$19,2,0)</f>
        <v>#N/A</v>
      </c>
    </row>
    <row r="2399" spans="2:11">
      <c r="B2399" s="88" t="e">
        <f>VLOOKUP(A2399,EMPRESAS!$A$1:$B$342,2,0)</f>
        <v>#N/A</v>
      </c>
      <c r="C2399" s="88" t="e">
        <f>VLOOKUP(A2399,EMPRESAS!$A$1:$C$342,3,0)</f>
        <v>#N/A</v>
      </c>
      <c r="I2399" s="220" t="e">
        <f>VLOOKUP(A2399,EMPRESAS!$A$1:$I$342,9,0)</f>
        <v>#N/A</v>
      </c>
      <c r="K2399" s="176" t="e">
        <f>VLOOKUP(J2399,AUXILIAR_TIPO_ASEGURADORA!$C$2:$D$19,2,0)</f>
        <v>#N/A</v>
      </c>
    </row>
    <row r="2400" spans="2:11">
      <c r="B2400" s="88" t="e">
        <f>VLOOKUP(A2400,EMPRESAS!$A$1:$B$342,2,0)</f>
        <v>#N/A</v>
      </c>
      <c r="C2400" s="88" t="e">
        <f>VLOOKUP(A2400,EMPRESAS!$A$1:$C$342,3,0)</f>
        <v>#N/A</v>
      </c>
      <c r="I2400" s="220" t="e">
        <f>VLOOKUP(A2400,EMPRESAS!$A$1:$I$342,9,0)</f>
        <v>#N/A</v>
      </c>
      <c r="K2400" s="176" t="e">
        <f>VLOOKUP(J2400,AUXILIAR_TIPO_ASEGURADORA!$C$2:$D$19,2,0)</f>
        <v>#N/A</v>
      </c>
    </row>
    <row r="2401" spans="2:11">
      <c r="B2401" s="88" t="e">
        <f>VLOOKUP(A2401,EMPRESAS!$A$1:$B$342,2,0)</f>
        <v>#N/A</v>
      </c>
      <c r="C2401" s="88" t="e">
        <f>VLOOKUP(A2401,EMPRESAS!$A$1:$C$342,3,0)</f>
        <v>#N/A</v>
      </c>
      <c r="I2401" s="220" t="e">
        <f>VLOOKUP(A2401,EMPRESAS!$A$1:$I$342,9,0)</f>
        <v>#N/A</v>
      </c>
      <c r="K2401" s="176" t="e">
        <f>VLOOKUP(J2401,AUXILIAR_TIPO_ASEGURADORA!$C$2:$D$19,2,0)</f>
        <v>#N/A</v>
      </c>
    </row>
    <row r="2402" spans="2:11">
      <c r="B2402" s="88" t="e">
        <f>VLOOKUP(A2402,EMPRESAS!$A$1:$B$342,2,0)</f>
        <v>#N/A</v>
      </c>
      <c r="C2402" s="88" t="e">
        <f>VLOOKUP(A2402,EMPRESAS!$A$1:$C$342,3,0)</f>
        <v>#N/A</v>
      </c>
      <c r="I2402" s="220" t="e">
        <f>VLOOKUP(A2402,EMPRESAS!$A$1:$I$342,9,0)</f>
        <v>#N/A</v>
      </c>
      <c r="K2402" s="176" t="e">
        <f>VLOOKUP(J2402,AUXILIAR_TIPO_ASEGURADORA!$C$2:$D$19,2,0)</f>
        <v>#N/A</v>
      </c>
    </row>
    <row r="2403" spans="2:11">
      <c r="B2403" s="88" t="e">
        <f>VLOOKUP(A2403,EMPRESAS!$A$1:$B$342,2,0)</f>
        <v>#N/A</v>
      </c>
      <c r="C2403" s="88" t="e">
        <f>VLOOKUP(A2403,EMPRESAS!$A$1:$C$342,3,0)</f>
        <v>#N/A</v>
      </c>
      <c r="I2403" s="220" t="e">
        <f>VLOOKUP(A2403,EMPRESAS!$A$1:$I$342,9,0)</f>
        <v>#N/A</v>
      </c>
      <c r="K2403" s="176" t="e">
        <f>VLOOKUP(J2403,AUXILIAR_TIPO_ASEGURADORA!$C$2:$D$19,2,0)</f>
        <v>#N/A</v>
      </c>
    </row>
    <row r="2404" spans="2:11">
      <c r="B2404" s="88" t="e">
        <f>VLOOKUP(A2404,EMPRESAS!$A$1:$B$342,2,0)</f>
        <v>#N/A</v>
      </c>
      <c r="C2404" s="88" t="e">
        <f>VLOOKUP(A2404,EMPRESAS!$A$1:$C$342,3,0)</f>
        <v>#N/A</v>
      </c>
      <c r="I2404" s="220" t="e">
        <f>VLOOKUP(A2404,EMPRESAS!$A$1:$I$342,9,0)</f>
        <v>#N/A</v>
      </c>
      <c r="K2404" s="176" t="e">
        <f>VLOOKUP(J2404,AUXILIAR_TIPO_ASEGURADORA!$C$2:$D$19,2,0)</f>
        <v>#N/A</v>
      </c>
    </row>
    <row r="2405" spans="2:11">
      <c r="B2405" s="88" t="e">
        <f>VLOOKUP(A2405,EMPRESAS!$A$1:$B$342,2,0)</f>
        <v>#N/A</v>
      </c>
      <c r="C2405" s="88" t="e">
        <f>VLOOKUP(A2405,EMPRESAS!$A$1:$C$342,3,0)</f>
        <v>#N/A</v>
      </c>
      <c r="I2405" s="220" t="e">
        <f>VLOOKUP(A2405,EMPRESAS!$A$1:$I$342,9,0)</f>
        <v>#N/A</v>
      </c>
      <c r="K2405" s="176" t="e">
        <f>VLOOKUP(J2405,AUXILIAR_TIPO_ASEGURADORA!$C$2:$D$19,2,0)</f>
        <v>#N/A</v>
      </c>
    </row>
    <row r="2406" spans="2:11">
      <c r="B2406" s="88" t="e">
        <f>VLOOKUP(A2406,EMPRESAS!$A$1:$B$342,2,0)</f>
        <v>#N/A</v>
      </c>
      <c r="C2406" s="88" t="e">
        <f>VLOOKUP(A2406,EMPRESAS!$A$1:$C$342,3,0)</f>
        <v>#N/A</v>
      </c>
      <c r="I2406" s="220" t="e">
        <f>VLOOKUP(A2406,EMPRESAS!$A$1:$I$342,9,0)</f>
        <v>#N/A</v>
      </c>
      <c r="K2406" s="176" t="e">
        <f>VLOOKUP(J2406,AUXILIAR_TIPO_ASEGURADORA!$C$2:$D$19,2,0)</f>
        <v>#N/A</v>
      </c>
    </row>
    <row r="2407" spans="2:11">
      <c r="B2407" s="88" t="e">
        <f>VLOOKUP(A2407,EMPRESAS!$A$1:$B$342,2,0)</f>
        <v>#N/A</v>
      </c>
      <c r="C2407" s="88" t="e">
        <f>VLOOKUP(A2407,EMPRESAS!$A$1:$C$342,3,0)</f>
        <v>#N/A</v>
      </c>
      <c r="I2407" s="220" t="e">
        <f>VLOOKUP(A2407,EMPRESAS!$A$1:$I$342,9,0)</f>
        <v>#N/A</v>
      </c>
      <c r="K2407" s="176" t="e">
        <f>VLOOKUP(J2407,AUXILIAR_TIPO_ASEGURADORA!$C$2:$D$19,2,0)</f>
        <v>#N/A</v>
      </c>
    </row>
    <row r="2408" spans="2:11">
      <c r="B2408" s="88" t="e">
        <f>VLOOKUP(A2408,EMPRESAS!$A$1:$B$342,2,0)</f>
        <v>#N/A</v>
      </c>
      <c r="C2408" s="88" t="e">
        <f>VLOOKUP(A2408,EMPRESAS!$A$1:$C$342,3,0)</f>
        <v>#N/A</v>
      </c>
      <c r="I2408" s="220" t="e">
        <f>VLOOKUP(A2408,EMPRESAS!$A$1:$I$342,9,0)</f>
        <v>#N/A</v>
      </c>
      <c r="K2408" s="176" t="e">
        <f>VLOOKUP(J2408,AUXILIAR_TIPO_ASEGURADORA!$C$2:$D$19,2,0)</f>
        <v>#N/A</v>
      </c>
    </row>
    <row r="2409" spans="2:11">
      <c r="B2409" s="88" t="e">
        <f>VLOOKUP(A2409,EMPRESAS!$A$1:$B$342,2,0)</f>
        <v>#N/A</v>
      </c>
      <c r="C2409" s="88" t="e">
        <f>VLOOKUP(A2409,EMPRESAS!$A$1:$C$342,3,0)</f>
        <v>#N/A</v>
      </c>
      <c r="I2409" s="220" t="e">
        <f>VLOOKUP(A2409,EMPRESAS!$A$1:$I$342,9,0)</f>
        <v>#N/A</v>
      </c>
      <c r="K2409" s="176" t="e">
        <f>VLOOKUP(J2409,AUXILIAR_TIPO_ASEGURADORA!$C$2:$D$19,2,0)</f>
        <v>#N/A</v>
      </c>
    </row>
    <row r="2410" spans="2:11">
      <c r="B2410" s="88" t="e">
        <f>VLOOKUP(A2410,EMPRESAS!$A$1:$B$342,2,0)</f>
        <v>#N/A</v>
      </c>
      <c r="C2410" s="88" t="e">
        <f>VLOOKUP(A2410,EMPRESAS!$A$1:$C$342,3,0)</f>
        <v>#N/A</v>
      </c>
      <c r="I2410" s="220" t="e">
        <f>VLOOKUP(A2410,EMPRESAS!$A$1:$I$342,9,0)</f>
        <v>#N/A</v>
      </c>
      <c r="K2410" s="176" t="e">
        <f>VLOOKUP(J2410,AUXILIAR_TIPO_ASEGURADORA!$C$2:$D$19,2,0)</f>
        <v>#N/A</v>
      </c>
    </row>
    <row r="2411" spans="2:11">
      <c r="B2411" s="88" t="e">
        <f>VLOOKUP(A2411,EMPRESAS!$A$1:$B$342,2,0)</f>
        <v>#N/A</v>
      </c>
      <c r="C2411" s="88" t="e">
        <f>VLOOKUP(A2411,EMPRESAS!$A$1:$C$342,3,0)</f>
        <v>#N/A</v>
      </c>
      <c r="I2411" s="220" t="e">
        <f>VLOOKUP(A2411,EMPRESAS!$A$1:$I$342,9,0)</f>
        <v>#N/A</v>
      </c>
      <c r="K2411" s="176" t="e">
        <f>VLOOKUP(J2411,AUXILIAR_TIPO_ASEGURADORA!$C$2:$D$19,2,0)</f>
        <v>#N/A</v>
      </c>
    </row>
    <row r="2412" spans="2:11">
      <c r="B2412" s="88" t="e">
        <f>VLOOKUP(A2412,EMPRESAS!$A$1:$B$342,2,0)</f>
        <v>#N/A</v>
      </c>
      <c r="C2412" s="88" t="e">
        <f>VLOOKUP(A2412,EMPRESAS!$A$1:$C$342,3,0)</f>
        <v>#N/A</v>
      </c>
      <c r="I2412" s="220" t="e">
        <f>VLOOKUP(A2412,EMPRESAS!$A$1:$I$342,9,0)</f>
        <v>#N/A</v>
      </c>
      <c r="K2412" s="176" t="e">
        <f>VLOOKUP(J2412,AUXILIAR_TIPO_ASEGURADORA!$C$2:$D$19,2,0)</f>
        <v>#N/A</v>
      </c>
    </row>
    <row r="2413" spans="2:11">
      <c r="B2413" s="88" t="e">
        <f>VLOOKUP(A2413,EMPRESAS!$A$1:$B$342,2,0)</f>
        <v>#N/A</v>
      </c>
      <c r="C2413" s="88" t="e">
        <f>VLOOKUP(A2413,EMPRESAS!$A$1:$C$342,3,0)</f>
        <v>#N/A</v>
      </c>
      <c r="I2413" s="220" t="e">
        <f>VLOOKUP(A2413,EMPRESAS!$A$1:$I$342,9,0)</f>
        <v>#N/A</v>
      </c>
      <c r="K2413" s="176" t="e">
        <f>VLOOKUP(J2413,AUXILIAR_TIPO_ASEGURADORA!$C$2:$D$19,2,0)</f>
        <v>#N/A</v>
      </c>
    </row>
    <row r="2414" spans="2:11">
      <c r="B2414" s="88" t="e">
        <f>VLOOKUP(A2414,EMPRESAS!$A$1:$B$342,2,0)</f>
        <v>#N/A</v>
      </c>
      <c r="C2414" s="88" t="e">
        <f>VLOOKUP(A2414,EMPRESAS!$A$1:$C$342,3,0)</f>
        <v>#N/A</v>
      </c>
      <c r="I2414" s="220" t="e">
        <f>VLOOKUP(A2414,EMPRESAS!$A$1:$I$342,9,0)</f>
        <v>#N/A</v>
      </c>
      <c r="K2414" s="176" t="e">
        <f>VLOOKUP(J2414,AUXILIAR_TIPO_ASEGURADORA!$C$2:$D$19,2,0)</f>
        <v>#N/A</v>
      </c>
    </row>
    <row r="2415" spans="2:11">
      <c r="B2415" s="88" t="e">
        <f>VLOOKUP(A2415,EMPRESAS!$A$1:$B$342,2,0)</f>
        <v>#N/A</v>
      </c>
      <c r="C2415" s="88" t="e">
        <f>VLOOKUP(A2415,EMPRESAS!$A$1:$C$342,3,0)</f>
        <v>#N/A</v>
      </c>
      <c r="I2415" s="220" t="e">
        <f>VLOOKUP(A2415,EMPRESAS!$A$1:$I$342,9,0)</f>
        <v>#N/A</v>
      </c>
      <c r="K2415" s="176" t="e">
        <f>VLOOKUP(J2415,AUXILIAR_TIPO_ASEGURADORA!$C$2:$D$19,2,0)</f>
        <v>#N/A</v>
      </c>
    </row>
    <row r="2416" spans="2:11">
      <c r="B2416" s="88" t="e">
        <f>VLOOKUP(A2416,EMPRESAS!$A$1:$B$342,2,0)</f>
        <v>#N/A</v>
      </c>
      <c r="C2416" s="88" t="e">
        <f>VLOOKUP(A2416,EMPRESAS!$A$1:$C$342,3,0)</f>
        <v>#N/A</v>
      </c>
      <c r="I2416" s="220" t="e">
        <f>VLOOKUP(A2416,EMPRESAS!$A$1:$I$342,9,0)</f>
        <v>#N/A</v>
      </c>
      <c r="K2416" s="176" t="e">
        <f>VLOOKUP(J2416,AUXILIAR_TIPO_ASEGURADORA!$C$2:$D$19,2,0)</f>
        <v>#N/A</v>
      </c>
    </row>
    <row r="2417" spans="2:11">
      <c r="B2417" s="88" t="e">
        <f>VLOOKUP(A2417,EMPRESAS!$A$1:$B$342,2,0)</f>
        <v>#N/A</v>
      </c>
      <c r="C2417" s="88" t="e">
        <f>VLOOKUP(A2417,EMPRESAS!$A$1:$C$342,3,0)</f>
        <v>#N/A</v>
      </c>
      <c r="I2417" s="220" t="e">
        <f>VLOOKUP(A2417,EMPRESAS!$A$1:$I$342,9,0)</f>
        <v>#N/A</v>
      </c>
      <c r="K2417" s="176" t="e">
        <f>VLOOKUP(J2417,AUXILIAR_TIPO_ASEGURADORA!$C$2:$D$19,2,0)</f>
        <v>#N/A</v>
      </c>
    </row>
    <row r="2418" spans="2:11">
      <c r="B2418" s="88" t="e">
        <f>VLOOKUP(A2418,EMPRESAS!$A$1:$B$342,2,0)</f>
        <v>#N/A</v>
      </c>
      <c r="C2418" s="88" t="e">
        <f>VLOOKUP(A2418,EMPRESAS!$A$1:$C$342,3,0)</f>
        <v>#N/A</v>
      </c>
      <c r="I2418" s="220" t="e">
        <f>VLOOKUP(A2418,EMPRESAS!$A$1:$I$342,9,0)</f>
        <v>#N/A</v>
      </c>
      <c r="K2418" s="176" t="e">
        <f>VLOOKUP(J2418,AUXILIAR_TIPO_ASEGURADORA!$C$2:$D$19,2,0)</f>
        <v>#N/A</v>
      </c>
    </row>
    <row r="2419" spans="2:11">
      <c r="B2419" s="88" t="e">
        <f>VLOOKUP(A2419,EMPRESAS!$A$1:$B$342,2,0)</f>
        <v>#N/A</v>
      </c>
      <c r="C2419" s="88" t="e">
        <f>VLOOKUP(A2419,EMPRESAS!$A$1:$C$342,3,0)</f>
        <v>#N/A</v>
      </c>
      <c r="I2419" s="220" t="e">
        <f>VLOOKUP(A2419,EMPRESAS!$A$1:$I$342,9,0)</f>
        <v>#N/A</v>
      </c>
      <c r="K2419" s="176" t="e">
        <f>VLOOKUP(J2419,AUXILIAR_TIPO_ASEGURADORA!$C$2:$D$19,2,0)</f>
        <v>#N/A</v>
      </c>
    </row>
    <row r="2420" spans="2:11">
      <c r="B2420" s="88" t="e">
        <f>VLOOKUP(A2420,EMPRESAS!$A$1:$B$342,2,0)</f>
        <v>#N/A</v>
      </c>
      <c r="C2420" s="88" t="e">
        <f>VLOOKUP(A2420,EMPRESAS!$A$1:$C$342,3,0)</f>
        <v>#N/A</v>
      </c>
      <c r="I2420" s="220" t="e">
        <f>VLOOKUP(A2420,EMPRESAS!$A$1:$I$342,9,0)</f>
        <v>#N/A</v>
      </c>
      <c r="K2420" s="176" t="e">
        <f>VLOOKUP(J2420,AUXILIAR_TIPO_ASEGURADORA!$C$2:$D$19,2,0)</f>
        <v>#N/A</v>
      </c>
    </row>
    <row r="2421" spans="2:11">
      <c r="B2421" s="88" t="e">
        <f>VLOOKUP(A2421,EMPRESAS!$A$1:$B$342,2,0)</f>
        <v>#N/A</v>
      </c>
      <c r="C2421" s="88" t="e">
        <f>VLOOKUP(A2421,EMPRESAS!$A$1:$C$342,3,0)</f>
        <v>#N/A</v>
      </c>
      <c r="I2421" s="220" t="e">
        <f>VLOOKUP(A2421,EMPRESAS!$A$1:$I$342,9,0)</f>
        <v>#N/A</v>
      </c>
      <c r="K2421" s="176" t="e">
        <f>VLOOKUP(J2421,AUXILIAR_TIPO_ASEGURADORA!$C$2:$D$19,2,0)</f>
        <v>#N/A</v>
      </c>
    </row>
    <row r="2422" spans="2:11">
      <c r="B2422" s="88" t="e">
        <f>VLOOKUP(A2422,EMPRESAS!$A$1:$B$342,2,0)</f>
        <v>#N/A</v>
      </c>
      <c r="C2422" s="88" t="e">
        <f>VLOOKUP(A2422,EMPRESAS!$A$1:$C$342,3,0)</f>
        <v>#N/A</v>
      </c>
      <c r="I2422" s="220" t="e">
        <f>VLOOKUP(A2422,EMPRESAS!$A$1:$I$342,9,0)</f>
        <v>#N/A</v>
      </c>
      <c r="K2422" s="176" t="e">
        <f>VLOOKUP(J2422,AUXILIAR_TIPO_ASEGURADORA!$C$2:$D$19,2,0)</f>
        <v>#N/A</v>
      </c>
    </row>
    <row r="2423" spans="2:11">
      <c r="B2423" s="88" t="e">
        <f>VLOOKUP(A2423,EMPRESAS!$A$1:$B$342,2,0)</f>
        <v>#N/A</v>
      </c>
      <c r="C2423" s="88" t="e">
        <f>VLOOKUP(A2423,EMPRESAS!$A$1:$C$342,3,0)</f>
        <v>#N/A</v>
      </c>
      <c r="I2423" s="220" t="e">
        <f>VLOOKUP(A2423,EMPRESAS!$A$1:$I$342,9,0)</f>
        <v>#N/A</v>
      </c>
      <c r="K2423" s="176" t="e">
        <f>VLOOKUP(J2423,AUXILIAR_TIPO_ASEGURADORA!$C$2:$D$19,2,0)</f>
        <v>#N/A</v>
      </c>
    </row>
    <row r="2424" spans="2:11">
      <c r="B2424" s="88" t="e">
        <f>VLOOKUP(A2424,EMPRESAS!$A$1:$B$342,2,0)</f>
        <v>#N/A</v>
      </c>
      <c r="C2424" s="88" t="e">
        <f>VLOOKUP(A2424,EMPRESAS!$A$1:$C$342,3,0)</f>
        <v>#N/A</v>
      </c>
      <c r="I2424" s="220" t="e">
        <f>VLOOKUP(A2424,EMPRESAS!$A$1:$I$342,9,0)</f>
        <v>#N/A</v>
      </c>
      <c r="K2424" s="176" t="e">
        <f>VLOOKUP(J2424,AUXILIAR_TIPO_ASEGURADORA!$C$2:$D$19,2,0)</f>
        <v>#N/A</v>
      </c>
    </row>
    <row r="2425" spans="2:11">
      <c r="B2425" s="88" t="e">
        <f>VLOOKUP(A2425,EMPRESAS!$A$1:$B$342,2,0)</f>
        <v>#N/A</v>
      </c>
      <c r="C2425" s="88" t="e">
        <f>VLOOKUP(A2425,EMPRESAS!$A$1:$C$342,3,0)</f>
        <v>#N/A</v>
      </c>
      <c r="I2425" s="220" t="e">
        <f>VLOOKUP(A2425,EMPRESAS!$A$1:$I$342,9,0)</f>
        <v>#N/A</v>
      </c>
      <c r="K2425" s="176" t="e">
        <f>VLOOKUP(J2425,AUXILIAR_TIPO_ASEGURADORA!$C$2:$D$19,2,0)</f>
        <v>#N/A</v>
      </c>
    </row>
    <row r="2426" spans="2:11">
      <c r="B2426" s="88" t="e">
        <f>VLOOKUP(A2426,EMPRESAS!$A$1:$B$342,2,0)</f>
        <v>#N/A</v>
      </c>
      <c r="C2426" s="88" t="e">
        <f>VLOOKUP(A2426,EMPRESAS!$A$1:$C$342,3,0)</f>
        <v>#N/A</v>
      </c>
      <c r="I2426" s="220" t="e">
        <f>VLOOKUP(A2426,EMPRESAS!$A$1:$I$342,9,0)</f>
        <v>#N/A</v>
      </c>
      <c r="K2426" s="176" t="e">
        <f>VLOOKUP(J2426,AUXILIAR_TIPO_ASEGURADORA!$C$2:$D$19,2,0)</f>
        <v>#N/A</v>
      </c>
    </row>
    <row r="2427" spans="2:11">
      <c r="B2427" s="88" t="e">
        <f>VLOOKUP(A2427,EMPRESAS!$A$1:$B$342,2,0)</f>
        <v>#N/A</v>
      </c>
      <c r="C2427" s="88" t="e">
        <f>VLOOKUP(A2427,EMPRESAS!$A$1:$C$342,3,0)</f>
        <v>#N/A</v>
      </c>
      <c r="I2427" s="220" t="e">
        <f>VLOOKUP(A2427,EMPRESAS!$A$1:$I$342,9,0)</f>
        <v>#N/A</v>
      </c>
      <c r="K2427" s="176" t="e">
        <f>VLOOKUP(J2427,AUXILIAR_TIPO_ASEGURADORA!$C$2:$D$19,2,0)</f>
        <v>#N/A</v>
      </c>
    </row>
    <row r="2428" spans="2:11">
      <c r="B2428" s="88" t="e">
        <f>VLOOKUP(A2428,EMPRESAS!$A$1:$B$342,2,0)</f>
        <v>#N/A</v>
      </c>
      <c r="C2428" s="88" t="e">
        <f>VLOOKUP(A2428,EMPRESAS!$A$1:$C$342,3,0)</f>
        <v>#N/A</v>
      </c>
      <c r="I2428" s="220" t="e">
        <f>VLOOKUP(A2428,EMPRESAS!$A$1:$I$342,9,0)</f>
        <v>#N/A</v>
      </c>
      <c r="K2428" s="176" t="e">
        <f>VLOOKUP(J2428,AUXILIAR_TIPO_ASEGURADORA!$C$2:$D$19,2,0)</f>
        <v>#N/A</v>
      </c>
    </row>
    <row r="2429" spans="2:11">
      <c r="B2429" s="88" t="e">
        <f>VLOOKUP(A2429,EMPRESAS!$A$1:$B$342,2,0)</f>
        <v>#N/A</v>
      </c>
      <c r="C2429" s="88" t="e">
        <f>VLOOKUP(A2429,EMPRESAS!$A$1:$C$342,3,0)</f>
        <v>#N/A</v>
      </c>
      <c r="I2429" s="220" t="e">
        <f>VLOOKUP(A2429,EMPRESAS!$A$1:$I$342,9,0)</f>
        <v>#N/A</v>
      </c>
      <c r="K2429" s="176" t="e">
        <f>VLOOKUP(J2429,AUXILIAR_TIPO_ASEGURADORA!$C$2:$D$19,2,0)</f>
        <v>#N/A</v>
      </c>
    </row>
    <row r="2430" spans="2:11">
      <c r="B2430" s="88" t="e">
        <f>VLOOKUP(A2430,EMPRESAS!$A$1:$B$342,2,0)</f>
        <v>#N/A</v>
      </c>
      <c r="C2430" s="88" t="e">
        <f>VLOOKUP(A2430,EMPRESAS!$A$1:$C$342,3,0)</f>
        <v>#N/A</v>
      </c>
      <c r="I2430" s="220" t="e">
        <f>VLOOKUP(A2430,EMPRESAS!$A$1:$I$342,9,0)</f>
        <v>#N/A</v>
      </c>
      <c r="K2430" s="176" t="e">
        <f>VLOOKUP(J2430,AUXILIAR_TIPO_ASEGURADORA!$C$2:$D$19,2,0)</f>
        <v>#N/A</v>
      </c>
    </row>
    <row r="2431" spans="2:11">
      <c r="B2431" s="88" t="e">
        <f>VLOOKUP(A2431,EMPRESAS!$A$1:$B$342,2,0)</f>
        <v>#N/A</v>
      </c>
      <c r="C2431" s="88" t="e">
        <f>VLOOKUP(A2431,EMPRESAS!$A$1:$C$342,3,0)</f>
        <v>#N/A</v>
      </c>
      <c r="I2431" s="220" t="e">
        <f>VLOOKUP(A2431,EMPRESAS!$A$1:$I$342,9,0)</f>
        <v>#N/A</v>
      </c>
      <c r="K2431" s="176" t="e">
        <f>VLOOKUP(J2431,AUXILIAR_TIPO_ASEGURADORA!$C$2:$D$19,2,0)</f>
        <v>#N/A</v>
      </c>
    </row>
    <row r="2432" spans="2:11">
      <c r="B2432" s="88" t="e">
        <f>VLOOKUP(A2432,EMPRESAS!$A$1:$B$342,2,0)</f>
        <v>#N/A</v>
      </c>
      <c r="C2432" s="88" t="e">
        <f>VLOOKUP(A2432,EMPRESAS!$A$1:$C$342,3,0)</f>
        <v>#N/A</v>
      </c>
      <c r="I2432" s="220" t="e">
        <f>VLOOKUP(A2432,EMPRESAS!$A$1:$I$342,9,0)</f>
        <v>#N/A</v>
      </c>
      <c r="K2432" s="176" t="e">
        <f>VLOOKUP(J2432,AUXILIAR_TIPO_ASEGURADORA!$C$2:$D$19,2,0)</f>
        <v>#N/A</v>
      </c>
    </row>
    <row r="2433" spans="2:11">
      <c r="B2433" s="88" t="e">
        <f>VLOOKUP(A2433,EMPRESAS!$A$1:$B$342,2,0)</f>
        <v>#N/A</v>
      </c>
      <c r="C2433" s="88" t="e">
        <f>VLOOKUP(A2433,EMPRESAS!$A$1:$C$342,3,0)</f>
        <v>#N/A</v>
      </c>
      <c r="I2433" s="220" t="e">
        <f>VLOOKUP(A2433,EMPRESAS!$A$1:$I$342,9,0)</f>
        <v>#N/A</v>
      </c>
      <c r="K2433" s="176" t="e">
        <f>VLOOKUP(J2433,AUXILIAR_TIPO_ASEGURADORA!$C$2:$D$19,2,0)</f>
        <v>#N/A</v>
      </c>
    </row>
    <row r="2434" spans="2:11">
      <c r="B2434" s="88" t="e">
        <f>VLOOKUP(A2434,EMPRESAS!$A$1:$B$342,2,0)</f>
        <v>#N/A</v>
      </c>
      <c r="C2434" s="88" t="e">
        <f>VLOOKUP(A2434,EMPRESAS!$A$1:$C$342,3,0)</f>
        <v>#N/A</v>
      </c>
      <c r="I2434" s="220" t="e">
        <f>VLOOKUP(A2434,EMPRESAS!$A$1:$I$342,9,0)</f>
        <v>#N/A</v>
      </c>
      <c r="K2434" s="176" t="e">
        <f>VLOOKUP(J2434,AUXILIAR_TIPO_ASEGURADORA!$C$2:$D$19,2,0)</f>
        <v>#N/A</v>
      </c>
    </row>
    <row r="2435" spans="2:11">
      <c r="B2435" s="88" t="e">
        <f>VLOOKUP(A2435,EMPRESAS!$A$1:$B$342,2,0)</f>
        <v>#N/A</v>
      </c>
      <c r="C2435" s="88" t="e">
        <f>VLOOKUP(A2435,EMPRESAS!$A$1:$C$342,3,0)</f>
        <v>#N/A</v>
      </c>
      <c r="I2435" s="220" t="e">
        <f>VLOOKUP(A2435,EMPRESAS!$A$1:$I$342,9,0)</f>
        <v>#N/A</v>
      </c>
      <c r="K2435" s="176" t="e">
        <f>VLOOKUP(J2435,AUXILIAR_TIPO_ASEGURADORA!$C$2:$D$19,2,0)</f>
        <v>#N/A</v>
      </c>
    </row>
    <row r="2436" spans="2:11">
      <c r="B2436" s="88" t="e">
        <f>VLOOKUP(A2436,EMPRESAS!$A$1:$B$342,2,0)</f>
        <v>#N/A</v>
      </c>
      <c r="C2436" s="88" t="e">
        <f>VLOOKUP(A2436,EMPRESAS!$A$1:$C$342,3,0)</f>
        <v>#N/A</v>
      </c>
      <c r="I2436" s="220" t="e">
        <f>VLOOKUP(A2436,EMPRESAS!$A$1:$I$342,9,0)</f>
        <v>#N/A</v>
      </c>
      <c r="K2436" s="176" t="e">
        <f>VLOOKUP(J2436,AUXILIAR_TIPO_ASEGURADORA!$C$2:$D$19,2,0)</f>
        <v>#N/A</v>
      </c>
    </row>
    <row r="2437" spans="2:11">
      <c r="B2437" s="88" t="e">
        <f>VLOOKUP(A2437,EMPRESAS!$A$1:$B$342,2,0)</f>
        <v>#N/A</v>
      </c>
      <c r="C2437" s="88" t="e">
        <f>VLOOKUP(A2437,EMPRESAS!$A$1:$C$342,3,0)</f>
        <v>#N/A</v>
      </c>
      <c r="I2437" s="220" t="e">
        <f>VLOOKUP(A2437,EMPRESAS!$A$1:$I$342,9,0)</f>
        <v>#N/A</v>
      </c>
      <c r="K2437" s="176" t="e">
        <f>VLOOKUP(J2437,AUXILIAR_TIPO_ASEGURADORA!$C$2:$D$19,2,0)</f>
        <v>#N/A</v>
      </c>
    </row>
    <row r="2438" spans="2:11">
      <c r="B2438" s="88" t="e">
        <f>VLOOKUP(A2438,EMPRESAS!$A$1:$B$342,2,0)</f>
        <v>#N/A</v>
      </c>
      <c r="C2438" s="88" t="e">
        <f>VLOOKUP(A2438,EMPRESAS!$A$1:$C$342,3,0)</f>
        <v>#N/A</v>
      </c>
      <c r="I2438" s="220" t="e">
        <f>VLOOKUP(A2438,EMPRESAS!$A$1:$I$342,9,0)</f>
        <v>#N/A</v>
      </c>
      <c r="K2438" s="176" t="e">
        <f>VLOOKUP(J2438,AUXILIAR_TIPO_ASEGURADORA!$C$2:$D$19,2,0)</f>
        <v>#N/A</v>
      </c>
    </row>
    <row r="2439" spans="2:11">
      <c r="B2439" s="88" t="e">
        <f>VLOOKUP(A2439,EMPRESAS!$A$1:$B$342,2,0)</f>
        <v>#N/A</v>
      </c>
      <c r="C2439" s="88" t="e">
        <f>VLOOKUP(A2439,EMPRESAS!$A$1:$C$342,3,0)</f>
        <v>#N/A</v>
      </c>
      <c r="I2439" s="220" t="e">
        <f>VLOOKUP(A2439,EMPRESAS!$A$1:$I$342,9,0)</f>
        <v>#N/A</v>
      </c>
      <c r="K2439" s="176" t="e">
        <f>VLOOKUP(J2439,AUXILIAR_TIPO_ASEGURADORA!$C$2:$D$19,2,0)</f>
        <v>#N/A</v>
      </c>
    </row>
    <row r="2440" spans="2:11">
      <c r="B2440" s="88" t="e">
        <f>VLOOKUP(A2440,EMPRESAS!$A$1:$B$342,2,0)</f>
        <v>#N/A</v>
      </c>
      <c r="C2440" s="88" t="e">
        <f>VLOOKUP(A2440,EMPRESAS!$A$1:$C$342,3,0)</f>
        <v>#N/A</v>
      </c>
      <c r="I2440" s="220" t="e">
        <f>VLOOKUP(A2440,EMPRESAS!$A$1:$I$342,9,0)</f>
        <v>#N/A</v>
      </c>
      <c r="K2440" s="176" t="e">
        <f>VLOOKUP(J2440,AUXILIAR_TIPO_ASEGURADORA!$C$2:$D$19,2,0)</f>
        <v>#N/A</v>
      </c>
    </row>
    <row r="2441" spans="2:11">
      <c r="B2441" s="88" t="e">
        <f>VLOOKUP(A2441,EMPRESAS!$A$1:$B$342,2,0)</f>
        <v>#N/A</v>
      </c>
      <c r="C2441" s="88" t="e">
        <f>VLOOKUP(A2441,EMPRESAS!$A$1:$C$342,3,0)</f>
        <v>#N/A</v>
      </c>
      <c r="I2441" s="220" t="e">
        <f>VLOOKUP(A2441,EMPRESAS!$A$1:$I$342,9,0)</f>
        <v>#N/A</v>
      </c>
      <c r="K2441" s="176" t="e">
        <f>VLOOKUP(J2441,AUXILIAR_TIPO_ASEGURADORA!$C$2:$D$19,2,0)</f>
        <v>#N/A</v>
      </c>
    </row>
    <row r="2442" spans="2:11">
      <c r="B2442" s="88" t="e">
        <f>VLOOKUP(A2442,EMPRESAS!$A$1:$B$342,2,0)</f>
        <v>#N/A</v>
      </c>
      <c r="C2442" s="88" t="e">
        <f>VLOOKUP(A2442,EMPRESAS!$A$1:$C$342,3,0)</f>
        <v>#N/A</v>
      </c>
      <c r="I2442" s="220" t="e">
        <f>VLOOKUP(A2442,EMPRESAS!$A$1:$I$342,9,0)</f>
        <v>#N/A</v>
      </c>
      <c r="K2442" s="176" t="e">
        <f>VLOOKUP(J2442,AUXILIAR_TIPO_ASEGURADORA!$C$2:$D$19,2,0)</f>
        <v>#N/A</v>
      </c>
    </row>
    <row r="2443" spans="2:11">
      <c r="B2443" s="88" t="e">
        <f>VLOOKUP(A2443,EMPRESAS!$A$1:$B$342,2,0)</f>
        <v>#N/A</v>
      </c>
      <c r="C2443" s="88" t="e">
        <f>VLOOKUP(A2443,EMPRESAS!$A$1:$C$342,3,0)</f>
        <v>#N/A</v>
      </c>
      <c r="I2443" s="220" t="e">
        <f>VLOOKUP(A2443,EMPRESAS!$A$1:$I$342,9,0)</f>
        <v>#N/A</v>
      </c>
      <c r="K2443" s="176" t="e">
        <f>VLOOKUP(J2443,AUXILIAR_TIPO_ASEGURADORA!$C$2:$D$19,2,0)</f>
        <v>#N/A</v>
      </c>
    </row>
    <row r="2444" spans="2:11">
      <c r="B2444" s="88" t="e">
        <f>VLOOKUP(A2444,EMPRESAS!$A$1:$B$342,2,0)</f>
        <v>#N/A</v>
      </c>
      <c r="C2444" s="88" t="e">
        <f>VLOOKUP(A2444,EMPRESAS!$A$1:$C$342,3,0)</f>
        <v>#N/A</v>
      </c>
      <c r="I2444" s="220" t="e">
        <f>VLOOKUP(A2444,EMPRESAS!$A$1:$I$342,9,0)</f>
        <v>#N/A</v>
      </c>
      <c r="K2444" s="176" t="e">
        <f>VLOOKUP(J2444,AUXILIAR_TIPO_ASEGURADORA!$C$2:$D$19,2,0)</f>
        <v>#N/A</v>
      </c>
    </row>
    <row r="2445" spans="2:11">
      <c r="B2445" s="88" t="e">
        <f>VLOOKUP(A2445,EMPRESAS!$A$1:$B$342,2,0)</f>
        <v>#N/A</v>
      </c>
      <c r="C2445" s="88" t="e">
        <f>VLOOKUP(A2445,EMPRESAS!$A$1:$C$342,3,0)</f>
        <v>#N/A</v>
      </c>
      <c r="I2445" s="220" t="e">
        <f>VLOOKUP(A2445,EMPRESAS!$A$1:$I$342,9,0)</f>
        <v>#N/A</v>
      </c>
      <c r="K2445" s="176" t="e">
        <f>VLOOKUP(J2445,AUXILIAR_TIPO_ASEGURADORA!$C$2:$D$19,2,0)</f>
        <v>#N/A</v>
      </c>
    </row>
    <row r="2446" spans="2:11">
      <c r="B2446" s="88" t="e">
        <f>VLOOKUP(A2446,EMPRESAS!$A$1:$B$342,2,0)</f>
        <v>#N/A</v>
      </c>
      <c r="C2446" s="88" t="e">
        <f>VLOOKUP(A2446,EMPRESAS!$A$1:$C$342,3,0)</f>
        <v>#N/A</v>
      </c>
      <c r="I2446" s="220" t="e">
        <f>VLOOKUP(A2446,EMPRESAS!$A$1:$I$342,9,0)</f>
        <v>#N/A</v>
      </c>
      <c r="K2446" s="176" t="e">
        <f>VLOOKUP(J2446,AUXILIAR_TIPO_ASEGURADORA!$C$2:$D$19,2,0)</f>
        <v>#N/A</v>
      </c>
    </row>
    <row r="2447" spans="2:11">
      <c r="B2447" s="88" t="e">
        <f>VLOOKUP(A2447,EMPRESAS!$A$1:$B$342,2,0)</f>
        <v>#N/A</v>
      </c>
      <c r="C2447" s="88" t="e">
        <f>VLOOKUP(A2447,EMPRESAS!$A$1:$C$342,3,0)</f>
        <v>#N/A</v>
      </c>
      <c r="I2447" s="220" t="e">
        <f>VLOOKUP(A2447,EMPRESAS!$A$1:$I$342,9,0)</f>
        <v>#N/A</v>
      </c>
      <c r="K2447" s="176" t="e">
        <f>VLOOKUP(J2447,AUXILIAR_TIPO_ASEGURADORA!$C$2:$D$19,2,0)</f>
        <v>#N/A</v>
      </c>
    </row>
    <row r="2448" spans="2:11">
      <c r="B2448" s="88" t="e">
        <f>VLOOKUP(A2448,EMPRESAS!$A$1:$B$342,2,0)</f>
        <v>#N/A</v>
      </c>
      <c r="C2448" s="88" t="e">
        <f>VLOOKUP(A2448,EMPRESAS!$A$1:$C$342,3,0)</f>
        <v>#N/A</v>
      </c>
      <c r="I2448" s="220" t="e">
        <f>VLOOKUP(A2448,EMPRESAS!$A$1:$I$342,9,0)</f>
        <v>#N/A</v>
      </c>
      <c r="K2448" s="176" t="e">
        <f>VLOOKUP(J2448,AUXILIAR_TIPO_ASEGURADORA!$C$2:$D$19,2,0)</f>
        <v>#N/A</v>
      </c>
    </row>
    <row r="2449" spans="2:11">
      <c r="B2449" s="88" t="e">
        <f>VLOOKUP(A2449,EMPRESAS!$A$1:$B$342,2,0)</f>
        <v>#N/A</v>
      </c>
      <c r="C2449" s="88" t="e">
        <f>VLOOKUP(A2449,EMPRESAS!$A$1:$C$342,3,0)</f>
        <v>#N/A</v>
      </c>
      <c r="I2449" s="220" t="e">
        <f>VLOOKUP(A2449,EMPRESAS!$A$1:$I$342,9,0)</f>
        <v>#N/A</v>
      </c>
      <c r="K2449" s="176" t="e">
        <f>VLOOKUP(J2449,AUXILIAR_TIPO_ASEGURADORA!$C$2:$D$19,2,0)</f>
        <v>#N/A</v>
      </c>
    </row>
    <row r="2450" spans="2:11">
      <c r="B2450" s="88" t="e">
        <f>VLOOKUP(A2450,EMPRESAS!$A$1:$B$342,2,0)</f>
        <v>#N/A</v>
      </c>
      <c r="C2450" s="88" t="e">
        <f>VLOOKUP(A2450,EMPRESAS!$A$1:$C$342,3,0)</f>
        <v>#N/A</v>
      </c>
      <c r="I2450" s="220" t="e">
        <f>VLOOKUP(A2450,EMPRESAS!$A$1:$I$342,9,0)</f>
        <v>#N/A</v>
      </c>
      <c r="K2450" s="176" t="e">
        <f>VLOOKUP(J2450,AUXILIAR_TIPO_ASEGURADORA!$C$2:$D$19,2,0)</f>
        <v>#N/A</v>
      </c>
    </row>
    <row r="2451" spans="2:11">
      <c r="B2451" s="88" t="e">
        <f>VLOOKUP(A2451,EMPRESAS!$A$1:$B$342,2,0)</f>
        <v>#N/A</v>
      </c>
      <c r="C2451" s="88" t="e">
        <f>VLOOKUP(A2451,EMPRESAS!$A$1:$C$342,3,0)</f>
        <v>#N/A</v>
      </c>
      <c r="I2451" s="220" t="e">
        <f>VLOOKUP(A2451,EMPRESAS!$A$1:$I$342,9,0)</f>
        <v>#N/A</v>
      </c>
      <c r="K2451" s="176" t="e">
        <f>VLOOKUP(J2451,AUXILIAR_TIPO_ASEGURADORA!$C$2:$D$19,2,0)</f>
        <v>#N/A</v>
      </c>
    </row>
    <row r="2452" spans="2:11">
      <c r="B2452" s="88" t="e">
        <f>VLOOKUP(A2452,EMPRESAS!$A$1:$B$342,2,0)</f>
        <v>#N/A</v>
      </c>
      <c r="C2452" s="88" t="e">
        <f>VLOOKUP(A2452,EMPRESAS!$A$1:$C$342,3,0)</f>
        <v>#N/A</v>
      </c>
      <c r="I2452" s="220" t="e">
        <f>VLOOKUP(A2452,EMPRESAS!$A$1:$I$342,9,0)</f>
        <v>#N/A</v>
      </c>
      <c r="K2452" s="176" t="e">
        <f>VLOOKUP(J2452,AUXILIAR_TIPO_ASEGURADORA!$C$2:$D$19,2,0)</f>
        <v>#N/A</v>
      </c>
    </row>
    <row r="2453" spans="2:11">
      <c r="B2453" s="88" t="e">
        <f>VLOOKUP(A2453,EMPRESAS!$A$1:$B$342,2,0)</f>
        <v>#N/A</v>
      </c>
      <c r="C2453" s="88" t="e">
        <f>VLOOKUP(A2453,EMPRESAS!$A$1:$C$342,3,0)</f>
        <v>#N/A</v>
      </c>
      <c r="I2453" s="220" t="e">
        <f>VLOOKUP(A2453,EMPRESAS!$A$1:$I$342,9,0)</f>
        <v>#N/A</v>
      </c>
      <c r="K2453" s="176" t="e">
        <f>VLOOKUP(J2453,AUXILIAR_TIPO_ASEGURADORA!$C$2:$D$19,2,0)</f>
        <v>#N/A</v>
      </c>
    </row>
    <row r="2454" spans="2:11">
      <c r="B2454" s="88" t="e">
        <f>VLOOKUP(A2454,EMPRESAS!$A$1:$B$342,2,0)</f>
        <v>#N/A</v>
      </c>
      <c r="C2454" s="88" t="e">
        <f>VLOOKUP(A2454,EMPRESAS!$A$1:$C$342,3,0)</f>
        <v>#N/A</v>
      </c>
      <c r="I2454" s="220" t="e">
        <f>VLOOKUP(A2454,EMPRESAS!$A$1:$I$342,9,0)</f>
        <v>#N/A</v>
      </c>
      <c r="K2454" s="176" t="e">
        <f>VLOOKUP(J2454,AUXILIAR_TIPO_ASEGURADORA!$C$2:$D$19,2,0)</f>
        <v>#N/A</v>
      </c>
    </row>
    <row r="2455" spans="2:11">
      <c r="B2455" s="88" t="e">
        <f>VLOOKUP(A2455,EMPRESAS!$A$1:$B$342,2,0)</f>
        <v>#N/A</v>
      </c>
      <c r="C2455" s="88" t="e">
        <f>VLOOKUP(A2455,EMPRESAS!$A$1:$C$342,3,0)</f>
        <v>#N/A</v>
      </c>
      <c r="I2455" s="220" t="e">
        <f>VLOOKUP(A2455,EMPRESAS!$A$1:$I$342,9,0)</f>
        <v>#N/A</v>
      </c>
      <c r="K2455" s="176" t="e">
        <f>VLOOKUP(J2455,AUXILIAR_TIPO_ASEGURADORA!$C$2:$D$19,2,0)</f>
        <v>#N/A</v>
      </c>
    </row>
    <row r="2456" spans="2:11">
      <c r="B2456" s="88" t="e">
        <f>VLOOKUP(A2456,EMPRESAS!$A$1:$B$342,2,0)</f>
        <v>#N/A</v>
      </c>
      <c r="C2456" s="88" t="e">
        <f>VLOOKUP(A2456,EMPRESAS!$A$1:$C$342,3,0)</f>
        <v>#N/A</v>
      </c>
      <c r="I2456" s="220" t="e">
        <f>VLOOKUP(A2456,EMPRESAS!$A$1:$I$342,9,0)</f>
        <v>#N/A</v>
      </c>
      <c r="K2456" s="176" t="e">
        <f>VLOOKUP(J2456,AUXILIAR_TIPO_ASEGURADORA!$C$2:$D$19,2,0)</f>
        <v>#N/A</v>
      </c>
    </row>
    <row r="2457" spans="2:11">
      <c r="B2457" s="88" t="e">
        <f>VLOOKUP(A2457,EMPRESAS!$A$1:$B$342,2,0)</f>
        <v>#N/A</v>
      </c>
      <c r="C2457" s="88" t="e">
        <f>VLOOKUP(A2457,EMPRESAS!$A$1:$C$342,3,0)</f>
        <v>#N/A</v>
      </c>
      <c r="I2457" s="220" t="e">
        <f>VLOOKUP(A2457,EMPRESAS!$A$1:$I$342,9,0)</f>
        <v>#N/A</v>
      </c>
      <c r="K2457" s="176" t="e">
        <f>VLOOKUP(J2457,AUXILIAR_TIPO_ASEGURADORA!$C$2:$D$19,2,0)</f>
        <v>#N/A</v>
      </c>
    </row>
    <row r="2458" spans="2:11">
      <c r="B2458" s="88" t="e">
        <f>VLOOKUP(A2458,EMPRESAS!$A$1:$B$342,2,0)</f>
        <v>#N/A</v>
      </c>
      <c r="C2458" s="88" t="e">
        <f>VLOOKUP(A2458,EMPRESAS!$A$1:$C$342,3,0)</f>
        <v>#N/A</v>
      </c>
      <c r="I2458" s="220" t="e">
        <f>VLOOKUP(A2458,EMPRESAS!$A$1:$I$342,9,0)</f>
        <v>#N/A</v>
      </c>
      <c r="K2458" s="176" t="e">
        <f>VLOOKUP(J2458,AUXILIAR_TIPO_ASEGURADORA!$C$2:$D$19,2,0)</f>
        <v>#N/A</v>
      </c>
    </row>
    <row r="2459" spans="2:11">
      <c r="B2459" s="88" t="e">
        <f>VLOOKUP(A2459,EMPRESAS!$A$1:$B$342,2,0)</f>
        <v>#N/A</v>
      </c>
      <c r="C2459" s="88" t="e">
        <f>VLOOKUP(A2459,EMPRESAS!$A$1:$C$342,3,0)</f>
        <v>#N/A</v>
      </c>
      <c r="I2459" s="220" t="e">
        <f>VLOOKUP(A2459,EMPRESAS!$A$1:$I$342,9,0)</f>
        <v>#N/A</v>
      </c>
      <c r="K2459" s="176" t="e">
        <f>VLOOKUP(J2459,AUXILIAR_TIPO_ASEGURADORA!$C$2:$D$19,2,0)</f>
        <v>#N/A</v>
      </c>
    </row>
    <row r="2460" spans="2:11">
      <c r="B2460" s="88" t="e">
        <f>VLOOKUP(A2460,EMPRESAS!$A$1:$B$342,2,0)</f>
        <v>#N/A</v>
      </c>
      <c r="C2460" s="88" t="e">
        <f>VLOOKUP(A2460,EMPRESAS!$A$1:$C$342,3,0)</f>
        <v>#N/A</v>
      </c>
      <c r="I2460" s="220" t="e">
        <f>VLOOKUP(A2460,EMPRESAS!$A$1:$I$342,9,0)</f>
        <v>#N/A</v>
      </c>
      <c r="K2460" s="176" t="e">
        <f>VLOOKUP(J2460,AUXILIAR_TIPO_ASEGURADORA!$C$2:$D$19,2,0)</f>
        <v>#N/A</v>
      </c>
    </row>
    <row r="2461" spans="2:11">
      <c r="B2461" s="88" t="e">
        <f>VLOOKUP(A2461,EMPRESAS!$A$1:$B$342,2,0)</f>
        <v>#N/A</v>
      </c>
      <c r="C2461" s="88" t="e">
        <f>VLOOKUP(A2461,EMPRESAS!$A$1:$C$342,3,0)</f>
        <v>#N/A</v>
      </c>
      <c r="I2461" s="220" t="e">
        <f>VLOOKUP(A2461,EMPRESAS!$A$1:$I$342,9,0)</f>
        <v>#N/A</v>
      </c>
      <c r="K2461" s="176" t="e">
        <f>VLOOKUP(J2461,AUXILIAR_TIPO_ASEGURADORA!$C$2:$D$19,2,0)</f>
        <v>#N/A</v>
      </c>
    </row>
    <row r="2462" spans="2:11">
      <c r="B2462" s="88" t="e">
        <f>VLOOKUP(A2462,EMPRESAS!$A$1:$B$342,2,0)</f>
        <v>#N/A</v>
      </c>
      <c r="C2462" s="88" t="e">
        <f>VLOOKUP(A2462,EMPRESAS!$A$1:$C$342,3,0)</f>
        <v>#N/A</v>
      </c>
      <c r="I2462" s="220" t="e">
        <f>VLOOKUP(A2462,EMPRESAS!$A$1:$I$342,9,0)</f>
        <v>#N/A</v>
      </c>
      <c r="K2462" s="176" t="e">
        <f>VLOOKUP(J2462,AUXILIAR_TIPO_ASEGURADORA!$C$2:$D$19,2,0)</f>
        <v>#N/A</v>
      </c>
    </row>
    <row r="2463" spans="2:11">
      <c r="B2463" s="88" t="e">
        <f>VLOOKUP(A2463,EMPRESAS!$A$1:$B$342,2,0)</f>
        <v>#N/A</v>
      </c>
      <c r="C2463" s="88" t="e">
        <f>VLOOKUP(A2463,EMPRESAS!$A$1:$C$342,3,0)</f>
        <v>#N/A</v>
      </c>
      <c r="I2463" s="220" t="e">
        <f>VLOOKUP(A2463,EMPRESAS!$A$1:$I$342,9,0)</f>
        <v>#N/A</v>
      </c>
      <c r="K2463" s="176" t="e">
        <f>VLOOKUP(J2463,AUXILIAR_TIPO_ASEGURADORA!$C$2:$D$19,2,0)</f>
        <v>#N/A</v>
      </c>
    </row>
    <row r="2464" spans="2:11">
      <c r="B2464" s="88" t="e">
        <f>VLOOKUP(A2464,EMPRESAS!$A$1:$B$342,2,0)</f>
        <v>#N/A</v>
      </c>
      <c r="C2464" s="88" t="e">
        <f>VLOOKUP(A2464,EMPRESAS!$A$1:$C$342,3,0)</f>
        <v>#N/A</v>
      </c>
      <c r="I2464" s="220" t="e">
        <f>VLOOKUP(A2464,EMPRESAS!$A$1:$I$342,9,0)</f>
        <v>#N/A</v>
      </c>
      <c r="K2464" s="176" t="e">
        <f>VLOOKUP(J2464,AUXILIAR_TIPO_ASEGURADORA!$C$2:$D$19,2,0)</f>
        <v>#N/A</v>
      </c>
    </row>
    <row r="2465" spans="2:11">
      <c r="B2465" s="88" t="e">
        <f>VLOOKUP(A2465,EMPRESAS!$A$1:$B$342,2,0)</f>
        <v>#N/A</v>
      </c>
      <c r="C2465" s="88" t="e">
        <f>VLOOKUP(A2465,EMPRESAS!$A$1:$C$342,3,0)</f>
        <v>#N/A</v>
      </c>
      <c r="I2465" s="220" t="e">
        <f>VLOOKUP(A2465,EMPRESAS!$A$1:$I$342,9,0)</f>
        <v>#N/A</v>
      </c>
      <c r="K2465" s="176" t="e">
        <f>VLOOKUP(J2465,AUXILIAR_TIPO_ASEGURADORA!$C$2:$D$19,2,0)</f>
        <v>#N/A</v>
      </c>
    </row>
    <row r="2466" spans="2:11">
      <c r="B2466" s="88" t="e">
        <f>VLOOKUP(A2466,EMPRESAS!$A$1:$B$342,2,0)</f>
        <v>#N/A</v>
      </c>
      <c r="C2466" s="88" t="e">
        <f>VLOOKUP(A2466,EMPRESAS!$A$1:$C$342,3,0)</f>
        <v>#N/A</v>
      </c>
      <c r="I2466" s="220" t="e">
        <f>VLOOKUP(A2466,EMPRESAS!$A$1:$I$342,9,0)</f>
        <v>#N/A</v>
      </c>
      <c r="K2466" s="176" t="e">
        <f>VLOOKUP(J2466,AUXILIAR_TIPO_ASEGURADORA!$C$2:$D$19,2,0)</f>
        <v>#N/A</v>
      </c>
    </row>
    <row r="2467" spans="2:11">
      <c r="B2467" s="88" t="e">
        <f>VLOOKUP(A2467,EMPRESAS!$A$1:$B$342,2,0)</f>
        <v>#N/A</v>
      </c>
      <c r="C2467" s="88" t="e">
        <f>VLOOKUP(A2467,EMPRESAS!$A$1:$C$342,3,0)</f>
        <v>#N/A</v>
      </c>
      <c r="I2467" s="220" t="e">
        <f>VLOOKUP(A2467,EMPRESAS!$A$1:$I$342,9,0)</f>
        <v>#N/A</v>
      </c>
      <c r="K2467" s="176" t="e">
        <f>VLOOKUP(J2467,AUXILIAR_TIPO_ASEGURADORA!$C$2:$D$19,2,0)</f>
        <v>#N/A</v>
      </c>
    </row>
    <row r="2468" spans="2:11">
      <c r="B2468" s="88" t="e">
        <f>VLOOKUP(A2468,EMPRESAS!$A$1:$B$342,2,0)</f>
        <v>#N/A</v>
      </c>
      <c r="C2468" s="88" t="e">
        <f>VLOOKUP(A2468,EMPRESAS!$A$1:$C$342,3,0)</f>
        <v>#N/A</v>
      </c>
      <c r="I2468" s="220" t="e">
        <f>VLOOKUP(A2468,EMPRESAS!$A$1:$I$342,9,0)</f>
        <v>#N/A</v>
      </c>
      <c r="K2468" s="176" t="e">
        <f>VLOOKUP(J2468,AUXILIAR_TIPO_ASEGURADORA!$C$2:$D$19,2,0)</f>
        <v>#N/A</v>
      </c>
    </row>
    <row r="2469" spans="2:11">
      <c r="B2469" s="88" t="e">
        <f>VLOOKUP(A2469,EMPRESAS!$A$1:$B$342,2,0)</f>
        <v>#N/A</v>
      </c>
      <c r="C2469" s="88" t="e">
        <f>VLOOKUP(A2469,EMPRESAS!$A$1:$C$342,3,0)</f>
        <v>#N/A</v>
      </c>
      <c r="I2469" s="220" t="e">
        <f>VLOOKUP(A2469,EMPRESAS!$A$1:$I$342,9,0)</f>
        <v>#N/A</v>
      </c>
      <c r="K2469" s="176" t="e">
        <f>VLOOKUP(J2469,AUXILIAR_TIPO_ASEGURADORA!$C$2:$D$19,2,0)</f>
        <v>#N/A</v>
      </c>
    </row>
    <row r="2470" spans="2:11">
      <c r="B2470" s="88" t="e">
        <f>VLOOKUP(A2470,EMPRESAS!$A$1:$B$342,2,0)</f>
        <v>#N/A</v>
      </c>
      <c r="C2470" s="88" t="e">
        <f>VLOOKUP(A2470,EMPRESAS!$A$1:$C$342,3,0)</f>
        <v>#N/A</v>
      </c>
      <c r="I2470" s="220" t="e">
        <f>VLOOKUP(A2470,EMPRESAS!$A$1:$I$342,9,0)</f>
        <v>#N/A</v>
      </c>
      <c r="K2470" s="176" t="e">
        <f>VLOOKUP(J2470,AUXILIAR_TIPO_ASEGURADORA!$C$2:$D$19,2,0)</f>
        <v>#N/A</v>
      </c>
    </row>
    <row r="2471" spans="2:11">
      <c r="B2471" s="88" t="e">
        <f>VLOOKUP(A2471,EMPRESAS!$A$1:$B$342,2,0)</f>
        <v>#N/A</v>
      </c>
      <c r="C2471" s="88" t="e">
        <f>VLOOKUP(A2471,EMPRESAS!$A$1:$C$342,3,0)</f>
        <v>#N/A</v>
      </c>
      <c r="I2471" s="220" t="e">
        <f>VLOOKUP(A2471,EMPRESAS!$A$1:$I$342,9,0)</f>
        <v>#N/A</v>
      </c>
      <c r="K2471" s="176" t="e">
        <f>VLOOKUP(J2471,AUXILIAR_TIPO_ASEGURADORA!$C$2:$D$19,2,0)</f>
        <v>#N/A</v>
      </c>
    </row>
    <row r="2472" spans="2:11">
      <c r="B2472" s="88" t="e">
        <f>VLOOKUP(A2472,EMPRESAS!$A$1:$B$342,2,0)</f>
        <v>#N/A</v>
      </c>
      <c r="C2472" s="88" t="e">
        <f>VLOOKUP(A2472,EMPRESAS!$A$1:$C$342,3,0)</f>
        <v>#N/A</v>
      </c>
      <c r="I2472" s="220" t="e">
        <f>VLOOKUP(A2472,EMPRESAS!$A$1:$I$342,9,0)</f>
        <v>#N/A</v>
      </c>
      <c r="K2472" s="176" t="e">
        <f>VLOOKUP(J2472,AUXILIAR_TIPO_ASEGURADORA!$C$2:$D$19,2,0)</f>
        <v>#N/A</v>
      </c>
    </row>
    <row r="2473" spans="2:11">
      <c r="B2473" s="88" t="e">
        <f>VLOOKUP(A2473,EMPRESAS!$A$1:$B$342,2,0)</f>
        <v>#N/A</v>
      </c>
      <c r="C2473" s="88" t="e">
        <f>VLOOKUP(A2473,EMPRESAS!$A$1:$C$342,3,0)</f>
        <v>#N/A</v>
      </c>
      <c r="I2473" s="220" t="e">
        <f>VLOOKUP(A2473,EMPRESAS!$A$1:$I$342,9,0)</f>
        <v>#N/A</v>
      </c>
      <c r="K2473" s="176" t="e">
        <f>VLOOKUP(J2473,AUXILIAR_TIPO_ASEGURADORA!$C$2:$D$19,2,0)</f>
        <v>#N/A</v>
      </c>
    </row>
    <row r="2474" spans="2:11">
      <c r="B2474" s="88" t="e">
        <f>VLOOKUP(A2474,EMPRESAS!$A$1:$B$342,2,0)</f>
        <v>#N/A</v>
      </c>
      <c r="C2474" s="88" t="e">
        <f>VLOOKUP(A2474,EMPRESAS!$A$1:$C$342,3,0)</f>
        <v>#N/A</v>
      </c>
      <c r="I2474" s="220" t="e">
        <f>VLOOKUP(A2474,EMPRESAS!$A$1:$I$342,9,0)</f>
        <v>#N/A</v>
      </c>
      <c r="K2474" s="176" t="e">
        <f>VLOOKUP(J2474,AUXILIAR_TIPO_ASEGURADORA!$C$2:$D$19,2,0)</f>
        <v>#N/A</v>
      </c>
    </row>
    <row r="2475" spans="2:11">
      <c r="B2475" s="88" t="e">
        <f>VLOOKUP(A2475,EMPRESAS!$A$1:$B$342,2,0)</f>
        <v>#N/A</v>
      </c>
      <c r="C2475" s="88" t="e">
        <f>VLOOKUP(A2475,EMPRESAS!$A$1:$C$342,3,0)</f>
        <v>#N/A</v>
      </c>
      <c r="I2475" s="220" t="e">
        <f>VLOOKUP(A2475,EMPRESAS!$A$1:$I$342,9,0)</f>
        <v>#N/A</v>
      </c>
      <c r="K2475" s="176" t="e">
        <f>VLOOKUP(J2475,AUXILIAR_TIPO_ASEGURADORA!$C$2:$D$19,2,0)</f>
        <v>#N/A</v>
      </c>
    </row>
    <row r="2476" spans="2:11">
      <c r="B2476" s="88" t="e">
        <f>VLOOKUP(A2476,EMPRESAS!$A$1:$B$342,2,0)</f>
        <v>#N/A</v>
      </c>
      <c r="C2476" s="88" t="e">
        <f>VLOOKUP(A2476,EMPRESAS!$A$1:$C$342,3,0)</f>
        <v>#N/A</v>
      </c>
      <c r="I2476" s="220" t="e">
        <f>VLOOKUP(A2476,EMPRESAS!$A$1:$I$342,9,0)</f>
        <v>#N/A</v>
      </c>
      <c r="K2476" s="176" t="e">
        <f>VLOOKUP(J2476,AUXILIAR_TIPO_ASEGURADORA!$C$2:$D$19,2,0)</f>
        <v>#N/A</v>
      </c>
    </row>
    <row r="2477" spans="2:11">
      <c r="B2477" s="88" t="e">
        <f>VLOOKUP(A2477,EMPRESAS!$A$1:$B$342,2,0)</f>
        <v>#N/A</v>
      </c>
      <c r="C2477" s="88" t="e">
        <f>VLOOKUP(A2477,EMPRESAS!$A$1:$C$342,3,0)</f>
        <v>#N/A</v>
      </c>
      <c r="I2477" s="220" t="e">
        <f>VLOOKUP(A2477,EMPRESAS!$A$1:$I$342,9,0)</f>
        <v>#N/A</v>
      </c>
      <c r="K2477" s="176" t="e">
        <f>VLOOKUP(J2477,AUXILIAR_TIPO_ASEGURADORA!$C$2:$D$19,2,0)</f>
        <v>#N/A</v>
      </c>
    </row>
    <row r="2478" spans="2:11">
      <c r="B2478" s="88" t="e">
        <f>VLOOKUP(A2478,EMPRESAS!$A$1:$B$342,2,0)</f>
        <v>#N/A</v>
      </c>
      <c r="C2478" s="88" t="e">
        <f>VLOOKUP(A2478,EMPRESAS!$A$1:$C$342,3,0)</f>
        <v>#N/A</v>
      </c>
      <c r="I2478" s="220" t="e">
        <f>VLOOKUP(A2478,EMPRESAS!$A$1:$I$342,9,0)</f>
        <v>#N/A</v>
      </c>
      <c r="K2478" s="176" t="e">
        <f>VLOOKUP(J2478,AUXILIAR_TIPO_ASEGURADORA!$C$2:$D$19,2,0)</f>
        <v>#N/A</v>
      </c>
    </row>
    <row r="2479" spans="2:11">
      <c r="B2479" s="88" t="e">
        <f>VLOOKUP(A2479,EMPRESAS!$A$1:$B$342,2,0)</f>
        <v>#N/A</v>
      </c>
      <c r="C2479" s="88" t="e">
        <f>VLOOKUP(A2479,EMPRESAS!$A$1:$C$342,3,0)</f>
        <v>#N/A</v>
      </c>
      <c r="I2479" s="220" t="e">
        <f>VLOOKUP(A2479,EMPRESAS!$A$1:$I$342,9,0)</f>
        <v>#N/A</v>
      </c>
      <c r="K2479" s="176" t="e">
        <f>VLOOKUP(J2479,AUXILIAR_TIPO_ASEGURADORA!$C$2:$D$19,2,0)</f>
        <v>#N/A</v>
      </c>
    </row>
    <row r="2480" spans="2:11">
      <c r="B2480" s="88" t="e">
        <f>VLOOKUP(A2480,EMPRESAS!$A$1:$B$342,2,0)</f>
        <v>#N/A</v>
      </c>
      <c r="C2480" s="88" t="e">
        <f>VLOOKUP(A2480,EMPRESAS!$A$1:$C$342,3,0)</f>
        <v>#N/A</v>
      </c>
      <c r="I2480" s="220" t="e">
        <f>VLOOKUP(A2480,EMPRESAS!$A$1:$I$342,9,0)</f>
        <v>#N/A</v>
      </c>
      <c r="K2480" s="176" t="e">
        <f>VLOOKUP(J2480,AUXILIAR_TIPO_ASEGURADORA!$C$2:$D$19,2,0)</f>
        <v>#N/A</v>
      </c>
    </row>
    <row r="2481" spans="2:11">
      <c r="B2481" s="88" t="e">
        <f>VLOOKUP(A2481,EMPRESAS!$A$1:$B$342,2,0)</f>
        <v>#N/A</v>
      </c>
      <c r="C2481" s="88" t="e">
        <f>VLOOKUP(A2481,EMPRESAS!$A$1:$C$342,3,0)</f>
        <v>#N/A</v>
      </c>
      <c r="I2481" s="220" t="e">
        <f>VLOOKUP(A2481,EMPRESAS!$A$1:$I$342,9,0)</f>
        <v>#N/A</v>
      </c>
      <c r="K2481" s="176" t="e">
        <f>VLOOKUP(J2481,AUXILIAR_TIPO_ASEGURADORA!$C$2:$D$19,2,0)</f>
        <v>#N/A</v>
      </c>
    </row>
    <row r="2482" spans="2:11">
      <c r="B2482" s="88" t="e">
        <f>VLOOKUP(A2482,EMPRESAS!$A$1:$B$342,2,0)</f>
        <v>#N/A</v>
      </c>
      <c r="C2482" s="88" t="e">
        <f>VLOOKUP(A2482,EMPRESAS!$A$1:$C$342,3,0)</f>
        <v>#N/A</v>
      </c>
      <c r="I2482" s="220" t="e">
        <f>VLOOKUP(A2482,EMPRESAS!$A$1:$I$342,9,0)</f>
        <v>#N/A</v>
      </c>
      <c r="K2482" s="176" t="e">
        <f>VLOOKUP(J2482,AUXILIAR_TIPO_ASEGURADORA!$C$2:$D$19,2,0)</f>
        <v>#N/A</v>
      </c>
    </row>
    <row r="2483" spans="2:11">
      <c r="B2483" s="88" t="e">
        <f>VLOOKUP(A2483,EMPRESAS!$A$1:$B$342,2,0)</f>
        <v>#N/A</v>
      </c>
      <c r="C2483" s="88" t="e">
        <f>VLOOKUP(A2483,EMPRESAS!$A$1:$C$342,3,0)</f>
        <v>#N/A</v>
      </c>
      <c r="I2483" s="220" t="e">
        <f>VLOOKUP(A2483,EMPRESAS!$A$1:$I$342,9,0)</f>
        <v>#N/A</v>
      </c>
      <c r="K2483" s="176" t="e">
        <f>VLOOKUP(J2483,AUXILIAR_TIPO_ASEGURADORA!$C$2:$D$19,2,0)</f>
        <v>#N/A</v>
      </c>
    </row>
    <row r="2484" spans="2:11">
      <c r="B2484" s="88" t="e">
        <f>VLOOKUP(A2484,EMPRESAS!$A$1:$B$342,2,0)</f>
        <v>#N/A</v>
      </c>
      <c r="C2484" s="88" t="e">
        <f>VLOOKUP(A2484,EMPRESAS!$A$1:$C$342,3,0)</f>
        <v>#N/A</v>
      </c>
      <c r="I2484" s="220" t="e">
        <f>VLOOKUP(A2484,EMPRESAS!$A$1:$I$342,9,0)</f>
        <v>#N/A</v>
      </c>
      <c r="K2484" s="176" t="e">
        <f>VLOOKUP(J2484,AUXILIAR_TIPO_ASEGURADORA!$C$2:$D$19,2,0)</f>
        <v>#N/A</v>
      </c>
    </row>
    <row r="2485" spans="2:11">
      <c r="B2485" s="88" t="e">
        <f>VLOOKUP(A2485,EMPRESAS!$A$1:$B$342,2,0)</f>
        <v>#N/A</v>
      </c>
      <c r="C2485" s="88" t="e">
        <f>VLOOKUP(A2485,EMPRESAS!$A$1:$C$342,3,0)</f>
        <v>#N/A</v>
      </c>
      <c r="I2485" s="220" t="e">
        <f>VLOOKUP(A2485,EMPRESAS!$A$1:$I$342,9,0)</f>
        <v>#N/A</v>
      </c>
      <c r="K2485" s="176" t="e">
        <f>VLOOKUP(J2485,AUXILIAR_TIPO_ASEGURADORA!$C$2:$D$19,2,0)</f>
        <v>#N/A</v>
      </c>
    </row>
    <row r="2486" spans="2:11">
      <c r="B2486" s="88" t="e">
        <f>VLOOKUP(A2486,EMPRESAS!$A$1:$B$342,2,0)</f>
        <v>#N/A</v>
      </c>
      <c r="C2486" s="88" t="e">
        <f>VLOOKUP(A2486,EMPRESAS!$A$1:$C$342,3,0)</f>
        <v>#N/A</v>
      </c>
      <c r="I2486" s="220" t="e">
        <f>VLOOKUP(A2486,EMPRESAS!$A$1:$I$342,9,0)</f>
        <v>#N/A</v>
      </c>
      <c r="K2486" s="176" t="e">
        <f>VLOOKUP(J2486,AUXILIAR_TIPO_ASEGURADORA!$C$2:$D$19,2,0)</f>
        <v>#N/A</v>
      </c>
    </row>
    <row r="2487" spans="2:11">
      <c r="B2487" s="88" t="e">
        <f>VLOOKUP(A2487,EMPRESAS!$A$1:$B$342,2,0)</f>
        <v>#N/A</v>
      </c>
      <c r="C2487" s="88" t="e">
        <f>VLOOKUP(A2487,EMPRESAS!$A$1:$C$342,3,0)</f>
        <v>#N/A</v>
      </c>
      <c r="I2487" s="220" t="e">
        <f>VLOOKUP(A2487,EMPRESAS!$A$1:$I$342,9,0)</f>
        <v>#N/A</v>
      </c>
      <c r="K2487" s="176" t="e">
        <f>VLOOKUP(J2487,AUXILIAR_TIPO_ASEGURADORA!$C$2:$D$19,2,0)</f>
        <v>#N/A</v>
      </c>
    </row>
    <row r="2488" spans="2:11">
      <c r="B2488" s="88" t="e">
        <f>VLOOKUP(A2488,EMPRESAS!$A$1:$B$342,2,0)</f>
        <v>#N/A</v>
      </c>
      <c r="C2488" s="88" t="e">
        <f>VLOOKUP(A2488,EMPRESAS!$A$1:$C$342,3,0)</f>
        <v>#N/A</v>
      </c>
      <c r="I2488" s="220" t="e">
        <f>VLOOKUP(A2488,EMPRESAS!$A$1:$I$342,9,0)</f>
        <v>#N/A</v>
      </c>
      <c r="K2488" s="176" t="e">
        <f>VLOOKUP(J2488,AUXILIAR_TIPO_ASEGURADORA!$C$2:$D$19,2,0)</f>
        <v>#N/A</v>
      </c>
    </row>
    <row r="2489" spans="2:11">
      <c r="B2489" s="88" t="e">
        <f>VLOOKUP(A2489,EMPRESAS!$A$1:$B$342,2,0)</f>
        <v>#N/A</v>
      </c>
      <c r="C2489" s="88" t="e">
        <f>VLOOKUP(A2489,EMPRESAS!$A$1:$C$342,3,0)</f>
        <v>#N/A</v>
      </c>
      <c r="I2489" s="220" t="e">
        <f>VLOOKUP(A2489,EMPRESAS!$A$1:$I$342,9,0)</f>
        <v>#N/A</v>
      </c>
      <c r="K2489" s="176" t="e">
        <f>VLOOKUP(J2489,AUXILIAR_TIPO_ASEGURADORA!$C$2:$D$19,2,0)</f>
        <v>#N/A</v>
      </c>
    </row>
    <row r="2490" spans="2:11">
      <c r="B2490" s="88" t="e">
        <f>VLOOKUP(A2490,EMPRESAS!$A$1:$B$342,2,0)</f>
        <v>#N/A</v>
      </c>
      <c r="C2490" s="88" t="e">
        <f>VLOOKUP(A2490,EMPRESAS!$A$1:$C$342,3,0)</f>
        <v>#N/A</v>
      </c>
      <c r="I2490" s="220" t="e">
        <f>VLOOKUP(A2490,EMPRESAS!$A$1:$I$342,9,0)</f>
        <v>#N/A</v>
      </c>
      <c r="K2490" s="176" t="e">
        <f>VLOOKUP(J2490,AUXILIAR_TIPO_ASEGURADORA!$C$2:$D$19,2,0)</f>
        <v>#N/A</v>
      </c>
    </row>
    <row r="2491" spans="2:11">
      <c r="B2491" s="88" t="e">
        <f>VLOOKUP(A2491,EMPRESAS!$A$1:$B$342,2,0)</f>
        <v>#N/A</v>
      </c>
      <c r="C2491" s="88" t="e">
        <f>VLOOKUP(A2491,EMPRESAS!$A$1:$C$342,3,0)</f>
        <v>#N/A</v>
      </c>
      <c r="I2491" s="220" t="e">
        <f>VLOOKUP(A2491,EMPRESAS!$A$1:$I$342,9,0)</f>
        <v>#N/A</v>
      </c>
      <c r="K2491" s="176" t="e">
        <f>VLOOKUP(J2491,AUXILIAR_TIPO_ASEGURADORA!$C$2:$D$19,2,0)</f>
        <v>#N/A</v>
      </c>
    </row>
    <row r="2492" spans="2:11">
      <c r="B2492" s="88" t="e">
        <f>VLOOKUP(A2492,EMPRESAS!$A$1:$B$342,2,0)</f>
        <v>#N/A</v>
      </c>
      <c r="C2492" s="88" t="e">
        <f>VLOOKUP(A2492,EMPRESAS!$A$1:$C$342,3,0)</f>
        <v>#N/A</v>
      </c>
      <c r="I2492" s="220" t="e">
        <f>VLOOKUP(A2492,EMPRESAS!$A$1:$I$342,9,0)</f>
        <v>#N/A</v>
      </c>
      <c r="K2492" s="176" t="e">
        <f>VLOOKUP(J2492,AUXILIAR_TIPO_ASEGURADORA!$C$2:$D$19,2,0)</f>
        <v>#N/A</v>
      </c>
    </row>
    <row r="2493" spans="2:11">
      <c r="B2493" s="88" t="e">
        <f>VLOOKUP(A2493,EMPRESAS!$A$1:$B$342,2,0)</f>
        <v>#N/A</v>
      </c>
      <c r="C2493" s="88" t="e">
        <f>VLOOKUP(A2493,EMPRESAS!$A$1:$C$342,3,0)</f>
        <v>#N/A</v>
      </c>
      <c r="I2493" s="220" t="e">
        <f>VLOOKUP(A2493,EMPRESAS!$A$1:$I$342,9,0)</f>
        <v>#N/A</v>
      </c>
      <c r="K2493" s="176" t="e">
        <f>VLOOKUP(J2493,AUXILIAR_TIPO_ASEGURADORA!$C$2:$D$19,2,0)</f>
        <v>#N/A</v>
      </c>
    </row>
    <row r="2494" spans="2:11">
      <c r="B2494" s="88" t="e">
        <f>VLOOKUP(A2494,EMPRESAS!$A$1:$B$342,2,0)</f>
        <v>#N/A</v>
      </c>
      <c r="C2494" s="88" t="e">
        <f>VLOOKUP(A2494,EMPRESAS!$A$1:$C$342,3,0)</f>
        <v>#N/A</v>
      </c>
      <c r="I2494" s="220" t="e">
        <f>VLOOKUP(A2494,EMPRESAS!$A$1:$I$342,9,0)</f>
        <v>#N/A</v>
      </c>
      <c r="K2494" s="176" t="e">
        <f>VLOOKUP(J2494,AUXILIAR_TIPO_ASEGURADORA!$C$2:$D$19,2,0)</f>
        <v>#N/A</v>
      </c>
    </row>
    <row r="2495" spans="2:11">
      <c r="B2495" s="88" t="e">
        <f>VLOOKUP(A2495,EMPRESAS!$A$1:$B$342,2,0)</f>
        <v>#N/A</v>
      </c>
      <c r="C2495" s="88" t="e">
        <f>VLOOKUP(A2495,EMPRESAS!$A$1:$C$342,3,0)</f>
        <v>#N/A</v>
      </c>
      <c r="I2495" s="220" t="e">
        <f>VLOOKUP(A2495,EMPRESAS!$A$1:$I$342,9,0)</f>
        <v>#N/A</v>
      </c>
      <c r="K2495" s="176" t="e">
        <f>VLOOKUP(J2495,AUXILIAR_TIPO_ASEGURADORA!$C$2:$D$19,2,0)</f>
        <v>#N/A</v>
      </c>
    </row>
    <row r="2496" spans="2:11">
      <c r="B2496" s="88" t="e">
        <f>VLOOKUP(A2496,EMPRESAS!$A$1:$B$342,2,0)</f>
        <v>#N/A</v>
      </c>
      <c r="C2496" s="88" t="e">
        <f>VLOOKUP(A2496,EMPRESAS!$A$1:$C$342,3,0)</f>
        <v>#N/A</v>
      </c>
      <c r="I2496" s="220" t="e">
        <f>VLOOKUP(A2496,EMPRESAS!$A$1:$I$342,9,0)</f>
        <v>#N/A</v>
      </c>
      <c r="K2496" s="176" t="e">
        <f>VLOOKUP(J2496,AUXILIAR_TIPO_ASEGURADORA!$C$2:$D$19,2,0)</f>
        <v>#N/A</v>
      </c>
    </row>
    <row r="2497" spans="2:11">
      <c r="B2497" s="88" t="e">
        <f>VLOOKUP(A2497,EMPRESAS!$A$1:$B$342,2,0)</f>
        <v>#N/A</v>
      </c>
      <c r="C2497" s="88" t="e">
        <f>VLOOKUP(A2497,EMPRESAS!$A$1:$C$342,3,0)</f>
        <v>#N/A</v>
      </c>
      <c r="I2497" s="220" t="e">
        <f>VLOOKUP(A2497,EMPRESAS!$A$1:$I$342,9,0)</f>
        <v>#N/A</v>
      </c>
      <c r="K2497" s="176" t="e">
        <f>VLOOKUP(J2497,AUXILIAR_TIPO_ASEGURADORA!$C$2:$D$19,2,0)</f>
        <v>#N/A</v>
      </c>
    </row>
    <row r="2498" spans="2:11">
      <c r="B2498" s="88" t="e">
        <f>VLOOKUP(A2498,EMPRESAS!$A$1:$B$342,2,0)</f>
        <v>#N/A</v>
      </c>
      <c r="C2498" s="88" t="e">
        <f>VLOOKUP(A2498,EMPRESAS!$A$1:$C$342,3,0)</f>
        <v>#N/A</v>
      </c>
      <c r="I2498" s="220" t="e">
        <f>VLOOKUP(A2498,EMPRESAS!$A$1:$I$342,9,0)</f>
        <v>#N/A</v>
      </c>
      <c r="K2498" s="176" t="e">
        <f>VLOOKUP(J2498,AUXILIAR_TIPO_ASEGURADORA!$C$2:$D$19,2,0)</f>
        <v>#N/A</v>
      </c>
    </row>
    <row r="2499" spans="2:11">
      <c r="B2499" s="88" t="e">
        <f>VLOOKUP(A2499,EMPRESAS!$A$1:$B$342,2,0)</f>
        <v>#N/A</v>
      </c>
      <c r="C2499" s="88" t="e">
        <f>VLOOKUP(A2499,EMPRESAS!$A$1:$C$342,3,0)</f>
        <v>#N/A</v>
      </c>
      <c r="I2499" s="220" t="e">
        <f>VLOOKUP(A2499,EMPRESAS!$A$1:$I$342,9,0)</f>
        <v>#N/A</v>
      </c>
      <c r="K2499" s="176" t="e">
        <f>VLOOKUP(J2499,AUXILIAR_TIPO_ASEGURADORA!$C$2:$D$19,2,0)</f>
        <v>#N/A</v>
      </c>
    </row>
    <row r="2500" spans="2:11">
      <c r="B2500" s="88" t="e">
        <f>VLOOKUP(A2500,EMPRESAS!$A$1:$B$342,2,0)</f>
        <v>#N/A</v>
      </c>
      <c r="C2500" s="88" t="e">
        <f>VLOOKUP(A2500,EMPRESAS!$A$1:$C$342,3,0)</f>
        <v>#N/A</v>
      </c>
      <c r="I2500" s="220" t="e">
        <f>VLOOKUP(A2500,EMPRESAS!$A$1:$I$342,9,0)</f>
        <v>#N/A</v>
      </c>
      <c r="K2500" s="176" t="e">
        <f>VLOOKUP(J2500,AUXILIAR_TIPO_ASEGURADORA!$C$2:$D$19,2,0)</f>
        <v>#N/A</v>
      </c>
    </row>
    <row r="2501" spans="2:11">
      <c r="B2501" s="88" t="e">
        <f>VLOOKUP(A2501,EMPRESAS!$A$1:$B$342,2,0)</f>
        <v>#N/A</v>
      </c>
      <c r="C2501" s="88" t="e">
        <f>VLOOKUP(A2501,EMPRESAS!$A$1:$C$342,3,0)</f>
        <v>#N/A</v>
      </c>
      <c r="I2501" s="220" t="e">
        <f>VLOOKUP(A2501,EMPRESAS!$A$1:$I$342,9,0)</f>
        <v>#N/A</v>
      </c>
      <c r="K2501" s="176" t="e">
        <f>VLOOKUP(J2501,AUXILIAR_TIPO_ASEGURADORA!$C$2:$D$19,2,0)</f>
        <v>#N/A</v>
      </c>
    </row>
    <row r="2502" spans="2:11">
      <c r="B2502" s="88" t="e">
        <f>VLOOKUP(A2502,EMPRESAS!$A$1:$B$342,2,0)</f>
        <v>#N/A</v>
      </c>
      <c r="C2502" s="88" t="e">
        <f>VLOOKUP(A2502,EMPRESAS!$A$1:$C$342,3,0)</f>
        <v>#N/A</v>
      </c>
      <c r="I2502" s="220" t="e">
        <f>VLOOKUP(A2502,EMPRESAS!$A$1:$I$342,9,0)</f>
        <v>#N/A</v>
      </c>
      <c r="K2502" s="176" t="e">
        <f>VLOOKUP(J2502,AUXILIAR_TIPO_ASEGURADORA!$C$2:$D$19,2,0)</f>
        <v>#N/A</v>
      </c>
    </row>
    <row r="2503" spans="2:11">
      <c r="B2503" s="88" t="e">
        <f>VLOOKUP(A2503,EMPRESAS!$A$1:$B$342,2,0)</f>
        <v>#N/A</v>
      </c>
      <c r="C2503" s="88" t="e">
        <f>VLOOKUP(A2503,EMPRESAS!$A$1:$C$342,3,0)</f>
        <v>#N/A</v>
      </c>
      <c r="I2503" s="220" t="e">
        <f>VLOOKUP(A2503,EMPRESAS!$A$1:$I$342,9,0)</f>
        <v>#N/A</v>
      </c>
      <c r="K2503" s="176" t="e">
        <f>VLOOKUP(J2503,AUXILIAR_TIPO_ASEGURADORA!$C$2:$D$19,2,0)</f>
        <v>#N/A</v>
      </c>
    </row>
    <row r="2504" spans="2:11">
      <c r="B2504" s="88" t="e">
        <f>VLOOKUP(A2504,EMPRESAS!$A$1:$B$342,2,0)</f>
        <v>#N/A</v>
      </c>
      <c r="C2504" s="88" t="e">
        <f>VLOOKUP(A2504,EMPRESAS!$A$1:$C$342,3,0)</f>
        <v>#N/A</v>
      </c>
      <c r="I2504" s="220" t="e">
        <f>VLOOKUP(A2504,EMPRESAS!$A$1:$I$342,9,0)</f>
        <v>#N/A</v>
      </c>
      <c r="K2504" s="176" t="e">
        <f>VLOOKUP(J2504,AUXILIAR_TIPO_ASEGURADORA!$C$2:$D$19,2,0)</f>
        <v>#N/A</v>
      </c>
    </row>
    <row r="2505" spans="2:11">
      <c r="B2505" s="88" t="e">
        <f>VLOOKUP(A2505,EMPRESAS!$A$1:$B$342,2,0)</f>
        <v>#N/A</v>
      </c>
      <c r="C2505" s="88" t="e">
        <f>VLOOKUP(A2505,EMPRESAS!$A$1:$C$342,3,0)</f>
        <v>#N/A</v>
      </c>
      <c r="I2505" s="220" t="e">
        <f>VLOOKUP(A2505,EMPRESAS!$A$1:$I$342,9,0)</f>
        <v>#N/A</v>
      </c>
      <c r="K2505" s="176" t="e">
        <f>VLOOKUP(J2505,AUXILIAR_TIPO_ASEGURADORA!$C$2:$D$19,2,0)</f>
        <v>#N/A</v>
      </c>
    </row>
    <row r="2506" spans="2:11">
      <c r="B2506" s="88" t="e">
        <f>VLOOKUP(A2506,EMPRESAS!$A$1:$B$342,2,0)</f>
        <v>#N/A</v>
      </c>
      <c r="C2506" s="88" t="e">
        <f>VLOOKUP(A2506,EMPRESAS!$A$1:$C$342,3,0)</f>
        <v>#N/A</v>
      </c>
      <c r="I2506" s="220" t="e">
        <f>VLOOKUP(A2506,EMPRESAS!$A$1:$I$342,9,0)</f>
        <v>#N/A</v>
      </c>
      <c r="K2506" s="176" t="e">
        <f>VLOOKUP(J2506,AUXILIAR_TIPO_ASEGURADORA!$C$2:$D$19,2,0)</f>
        <v>#N/A</v>
      </c>
    </row>
    <row r="2507" spans="2:11">
      <c r="B2507" s="88" t="e">
        <f>VLOOKUP(A2507,EMPRESAS!$A$1:$B$342,2,0)</f>
        <v>#N/A</v>
      </c>
      <c r="C2507" s="88" t="e">
        <f>VLOOKUP(A2507,EMPRESAS!$A$1:$C$342,3,0)</f>
        <v>#N/A</v>
      </c>
      <c r="I2507" s="220" t="e">
        <f>VLOOKUP(A2507,EMPRESAS!$A$1:$I$342,9,0)</f>
        <v>#N/A</v>
      </c>
      <c r="K2507" s="176" t="e">
        <f>VLOOKUP(J2507,AUXILIAR_TIPO_ASEGURADORA!$C$2:$D$19,2,0)</f>
        <v>#N/A</v>
      </c>
    </row>
    <row r="2508" spans="2:11">
      <c r="B2508" s="88" t="e">
        <f>VLOOKUP(A2508,EMPRESAS!$A$1:$B$342,2,0)</f>
        <v>#N/A</v>
      </c>
      <c r="C2508" s="88" t="e">
        <f>VLOOKUP(A2508,EMPRESAS!$A$1:$C$342,3,0)</f>
        <v>#N/A</v>
      </c>
      <c r="I2508" s="220" t="e">
        <f>VLOOKUP(A2508,EMPRESAS!$A$1:$I$342,9,0)</f>
        <v>#N/A</v>
      </c>
      <c r="K2508" s="176" t="e">
        <f>VLOOKUP(J2508,AUXILIAR_TIPO_ASEGURADORA!$C$2:$D$19,2,0)</f>
        <v>#N/A</v>
      </c>
    </row>
    <row r="2509" spans="2:11">
      <c r="B2509" s="88" t="e">
        <f>VLOOKUP(A2509,EMPRESAS!$A$1:$B$342,2,0)</f>
        <v>#N/A</v>
      </c>
      <c r="C2509" s="88" t="e">
        <f>VLOOKUP(A2509,EMPRESAS!$A$1:$C$342,3,0)</f>
        <v>#N/A</v>
      </c>
      <c r="I2509" s="220" t="e">
        <f>VLOOKUP(A2509,EMPRESAS!$A$1:$I$342,9,0)</f>
        <v>#N/A</v>
      </c>
      <c r="K2509" s="176" t="e">
        <f>VLOOKUP(J2509,AUXILIAR_TIPO_ASEGURADORA!$C$2:$D$19,2,0)</f>
        <v>#N/A</v>
      </c>
    </row>
    <row r="2510" spans="2:11">
      <c r="B2510" s="88" t="e">
        <f>VLOOKUP(A2510,EMPRESAS!$A$1:$B$342,2,0)</f>
        <v>#N/A</v>
      </c>
      <c r="C2510" s="88" t="e">
        <f>VLOOKUP(A2510,EMPRESAS!$A$1:$C$342,3,0)</f>
        <v>#N/A</v>
      </c>
      <c r="I2510" s="220" t="e">
        <f>VLOOKUP(A2510,EMPRESAS!$A$1:$I$342,9,0)</f>
        <v>#N/A</v>
      </c>
      <c r="K2510" s="176" t="e">
        <f>VLOOKUP(J2510,AUXILIAR_TIPO_ASEGURADORA!$C$2:$D$19,2,0)</f>
        <v>#N/A</v>
      </c>
    </row>
    <row r="2511" spans="2:11">
      <c r="B2511" s="88" t="e">
        <f>VLOOKUP(A2511,EMPRESAS!$A$1:$B$342,2,0)</f>
        <v>#N/A</v>
      </c>
      <c r="C2511" s="88" t="e">
        <f>VLOOKUP(A2511,EMPRESAS!$A$1:$C$342,3,0)</f>
        <v>#N/A</v>
      </c>
      <c r="I2511" s="220" t="e">
        <f>VLOOKUP(A2511,EMPRESAS!$A$1:$I$342,9,0)</f>
        <v>#N/A</v>
      </c>
      <c r="K2511" s="176" t="e">
        <f>VLOOKUP(J2511,AUXILIAR_TIPO_ASEGURADORA!$C$2:$D$19,2,0)</f>
        <v>#N/A</v>
      </c>
    </row>
    <row r="2512" spans="2:11">
      <c r="B2512" s="88" t="e">
        <f>VLOOKUP(A2512,EMPRESAS!$A$1:$B$342,2,0)</f>
        <v>#N/A</v>
      </c>
      <c r="C2512" s="88" t="e">
        <f>VLOOKUP(A2512,EMPRESAS!$A$1:$C$342,3,0)</f>
        <v>#N/A</v>
      </c>
      <c r="I2512" s="220" t="e">
        <f>VLOOKUP(A2512,EMPRESAS!$A$1:$I$342,9,0)</f>
        <v>#N/A</v>
      </c>
      <c r="K2512" s="176" t="e">
        <f>VLOOKUP(J2512,AUXILIAR_TIPO_ASEGURADORA!$C$2:$D$19,2,0)</f>
        <v>#N/A</v>
      </c>
    </row>
    <row r="2513" spans="2:11">
      <c r="B2513" s="88" t="e">
        <f>VLOOKUP(A2513,EMPRESAS!$A$1:$B$342,2,0)</f>
        <v>#N/A</v>
      </c>
      <c r="C2513" s="88" t="e">
        <f>VLOOKUP(A2513,EMPRESAS!$A$1:$C$342,3,0)</f>
        <v>#N/A</v>
      </c>
      <c r="I2513" s="220" t="e">
        <f>VLOOKUP(A2513,EMPRESAS!$A$1:$I$342,9,0)</f>
        <v>#N/A</v>
      </c>
      <c r="K2513" s="176" t="e">
        <f>VLOOKUP(J2513,AUXILIAR_TIPO_ASEGURADORA!$C$2:$D$19,2,0)</f>
        <v>#N/A</v>
      </c>
    </row>
    <row r="2514" spans="2:11">
      <c r="B2514" s="88" t="e">
        <f>VLOOKUP(A2514,EMPRESAS!$A$1:$B$342,2,0)</f>
        <v>#N/A</v>
      </c>
      <c r="C2514" s="88" t="e">
        <f>VLOOKUP(A2514,EMPRESAS!$A$1:$C$342,3,0)</f>
        <v>#N/A</v>
      </c>
      <c r="I2514" s="220" t="e">
        <f>VLOOKUP(A2514,EMPRESAS!$A$1:$I$342,9,0)</f>
        <v>#N/A</v>
      </c>
      <c r="K2514" s="176" t="e">
        <f>VLOOKUP(J2514,AUXILIAR_TIPO_ASEGURADORA!$C$2:$D$19,2,0)</f>
        <v>#N/A</v>
      </c>
    </row>
    <row r="2515" spans="2:11">
      <c r="B2515" s="88" t="e">
        <f>VLOOKUP(A2515,EMPRESAS!$A$1:$B$342,2,0)</f>
        <v>#N/A</v>
      </c>
      <c r="C2515" s="88" t="e">
        <f>VLOOKUP(A2515,EMPRESAS!$A$1:$C$342,3,0)</f>
        <v>#N/A</v>
      </c>
      <c r="I2515" s="220" t="e">
        <f>VLOOKUP(A2515,EMPRESAS!$A$1:$I$342,9,0)</f>
        <v>#N/A</v>
      </c>
      <c r="K2515" s="176" t="e">
        <f>VLOOKUP(J2515,AUXILIAR_TIPO_ASEGURADORA!$C$2:$D$19,2,0)</f>
        <v>#N/A</v>
      </c>
    </row>
    <row r="2516" spans="2:11">
      <c r="B2516" s="88" t="e">
        <f>VLOOKUP(A2516,EMPRESAS!$A$1:$B$342,2,0)</f>
        <v>#N/A</v>
      </c>
      <c r="C2516" s="88" t="e">
        <f>VLOOKUP(A2516,EMPRESAS!$A$1:$C$342,3,0)</f>
        <v>#N/A</v>
      </c>
      <c r="I2516" s="220" t="e">
        <f>VLOOKUP(A2516,EMPRESAS!$A$1:$I$342,9,0)</f>
        <v>#N/A</v>
      </c>
      <c r="K2516" s="176" t="e">
        <f>VLOOKUP(J2516,AUXILIAR_TIPO_ASEGURADORA!$C$2:$D$19,2,0)</f>
        <v>#N/A</v>
      </c>
    </row>
    <row r="2517" spans="2:11">
      <c r="B2517" s="88" t="e">
        <f>VLOOKUP(A2517,EMPRESAS!$A$1:$B$342,2,0)</f>
        <v>#N/A</v>
      </c>
      <c r="C2517" s="88" t="e">
        <f>VLOOKUP(A2517,EMPRESAS!$A$1:$C$342,3,0)</f>
        <v>#N/A</v>
      </c>
      <c r="I2517" s="220" t="e">
        <f>VLOOKUP(A2517,EMPRESAS!$A$1:$I$342,9,0)</f>
        <v>#N/A</v>
      </c>
      <c r="K2517" s="176" t="e">
        <f>VLOOKUP(J2517,AUXILIAR_TIPO_ASEGURADORA!$C$2:$D$19,2,0)</f>
        <v>#N/A</v>
      </c>
    </row>
    <row r="2518" spans="2:11">
      <c r="B2518" s="88" t="e">
        <f>VLOOKUP(A2518,EMPRESAS!$A$1:$B$342,2,0)</f>
        <v>#N/A</v>
      </c>
      <c r="C2518" s="88" t="e">
        <f>VLOOKUP(A2518,EMPRESAS!$A$1:$C$342,3,0)</f>
        <v>#N/A</v>
      </c>
      <c r="I2518" s="220" t="e">
        <f>VLOOKUP(A2518,EMPRESAS!$A$1:$I$342,9,0)</f>
        <v>#N/A</v>
      </c>
      <c r="K2518" s="176" t="e">
        <f>VLOOKUP(J2518,AUXILIAR_TIPO_ASEGURADORA!$C$2:$D$19,2,0)</f>
        <v>#N/A</v>
      </c>
    </row>
    <row r="2519" spans="2:11">
      <c r="B2519" s="88" t="e">
        <f>VLOOKUP(A2519,EMPRESAS!$A$1:$B$342,2,0)</f>
        <v>#N/A</v>
      </c>
      <c r="C2519" s="88" t="e">
        <f>VLOOKUP(A2519,EMPRESAS!$A$1:$C$342,3,0)</f>
        <v>#N/A</v>
      </c>
      <c r="I2519" s="220" t="e">
        <f>VLOOKUP(A2519,EMPRESAS!$A$1:$I$342,9,0)</f>
        <v>#N/A</v>
      </c>
      <c r="K2519" s="176" t="e">
        <f>VLOOKUP(J2519,AUXILIAR_TIPO_ASEGURADORA!$C$2:$D$19,2,0)</f>
        <v>#N/A</v>
      </c>
    </row>
    <row r="2520" spans="2:11">
      <c r="B2520" s="88" t="e">
        <f>VLOOKUP(A2520,EMPRESAS!$A$1:$B$342,2,0)</f>
        <v>#N/A</v>
      </c>
      <c r="C2520" s="88" t="e">
        <f>VLOOKUP(A2520,EMPRESAS!$A$1:$C$342,3,0)</f>
        <v>#N/A</v>
      </c>
      <c r="I2520" s="220" t="e">
        <f>VLOOKUP(A2520,EMPRESAS!$A$1:$I$342,9,0)</f>
        <v>#N/A</v>
      </c>
      <c r="K2520" s="176" t="e">
        <f>VLOOKUP(J2520,AUXILIAR_TIPO_ASEGURADORA!$C$2:$D$19,2,0)</f>
        <v>#N/A</v>
      </c>
    </row>
    <row r="2521" spans="2:11">
      <c r="B2521" s="88" t="e">
        <f>VLOOKUP(A2521,EMPRESAS!$A$1:$B$342,2,0)</f>
        <v>#N/A</v>
      </c>
      <c r="C2521" s="88" t="e">
        <f>VLOOKUP(A2521,EMPRESAS!$A$1:$C$342,3,0)</f>
        <v>#N/A</v>
      </c>
      <c r="I2521" s="220" t="e">
        <f>VLOOKUP(A2521,EMPRESAS!$A$1:$I$342,9,0)</f>
        <v>#N/A</v>
      </c>
      <c r="K2521" s="176" t="e">
        <f>VLOOKUP(J2521,AUXILIAR_TIPO_ASEGURADORA!$C$2:$D$19,2,0)</f>
        <v>#N/A</v>
      </c>
    </row>
    <row r="2522" spans="2:11">
      <c r="B2522" s="88" t="e">
        <f>VLOOKUP(A2522,EMPRESAS!$A$1:$B$342,2,0)</f>
        <v>#N/A</v>
      </c>
      <c r="C2522" s="88" t="e">
        <f>VLOOKUP(A2522,EMPRESAS!$A$1:$C$342,3,0)</f>
        <v>#N/A</v>
      </c>
      <c r="I2522" s="220" t="e">
        <f>VLOOKUP(A2522,EMPRESAS!$A$1:$I$342,9,0)</f>
        <v>#N/A</v>
      </c>
      <c r="K2522" s="176" t="e">
        <f>VLOOKUP(J2522,AUXILIAR_TIPO_ASEGURADORA!$C$2:$D$19,2,0)</f>
        <v>#N/A</v>
      </c>
    </row>
    <row r="2523" spans="2:11">
      <c r="B2523" s="88" t="e">
        <f>VLOOKUP(A2523,EMPRESAS!$A$1:$B$342,2,0)</f>
        <v>#N/A</v>
      </c>
      <c r="C2523" s="88" t="e">
        <f>VLOOKUP(A2523,EMPRESAS!$A$1:$C$342,3,0)</f>
        <v>#N/A</v>
      </c>
      <c r="I2523" s="220" t="e">
        <f>VLOOKUP(A2523,EMPRESAS!$A$1:$I$342,9,0)</f>
        <v>#N/A</v>
      </c>
      <c r="K2523" s="176" t="e">
        <f>VLOOKUP(J2523,AUXILIAR_TIPO_ASEGURADORA!$C$2:$D$19,2,0)</f>
        <v>#N/A</v>
      </c>
    </row>
    <row r="2524" spans="2:11">
      <c r="B2524" s="88" t="e">
        <f>VLOOKUP(A2524,EMPRESAS!$A$1:$B$342,2,0)</f>
        <v>#N/A</v>
      </c>
      <c r="C2524" s="88" t="e">
        <f>VLOOKUP(A2524,EMPRESAS!$A$1:$C$342,3,0)</f>
        <v>#N/A</v>
      </c>
      <c r="I2524" s="220" t="e">
        <f>VLOOKUP(A2524,EMPRESAS!$A$1:$I$342,9,0)</f>
        <v>#N/A</v>
      </c>
      <c r="K2524" s="176" t="e">
        <f>VLOOKUP(J2524,AUXILIAR_TIPO_ASEGURADORA!$C$2:$D$19,2,0)</f>
        <v>#N/A</v>
      </c>
    </row>
    <row r="2525" spans="2:11">
      <c r="B2525" s="88" t="e">
        <f>VLOOKUP(A2525,EMPRESAS!$A$1:$B$342,2,0)</f>
        <v>#N/A</v>
      </c>
      <c r="C2525" s="88" t="e">
        <f>VLOOKUP(A2525,EMPRESAS!$A$1:$C$342,3,0)</f>
        <v>#N/A</v>
      </c>
      <c r="I2525" s="220" t="e">
        <f>VLOOKUP(A2525,EMPRESAS!$A$1:$I$342,9,0)</f>
        <v>#N/A</v>
      </c>
      <c r="K2525" s="176" t="e">
        <f>VLOOKUP(J2525,AUXILIAR_TIPO_ASEGURADORA!$C$2:$D$19,2,0)</f>
        <v>#N/A</v>
      </c>
    </row>
    <row r="2526" spans="2:11">
      <c r="B2526" s="88" t="e">
        <f>VLOOKUP(A2526,EMPRESAS!$A$1:$B$342,2,0)</f>
        <v>#N/A</v>
      </c>
      <c r="C2526" s="88" t="e">
        <f>VLOOKUP(A2526,EMPRESAS!$A$1:$C$342,3,0)</f>
        <v>#N/A</v>
      </c>
      <c r="I2526" s="220" t="e">
        <f>VLOOKUP(A2526,EMPRESAS!$A$1:$I$342,9,0)</f>
        <v>#N/A</v>
      </c>
      <c r="K2526" s="176" t="e">
        <f>VLOOKUP(J2526,AUXILIAR_TIPO_ASEGURADORA!$C$2:$D$19,2,0)</f>
        <v>#N/A</v>
      </c>
    </row>
    <row r="2527" spans="2:11">
      <c r="B2527" s="88" t="e">
        <f>VLOOKUP(A2527,EMPRESAS!$A$1:$B$342,2,0)</f>
        <v>#N/A</v>
      </c>
      <c r="C2527" s="88" t="e">
        <f>VLOOKUP(A2527,EMPRESAS!$A$1:$C$342,3,0)</f>
        <v>#N/A</v>
      </c>
      <c r="I2527" s="220" t="e">
        <f>VLOOKUP(A2527,EMPRESAS!$A$1:$I$342,9,0)</f>
        <v>#N/A</v>
      </c>
      <c r="K2527" s="176" t="e">
        <f>VLOOKUP(J2527,AUXILIAR_TIPO_ASEGURADORA!$C$2:$D$19,2,0)</f>
        <v>#N/A</v>
      </c>
    </row>
    <row r="2528" spans="2:11">
      <c r="B2528" s="88" t="e">
        <f>VLOOKUP(A2528,EMPRESAS!$A$1:$B$342,2,0)</f>
        <v>#N/A</v>
      </c>
      <c r="C2528" s="88" t="e">
        <f>VLOOKUP(A2528,EMPRESAS!$A$1:$C$342,3,0)</f>
        <v>#N/A</v>
      </c>
      <c r="I2528" s="220" t="e">
        <f>VLOOKUP(A2528,EMPRESAS!$A$1:$I$342,9,0)</f>
        <v>#N/A</v>
      </c>
      <c r="K2528" s="176" t="e">
        <f>VLOOKUP(J2528,AUXILIAR_TIPO_ASEGURADORA!$C$2:$D$19,2,0)</f>
        <v>#N/A</v>
      </c>
    </row>
    <row r="2529" spans="2:11">
      <c r="B2529" s="88" t="e">
        <f>VLOOKUP(A2529,EMPRESAS!$A$1:$B$342,2,0)</f>
        <v>#N/A</v>
      </c>
      <c r="C2529" s="88" t="e">
        <f>VLOOKUP(A2529,EMPRESAS!$A$1:$C$342,3,0)</f>
        <v>#N/A</v>
      </c>
      <c r="I2529" s="220" t="e">
        <f>VLOOKUP(A2529,EMPRESAS!$A$1:$I$342,9,0)</f>
        <v>#N/A</v>
      </c>
      <c r="K2529" s="176" t="e">
        <f>VLOOKUP(J2529,AUXILIAR_TIPO_ASEGURADORA!$C$2:$D$19,2,0)</f>
        <v>#N/A</v>
      </c>
    </row>
    <row r="2530" spans="2:11">
      <c r="B2530" s="88" t="e">
        <f>VLOOKUP(A2530,EMPRESAS!$A$1:$B$342,2,0)</f>
        <v>#N/A</v>
      </c>
      <c r="C2530" s="88" t="e">
        <f>VLOOKUP(A2530,EMPRESAS!$A$1:$C$342,3,0)</f>
        <v>#N/A</v>
      </c>
      <c r="I2530" s="220" t="e">
        <f>VLOOKUP(A2530,EMPRESAS!$A$1:$I$342,9,0)</f>
        <v>#N/A</v>
      </c>
      <c r="K2530" s="176" t="e">
        <f>VLOOKUP(J2530,AUXILIAR_TIPO_ASEGURADORA!$C$2:$D$19,2,0)</f>
        <v>#N/A</v>
      </c>
    </row>
    <row r="2531" spans="2:11">
      <c r="B2531" s="88" t="e">
        <f>VLOOKUP(A2531,EMPRESAS!$A$1:$B$342,2,0)</f>
        <v>#N/A</v>
      </c>
      <c r="C2531" s="88" t="e">
        <f>VLOOKUP(A2531,EMPRESAS!$A$1:$C$342,3,0)</f>
        <v>#N/A</v>
      </c>
      <c r="I2531" s="220" t="e">
        <f>VLOOKUP(A2531,EMPRESAS!$A$1:$I$342,9,0)</f>
        <v>#N/A</v>
      </c>
      <c r="K2531" s="176" t="e">
        <f>VLOOKUP(J2531,AUXILIAR_TIPO_ASEGURADORA!$C$2:$D$19,2,0)</f>
        <v>#N/A</v>
      </c>
    </row>
    <row r="2532" spans="2:11">
      <c r="B2532" s="88" t="e">
        <f>VLOOKUP(A2532,EMPRESAS!$A$1:$B$342,2,0)</f>
        <v>#N/A</v>
      </c>
      <c r="C2532" s="88" t="e">
        <f>VLOOKUP(A2532,EMPRESAS!$A$1:$C$342,3,0)</f>
        <v>#N/A</v>
      </c>
      <c r="I2532" s="220" t="e">
        <f>VLOOKUP(A2532,EMPRESAS!$A$1:$I$342,9,0)</f>
        <v>#N/A</v>
      </c>
      <c r="K2532" s="176" t="e">
        <f>VLOOKUP(J2532,AUXILIAR_TIPO_ASEGURADORA!$C$2:$D$19,2,0)</f>
        <v>#N/A</v>
      </c>
    </row>
    <row r="2533" spans="2:11">
      <c r="B2533" s="88" t="e">
        <f>VLOOKUP(A2533,EMPRESAS!$A$1:$B$342,2,0)</f>
        <v>#N/A</v>
      </c>
      <c r="C2533" s="88" t="e">
        <f>VLOOKUP(A2533,EMPRESAS!$A$1:$C$342,3,0)</f>
        <v>#N/A</v>
      </c>
      <c r="I2533" s="220" t="e">
        <f>VLOOKUP(A2533,EMPRESAS!$A$1:$I$342,9,0)</f>
        <v>#N/A</v>
      </c>
      <c r="K2533" s="176" t="e">
        <f>VLOOKUP(J2533,AUXILIAR_TIPO_ASEGURADORA!$C$2:$D$19,2,0)</f>
        <v>#N/A</v>
      </c>
    </row>
    <row r="2534" spans="2:11">
      <c r="B2534" s="88" t="e">
        <f>VLOOKUP(A2534,EMPRESAS!$A$1:$B$342,2,0)</f>
        <v>#N/A</v>
      </c>
      <c r="C2534" s="88" t="e">
        <f>VLOOKUP(A2534,EMPRESAS!$A$1:$C$342,3,0)</f>
        <v>#N/A</v>
      </c>
      <c r="I2534" s="220" t="e">
        <f>VLOOKUP(A2534,EMPRESAS!$A$1:$I$342,9,0)</f>
        <v>#N/A</v>
      </c>
      <c r="K2534" s="176" t="e">
        <f>VLOOKUP(J2534,AUXILIAR_TIPO_ASEGURADORA!$C$2:$D$19,2,0)</f>
        <v>#N/A</v>
      </c>
    </row>
    <row r="2535" spans="2:11">
      <c r="B2535" s="88" t="e">
        <f>VLOOKUP(A2535,EMPRESAS!$A$1:$B$342,2,0)</f>
        <v>#N/A</v>
      </c>
      <c r="C2535" s="88" t="e">
        <f>VLOOKUP(A2535,EMPRESAS!$A$1:$C$342,3,0)</f>
        <v>#N/A</v>
      </c>
      <c r="I2535" s="220" t="e">
        <f>VLOOKUP(A2535,EMPRESAS!$A$1:$I$342,9,0)</f>
        <v>#N/A</v>
      </c>
      <c r="K2535" s="176" t="e">
        <f>VLOOKUP(J2535,AUXILIAR_TIPO_ASEGURADORA!$C$2:$D$19,2,0)</f>
        <v>#N/A</v>
      </c>
    </row>
    <row r="2536" spans="2:11">
      <c r="B2536" s="88" t="e">
        <f>VLOOKUP(A2536,EMPRESAS!$A$1:$B$342,2,0)</f>
        <v>#N/A</v>
      </c>
      <c r="C2536" s="88" t="e">
        <f>VLOOKUP(A2536,EMPRESAS!$A$1:$C$342,3,0)</f>
        <v>#N/A</v>
      </c>
      <c r="I2536" s="220" t="e">
        <f>VLOOKUP(A2536,EMPRESAS!$A$1:$I$342,9,0)</f>
        <v>#N/A</v>
      </c>
      <c r="K2536" s="176" t="e">
        <f>VLOOKUP(J2536,AUXILIAR_TIPO_ASEGURADORA!$C$2:$D$19,2,0)</f>
        <v>#N/A</v>
      </c>
    </row>
    <row r="2537" spans="2:11">
      <c r="B2537" s="88" t="e">
        <f>VLOOKUP(A2537,EMPRESAS!$A$1:$B$342,2,0)</f>
        <v>#N/A</v>
      </c>
      <c r="C2537" s="88" t="e">
        <f>VLOOKUP(A2537,EMPRESAS!$A$1:$C$342,3,0)</f>
        <v>#N/A</v>
      </c>
      <c r="I2537" s="220" t="e">
        <f>VLOOKUP(A2537,EMPRESAS!$A$1:$I$342,9,0)</f>
        <v>#N/A</v>
      </c>
      <c r="K2537" s="176" t="e">
        <f>VLOOKUP(J2537,AUXILIAR_TIPO_ASEGURADORA!$C$2:$D$19,2,0)</f>
        <v>#N/A</v>
      </c>
    </row>
    <row r="2538" spans="2:11">
      <c r="B2538" s="88" t="e">
        <f>VLOOKUP(A2538,EMPRESAS!$A$1:$B$342,2,0)</f>
        <v>#N/A</v>
      </c>
      <c r="C2538" s="88" t="e">
        <f>VLOOKUP(A2538,EMPRESAS!$A$1:$C$342,3,0)</f>
        <v>#N/A</v>
      </c>
      <c r="I2538" s="220" t="e">
        <f>VLOOKUP(A2538,EMPRESAS!$A$1:$I$342,9,0)</f>
        <v>#N/A</v>
      </c>
      <c r="K2538" s="176" t="e">
        <f>VLOOKUP(J2538,AUXILIAR_TIPO_ASEGURADORA!$C$2:$D$19,2,0)</f>
        <v>#N/A</v>
      </c>
    </row>
    <row r="2539" spans="2:11">
      <c r="B2539" s="88" t="e">
        <f>VLOOKUP(A2539,EMPRESAS!$A$1:$B$342,2,0)</f>
        <v>#N/A</v>
      </c>
      <c r="C2539" s="88" t="e">
        <f>VLOOKUP(A2539,EMPRESAS!$A$1:$C$342,3,0)</f>
        <v>#N/A</v>
      </c>
      <c r="I2539" s="220" t="e">
        <f>VLOOKUP(A2539,EMPRESAS!$A$1:$I$342,9,0)</f>
        <v>#N/A</v>
      </c>
      <c r="K2539" s="176" t="e">
        <f>VLOOKUP(J2539,AUXILIAR_TIPO_ASEGURADORA!$C$2:$D$19,2,0)</f>
        <v>#N/A</v>
      </c>
    </row>
    <row r="2540" spans="2:11">
      <c r="B2540" s="88" t="e">
        <f>VLOOKUP(A2540,EMPRESAS!$A$1:$B$342,2,0)</f>
        <v>#N/A</v>
      </c>
      <c r="C2540" s="88" t="e">
        <f>VLOOKUP(A2540,EMPRESAS!$A$1:$C$342,3,0)</f>
        <v>#N/A</v>
      </c>
      <c r="I2540" s="220" t="e">
        <f>VLOOKUP(A2540,EMPRESAS!$A$1:$I$342,9,0)</f>
        <v>#N/A</v>
      </c>
      <c r="K2540" s="176" t="e">
        <f>VLOOKUP(J2540,AUXILIAR_TIPO_ASEGURADORA!$C$2:$D$19,2,0)</f>
        <v>#N/A</v>
      </c>
    </row>
    <row r="2541" spans="2:11">
      <c r="B2541" s="88" t="e">
        <f>VLOOKUP(A2541,EMPRESAS!$A$1:$B$342,2,0)</f>
        <v>#N/A</v>
      </c>
      <c r="C2541" s="88" t="e">
        <f>VLOOKUP(A2541,EMPRESAS!$A$1:$C$342,3,0)</f>
        <v>#N/A</v>
      </c>
      <c r="I2541" s="220" t="e">
        <f>VLOOKUP(A2541,EMPRESAS!$A$1:$I$342,9,0)</f>
        <v>#N/A</v>
      </c>
      <c r="K2541" s="176" t="e">
        <f>VLOOKUP(J2541,AUXILIAR_TIPO_ASEGURADORA!$C$2:$D$19,2,0)</f>
        <v>#N/A</v>
      </c>
    </row>
    <row r="2542" spans="2:11">
      <c r="B2542" s="88" t="e">
        <f>VLOOKUP(A2542,EMPRESAS!$A$1:$B$342,2,0)</f>
        <v>#N/A</v>
      </c>
      <c r="C2542" s="88" t="e">
        <f>VLOOKUP(A2542,EMPRESAS!$A$1:$C$342,3,0)</f>
        <v>#N/A</v>
      </c>
      <c r="I2542" s="220" t="e">
        <f>VLOOKUP(A2542,EMPRESAS!$A$1:$I$342,9,0)</f>
        <v>#N/A</v>
      </c>
      <c r="K2542" s="176" t="e">
        <f>VLOOKUP(J2542,AUXILIAR_TIPO_ASEGURADORA!$C$2:$D$19,2,0)</f>
        <v>#N/A</v>
      </c>
    </row>
    <row r="2543" spans="2:11">
      <c r="B2543" s="88" t="e">
        <f>VLOOKUP(A2543,EMPRESAS!$A$1:$B$342,2,0)</f>
        <v>#N/A</v>
      </c>
      <c r="C2543" s="88" t="e">
        <f>VLOOKUP(A2543,EMPRESAS!$A$1:$C$342,3,0)</f>
        <v>#N/A</v>
      </c>
      <c r="I2543" s="220" t="e">
        <f>VLOOKUP(A2543,EMPRESAS!$A$1:$I$342,9,0)</f>
        <v>#N/A</v>
      </c>
      <c r="K2543" s="176" t="e">
        <f>VLOOKUP(J2543,AUXILIAR_TIPO_ASEGURADORA!$C$2:$D$19,2,0)</f>
        <v>#N/A</v>
      </c>
    </row>
    <row r="2544" spans="2:11">
      <c r="B2544" s="88" t="e">
        <f>VLOOKUP(A2544,EMPRESAS!$A$1:$B$342,2,0)</f>
        <v>#N/A</v>
      </c>
      <c r="C2544" s="88" t="e">
        <f>VLOOKUP(A2544,EMPRESAS!$A$1:$C$342,3,0)</f>
        <v>#N/A</v>
      </c>
      <c r="I2544" s="220" t="e">
        <f>VLOOKUP(A2544,EMPRESAS!$A$1:$I$342,9,0)</f>
        <v>#N/A</v>
      </c>
      <c r="K2544" s="176" t="e">
        <f>VLOOKUP(J2544,AUXILIAR_TIPO_ASEGURADORA!$C$2:$D$19,2,0)</f>
        <v>#N/A</v>
      </c>
    </row>
    <row r="2545" spans="2:11">
      <c r="B2545" s="88" t="e">
        <f>VLOOKUP(A2545,EMPRESAS!$A$1:$B$342,2,0)</f>
        <v>#N/A</v>
      </c>
      <c r="C2545" s="88" t="e">
        <f>VLOOKUP(A2545,EMPRESAS!$A$1:$C$342,3,0)</f>
        <v>#N/A</v>
      </c>
      <c r="I2545" s="220" t="e">
        <f>VLOOKUP(A2545,EMPRESAS!$A$1:$I$342,9,0)</f>
        <v>#N/A</v>
      </c>
      <c r="K2545" s="176" t="e">
        <f>VLOOKUP(J2545,AUXILIAR_TIPO_ASEGURADORA!$C$2:$D$19,2,0)</f>
        <v>#N/A</v>
      </c>
    </row>
    <row r="2546" spans="2:11">
      <c r="B2546" s="88" t="e">
        <f>VLOOKUP(A2546,EMPRESAS!$A$1:$B$342,2,0)</f>
        <v>#N/A</v>
      </c>
      <c r="C2546" s="88" t="e">
        <f>VLOOKUP(A2546,EMPRESAS!$A$1:$C$342,3,0)</f>
        <v>#N/A</v>
      </c>
      <c r="I2546" s="220" t="e">
        <f>VLOOKUP(A2546,EMPRESAS!$A$1:$I$342,9,0)</f>
        <v>#N/A</v>
      </c>
      <c r="K2546" s="176" t="e">
        <f>VLOOKUP(J2546,AUXILIAR_TIPO_ASEGURADORA!$C$2:$D$19,2,0)</f>
        <v>#N/A</v>
      </c>
    </row>
    <row r="2547" spans="2:11">
      <c r="B2547" s="88" t="e">
        <f>VLOOKUP(A2547,EMPRESAS!$A$1:$B$342,2,0)</f>
        <v>#N/A</v>
      </c>
      <c r="C2547" s="88" t="e">
        <f>VLOOKUP(A2547,EMPRESAS!$A$1:$C$342,3,0)</f>
        <v>#N/A</v>
      </c>
      <c r="I2547" s="220" t="e">
        <f>VLOOKUP(A2547,EMPRESAS!$A$1:$I$342,9,0)</f>
        <v>#N/A</v>
      </c>
      <c r="K2547" s="176" t="e">
        <f>VLOOKUP(J2547,AUXILIAR_TIPO_ASEGURADORA!$C$2:$D$19,2,0)</f>
        <v>#N/A</v>
      </c>
    </row>
    <row r="2548" spans="2:11">
      <c r="B2548" s="88" t="e">
        <f>VLOOKUP(A2548,EMPRESAS!$A$1:$B$342,2,0)</f>
        <v>#N/A</v>
      </c>
      <c r="C2548" s="88" t="e">
        <f>VLOOKUP(A2548,EMPRESAS!$A$1:$C$342,3,0)</f>
        <v>#N/A</v>
      </c>
      <c r="I2548" s="220" t="e">
        <f>VLOOKUP(A2548,EMPRESAS!$A$1:$I$342,9,0)</f>
        <v>#N/A</v>
      </c>
      <c r="K2548" s="176" t="e">
        <f>VLOOKUP(J2548,AUXILIAR_TIPO_ASEGURADORA!$C$2:$D$19,2,0)</f>
        <v>#N/A</v>
      </c>
    </row>
    <row r="2549" spans="2:11">
      <c r="B2549" s="88" t="e">
        <f>VLOOKUP(A2549,EMPRESAS!$A$1:$B$342,2,0)</f>
        <v>#N/A</v>
      </c>
      <c r="C2549" s="88" t="e">
        <f>VLOOKUP(A2549,EMPRESAS!$A$1:$C$342,3,0)</f>
        <v>#N/A</v>
      </c>
      <c r="I2549" s="220" t="e">
        <f>VLOOKUP(A2549,EMPRESAS!$A$1:$I$342,9,0)</f>
        <v>#N/A</v>
      </c>
      <c r="K2549" s="176" t="e">
        <f>VLOOKUP(J2549,AUXILIAR_TIPO_ASEGURADORA!$C$2:$D$19,2,0)</f>
        <v>#N/A</v>
      </c>
    </row>
    <row r="2550" spans="2:11">
      <c r="B2550" s="88" t="e">
        <f>VLOOKUP(A2550,EMPRESAS!$A$1:$B$342,2,0)</f>
        <v>#N/A</v>
      </c>
      <c r="C2550" s="88" t="e">
        <f>VLOOKUP(A2550,EMPRESAS!$A$1:$C$342,3,0)</f>
        <v>#N/A</v>
      </c>
      <c r="I2550" s="220" t="e">
        <f>VLOOKUP(A2550,EMPRESAS!$A$1:$I$342,9,0)</f>
        <v>#N/A</v>
      </c>
      <c r="K2550" s="176" t="e">
        <f>VLOOKUP(J2550,AUXILIAR_TIPO_ASEGURADORA!$C$2:$D$19,2,0)</f>
        <v>#N/A</v>
      </c>
    </row>
    <row r="2551" spans="2:11">
      <c r="B2551" s="88" t="e">
        <f>VLOOKUP(A2551,EMPRESAS!$A$1:$B$342,2,0)</f>
        <v>#N/A</v>
      </c>
      <c r="C2551" s="88" t="e">
        <f>VLOOKUP(A2551,EMPRESAS!$A$1:$C$342,3,0)</f>
        <v>#N/A</v>
      </c>
      <c r="I2551" s="220" t="e">
        <f>VLOOKUP(A2551,EMPRESAS!$A$1:$I$342,9,0)</f>
        <v>#N/A</v>
      </c>
      <c r="K2551" s="176" t="e">
        <f>VLOOKUP(J2551,AUXILIAR_TIPO_ASEGURADORA!$C$2:$D$19,2,0)</f>
        <v>#N/A</v>
      </c>
    </row>
    <row r="2552" spans="2:11">
      <c r="B2552" s="88" t="e">
        <f>VLOOKUP(A2552,EMPRESAS!$A$1:$B$342,2,0)</f>
        <v>#N/A</v>
      </c>
      <c r="C2552" s="88" t="e">
        <f>VLOOKUP(A2552,EMPRESAS!$A$1:$C$342,3,0)</f>
        <v>#N/A</v>
      </c>
      <c r="I2552" s="220" t="e">
        <f>VLOOKUP(A2552,EMPRESAS!$A$1:$I$342,9,0)</f>
        <v>#N/A</v>
      </c>
      <c r="K2552" s="176" t="e">
        <f>VLOOKUP(J2552,AUXILIAR_TIPO_ASEGURADORA!$C$2:$D$19,2,0)</f>
        <v>#N/A</v>
      </c>
    </row>
    <row r="2553" spans="2:11">
      <c r="B2553" s="88" t="e">
        <f>VLOOKUP(A2553,EMPRESAS!$A$1:$B$342,2,0)</f>
        <v>#N/A</v>
      </c>
      <c r="C2553" s="88" t="e">
        <f>VLOOKUP(A2553,EMPRESAS!$A$1:$C$342,3,0)</f>
        <v>#N/A</v>
      </c>
      <c r="I2553" s="220" t="e">
        <f>VLOOKUP(A2553,EMPRESAS!$A$1:$I$342,9,0)</f>
        <v>#N/A</v>
      </c>
      <c r="K2553" s="176" t="e">
        <f>VLOOKUP(J2553,AUXILIAR_TIPO_ASEGURADORA!$C$2:$D$19,2,0)</f>
        <v>#N/A</v>
      </c>
    </row>
    <row r="2554" spans="2:11">
      <c r="B2554" s="88" t="e">
        <f>VLOOKUP(A2554,EMPRESAS!$A$1:$B$342,2,0)</f>
        <v>#N/A</v>
      </c>
      <c r="C2554" s="88" t="e">
        <f>VLOOKUP(A2554,EMPRESAS!$A$1:$C$342,3,0)</f>
        <v>#N/A</v>
      </c>
      <c r="I2554" s="220" t="e">
        <f>VLOOKUP(A2554,EMPRESAS!$A$1:$I$342,9,0)</f>
        <v>#N/A</v>
      </c>
      <c r="K2554" s="176" t="e">
        <f>VLOOKUP(J2554,AUXILIAR_TIPO_ASEGURADORA!$C$2:$D$19,2,0)</f>
        <v>#N/A</v>
      </c>
    </row>
    <row r="2555" spans="2:11">
      <c r="B2555" s="88" t="e">
        <f>VLOOKUP(A2555,EMPRESAS!$A$1:$B$342,2,0)</f>
        <v>#N/A</v>
      </c>
      <c r="C2555" s="88" t="e">
        <f>VLOOKUP(A2555,EMPRESAS!$A$1:$C$342,3,0)</f>
        <v>#N/A</v>
      </c>
      <c r="I2555" s="220" t="e">
        <f>VLOOKUP(A2555,EMPRESAS!$A$1:$I$342,9,0)</f>
        <v>#N/A</v>
      </c>
      <c r="K2555" s="176" t="e">
        <f>VLOOKUP(J2555,AUXILIAR_TIPO_ASEGURADORA!$C$2:$D$19,2,0)</f>
        <v>#N/A</v>
      </c>
    </row>
    <row r="2556" spans="2:11">
      <c r="B2556" s="88" t="e">
        <f>VLOOKUP(A2556,EMPRESAS!$A$1:$B$342,2,0)</f>
        <v>#N/A</v>
      </c>
      <c r="C2556" s="88" t="e">
        <f>VLOOKUP(A2556,EMPRESAS!$A$1:$C$342,3,0)</f>
        <v>#N/A</v>
      </c>
      <c r="I2556" s="220" t="e">
        <f>VLOOKUP(A2556,EMPRESAS!$A$1:$I$342,9,0)</f>
        <v>#N/A</v>
      </c>
      <c r="K2556" s="176" t="e">
        <f>VLOOKUP(J2556,AUXILIAR_TIPO_ASEGURADORA!$C$2:$D$19,2,0)</f>
        <v>#N/A</v>
      </c>
    </row>
    <row r="2557" spans="2:11">
      <c r="B2557" s="88" t="e">
        <f>VLOOKUP(A2557,EMPRESAS!$A$1:$B$342,2,0)</f>
        <v>#N/A</v>
      </c>
      <c r="C2557" s="88" t="e">
        <f>VLOOKUP(A2557,EMPRESAS!$A$1:$C$342,3,0)</f>
        <v>#N/A</v>
      </c>
      <c r="I2557" s="220" t="e">
        <f>VLOOKUP(A2557,EMPRESAS!$A$1:$I$342,9,0)</f>
        <v>#N/A</v>
      </c>
      <c r="K2557" s="176" t="e">
        <f>VLOOKUP(J2557,AUXILIAR_TIPO_ASEGURADORA!$C$2:$D$19,2,0)</f>
        <v>#N/A</v>
      </c>
    </row>
    <row r="2558" spans="2:11">
      <c r="B2558" s="88" t="e">
        <f>VLOOKUP(A2558,EMPRESAS!$A$1:$B$342,2,0)</f>
        <v>#N/A</v>
      </c>
      <c r="C2558" s="88" t="e">
        <f>VLOOKUP(A2558,EMPRESAS!$A$1:$C$342,3,0)</f>
        <v>#N/A</v>
      </c>
      <c r="I2558" s="220" t="e">
        <f>VLOOKUP(A2558,EMPRESAS!$A$1:$I$342,9,0)</f>
        <v>#N/A</v>
      </c>
      <c r="K2558" s="176" t="e">
        <f>VLOOKUP(J2558,AUXILIAR_TIPO_ASEGURADORA!$C$2:$D$19,2,0)</f>
        <v>#N/A</v>
      </c>
    </row>
    <row r="2559" spans="2:11">
      <c r="B2559" s="88" t="e">
        <f>VLOOKUP(A2559,EMPRESAS!$A$1:$B$342,2,0)</f>
        <v>#N/A</v>
      </c>
      <c r="C2559" s="88" t="e">
        <f>VLOOKUP(A2559,EMPRESAS!$A$1:$C$342,3,0)</f>
        <v>#N/A</v>
      </c>
      <c r="I2559" s="220" t="e">
        <f>VLOOKUP(A2559,EMPRESAS!$A$1:$I$342,9,0)</f>
        <v>#N/A</v>
      </c>
      <c r="K2559" s="176" t="e">
        <f>VLOOKUP(J2559,AUXILIAR_TIPO_ASEGURADORA!$C$2:$D$19,2,0)</f>
        <v>#N/A</v>
      </c>
    </row>
    <row r="2560" spans="2:11">
      <c r="B2560" s="88" t="e">
        <f>VLOOKUP(A2560,EMPRESAS!$A$1:$B$342,2,0)</f>
        <v>#N/A</v>
      </c>
      <c r="C2560" s="88" t="e">
        <f>VLOOKUP(A2560,EMPRESAS!$A$1:$C$342,3,0)</f>
        <v>#N/A</v>
      </c>
      <c r="I2560" s="220" t="e">
        <f>VLOOKUP(A2560,EMPRESAS!$A$1:$I$342,9,0)</f>
        <v>#N/A</v>
      </c>
      <c r="K2560" s="176" t="e">
        <f>VLOOKUP(J2560,AUXILIAR_TIPO_ASEGURADORA!$C$2:$D$19,2,0)</f>
        <v>#N/A</v>
      </c>
    </row>
    <row r="2561" spans="2:11">
      <c r="B2561" s="88" t="e">
        <f>VLOOKUP(A2561,EMPRESAS!$A$1:$B$342,2,0)</f>
        <v>#N/A</v>
      </c>
      <c r="C2561" s="88" t="e">
        <f>VLOOKUP(A2561,EMPRESAS!$A$1:$C$342,3,0)</f>
        <v>#N/A</v>
      </c>
      <c r="I2561" s="220" t="e">
        <f>VLOOKUP(A2561,EMPRESAS!$A$1:$I$342,9,0)</f>
        <v>#N/A</v>
      </c>
      <c r="K2561" s="176" t="e">
        <f>VLOOKUP(J2561,AUXILIAR_TIPO_ASEGURADORA!$C$2:$D$19,2,0)</f>
        <v>#N/A</v>
      </c>
    </row>
    <row r="2562" spans="2:11">
      <c r="B2562" s="88" t="e">
        <f>VLOOKUP(A2562,EMPRESAS!$A$1:$B$342,2,0)</f>
        <v>#N/A</v>
      </c>
      <c r="C2562" s="88" t="e">
        <f>VLOOKUP(A2562,EMPRESAS!$A$1:$C$342,3,0)</f>
        <v>#N/A</v>
      </c>
      <c r="I2562" s="220" t="e">
        <f>VLOOKUP(A2562,EMPRESAS!$A$1:$I$342,9,0)</f>
        <v>#N/A</v>
      </c>
      <c r="K2562" s="176" t="e">
        <f>VLOOKUP(J2562,AUXILIAR_TIPO_ASEGURADORA!$C$2:$D$19,2,0)</f>
        <v>#N/A</v>
      </c>
    </row>
    <row r="2563" spans="2:11">
      <c r="B2563" s="88" t="e">
        <f>VLOOKUP(A2563,EMPRESAS!$A$1:$B$342,2,0)</f>
        <v>#N/A</v>
      </c>
      <c r="C2563" s="88" t="e">
        <f>VLOOKUP(A2563,EMPRESAS!$A$1:$C$342,3,0)</f>
        <v>#N/A</v>
      </c>
      <c r="I2563" s="220" t="e">
        <f>VLOOKUP(A2563,EMPRESAS!$A$1:$I$342,9,0)</f>
        <v>#N/A</v>
      </c>
      <c r="K2563" s="176" t="e">
        <f>VLOOKUP(J2563,AUXILIAR_TIPO_ASEGURADORA!$C$2:$D$19,2,0)</f>
        <v>#N/A</v>
      </c>
    </row>
    <row r="2564" spans="2:11">
      <c r="B2564" s="88" t="e">
        <f>VLOOKUP(A2564,EMPRESAS!$A$1:$B$342,2,0)</f>
        <v>#N/A</v>
      </c>
      <c r="C2564" s="88" t="e">
        <f>VLOOKUP(A2564,EMPRESAS!$A$1:$C$342,3,0)</f>
        <v>#N/A</v>
      </c>
      <c r="I2564" s="220" t="e">
        <f>VLOOKUP(A2564,EMPRESAS!$A$1:$I$342,9,0)</f>
        <v>#N/A</v>
      </c>
      <c r="K2564" s="176" t="e">
        <f>VLOOKUP(J2564,AUXILIAR_TIPO_ASEGURADORA!$C$2:$D$19,2,0)</f>
        <v>#N/A</v>
      </c>
    </row>
    <row r="2565" spans="2:11">
      <c r="B2565" s="88" t="e">
        <f>VLOOKUP(A2565,EMPRESAS!$A$1:$B$342,2,0)</f>
        <v>#N/A</v>
      </c>
      <c r="C2565" s="88" t="e">
        <f>VLOOKUP(A2565,EMPRESAS!$A$1:$C$342,3,0)</f>
        <v>#N/A</v>
      </c>
      <c r="I2565" s="220" t="e">
        <f>VLOOKUP(A2565,EMPRESAS!$A$1:$I$342,9,0)</f>
        <v>#N/A</v>
      </c>
      <c r="K2565" s="176" t="e">
        <f>VLOOKUP(J2565,AUXILIAR_TIPO_ASEGURADORA!$C$2:$D$19,2,0)</f>
        <v>#N/A</v>
      </c>
    </row>
    <row r="2566" spans="2:11">
      <c r="B2566" s="88" t="e">
        <f>VLOOKUP(A2566,EMPRESAS!$A$1:$B$342,2,0)</f>
        <v>#N/A</v>
      </c>
      <c r="C2566" s="88" t="e">
        <f>VLOOKUP(A2566,EMPRESAS!$A$1:$C$342,3,0)</f>
        <v>#N/A</v>
      </c>
      <c r="I2566" s="220" t="e">
        <f>VLOOKUP(A2566,EMPRESAS!$A$1:$I$342,9,0)</f>
        <v>#N/A</v>
      </c>
      <c r="K2566" s="176" t="e">
        <f>VLOOKUP(J2566,AUXILIAR_TIPO_ASEGURADORA!$C$2:$D$19,2,0)</f>
        <v>#N/A</v>
      </c>
    </row>
    <row r="2567" spans="2:11">
      <c r="B2567" s="88" t="e">
        <f>VLOOKUP(A2567,EMPRESAS!$A$1:$B$342,2,0)</f>
        <v>#N/A</v>
      </c>
      <c r="C2567" s="88" t="e">
        <f>VLOOKUP(A2567,EMPRESAS!$A$1:$C$342,3,0)</f>
        <v>#N/A</v>
      </c>
      <c r="I2567" s="220" t="e">
        <f>VLOOKUP(A2567,EMPRESAS!$A$1:$I$342,9,0)</f>
        <v>#N/A</v>
      </c>
      <c r="K2567" s="176" t="e">
        <f>VLOOKUP(J2567,AUXILIAR_TIPO_ASEGURADORA!$C$2:$D$19,2,0)</f>
        <v>#N/A</v>
      </c>
    </row>
    <row r="2568" spans="2:11">
      <c r="B2568" s="88" t="e">
        <f>VLOOKUP(A2568,EMPRESAS!$A$1:$B$342,2,0)</f>
        <v>#N/A</v>
      </c>
      <c r="C2568" s="88" t="e">
        <f>VLOOKUP(A2568,EMPRESAS!$A$1:$C$342,3,0)</f>
        <v>#N/A</v>
      </c>
      <c r="I2568" s="220" t="e">
        <f>VLOOKUP(A2568,EMPRESAS!$A$1:$I$342,9,0)</f>
        <v>#N/A</v>
      </c>
      <c r="K2568" s="176" t="e">
        <f>VLOOKUP(J2568,AUXILIAR_TIPO_ASEGURADORA!$C$2:$D$19,2,0)</f>
        <v>#N/A</v>
      </c>
    </row>
    <row r="2569" spans="2:11">
      <c r="B2569" s="88" t="e">
        <f>VLOOKUP(A2569,EMPRESAS!$A$1:$B$342,2,0)</f>
        <v>#N/A</v>
      </c>
      <c r="C2569" s="88" t="e">
        <f>VLOOKUP(A2569,EMPRESAS!$A$1:$C$342,3,0)</f>
        <v>#N/A</v>
      </c>
      <c r="I2569" s="220" t="e">
        <f>VLOOKUP(A2569,EMPRESAS!$A$1:$I$342,9,0)</f>
        <v>#N/A</v>
      </c>
      <c r="K2569" s="176" t="e">
        <f>VLOOKUP(J2569,AUXILIAR_TIPO_ASEGURADORA!$C$2:$D$19,2,0)</f>
        <v>#N/A</v>
      </c>
    </row>
    <row r="2570" spans="2:11">
      <c r="B2570" s="88" t="e">
        <f>VLOOKUP(A2570,EMPRESAS!$A$1:$B$342,2,0)</f>
        <v>#N/A</v>
      </c>
      <c r="C2570" s="88" t="e">
        <f>VLOOKUP(A2570,EMPRESAS!$A$1:$C$342,3,0)</f>
        <v>#N/A</v>
      </c>
      <c r="I2570" s="220" t="e">
        <f>VLOOKUP(A2570,EMPRESAS!$A$1:$I$342,9,0)</f>
        <v>#N/A</v>
      </c>
      <c r="K2570" s="176" t="e">
        <f>VLOOKUP(J2570,AUXILIAR_TIPO_ASEGURADORA!$C$2:$D$19,2,0)</f>
        <v>#N/A</v>
      </c>
    </row>
    <row r="2571" spans="2:11">
      <c r="B2571" s="88" t="e">
        <f>VLOOKUP(A2571,EMPRESAS!$A$1:$B$342,2,0)</f>
        <v>#N/A</v>
      </c>
      <c r="C2571" s="88" t="e">
        <f>VLOOKUP(A2571,EMPRESAS!$A$1:$C$342,3,0)</f>
        <v>#N/A</v>
      </c>
      <c r="I2571" s="220" t="e">
        <f>VLOOKUP(A2571,EMPRESAS!$A$1:$I$342,9,0)</f>
        <v>#N/A</v>
      </c>
      <c r="K2571" s="176" t="e">
        <f>VLOOKUP(J2571,AUXILIAR_TIPO_ASEGURADORA!$C$2:$D$19,2,0)</f>
        <v>#N/A</v>
      </c>
    </row>
    <row r="2572" spans="2:11">
      <c r="B2572" s="88" t="e">
        <f>VLOOKUP(A2572,EMPRESAS!$A$1:$B$342,2,0)</f>
        <v>#N/A</v>
      </c>
      <c r="C2572" s="88" t="e">
        <f>VLOOKUP(A2572,EMPRESAS!$A$1:$C$342,3,0)</f>
        <v>#N/A</v>
      </c>
      <c r="I2572" s="220" t="e">
        <f>VLOOKUP(A2572,EMPRESAS!$A$1:$I$342,9,0)</f>
        <v>#N/A</v>
      </c>
      <c r="K2572" s="176" t="e">
        <f>VLOOKUP(J2572,AUXILIAR_TIPO_ASEGURADORA!$C$2:$D$19,2,0)</f>
        <v>#N/A</v>
      </c>
    </row>
    <row r="2573" spans="2:11">
      <c r="B2573" s="88" t="e">
        <f>VLOOKUP(A2573,EMPRESAS!$A$1:$B$342,2,0)</f>
        <v>#N/A</v>
      </c>
      <c r="C2573" s="88" t="e">
        <f>VLOOKUP(A2573,EMPRESAS!$A$1:$C$342,3,0)</f>
        <v>#N/A</v>
      </c>
      <c r="I2573" s="220" t="e">
        <f>VLOOKUP(A2573,EMPRESAS!$A$1:$I$342,9,0)</f>
        <v>#N/A</v>
      </c>
      <c r="K2573" s="176" t="e">
        <f>VLOOKUP(J2573,AUXILIAR_TIPO_ASEGURADORA!$C$2:$D$19,2,0)</f>
        <v>#N/A</v>
      </c>
    </row>
    <row r="2574" spans="2:11">
      <c r="B2574" s="88" t="e">
        <f>VLOOKUP(A2574,EMPRESAS!$A$1:$B$342,2,0)</f>
        <v>#N/A</v>
      </c>
      <c r="C2574" s="88" t="e">
        <f>VLOOKUP(A2574,EMPRESAS!$A$1:$C$342,3,0)</f>
        <v>#N/A</v>
      </c>
      <c r="I2574" s="220" t="e">
        <f>VLOOKUP(A2574,EMPRESAS!$A$1:$I$342,9,0)</f>
        <v>#N/A</v>
      </c>
      <c r="K2574" s="176" t="e">
        <f>VLOOKUP(J2574,AUXILIAR_TIPO_ASEGURADORA!$C$2:$D$19,2,0)</f>
        <v>#N/A</v>
      </c>
    </row>
    <row r="2575" spans="2:11">
      <c r="B2575" s="88" t="e">
        <f>VLOOKUP(A2575,EMPRESAS!$A$1:$B$342,2,0)</f>
        <v>#N/A</v>
      </c>
      <c r="C2575" s="88" t="e">
        <f>VLOOKUP(A2575,EMPRESAS!$A$1:$C$342,3,0)</f>
        <v>#N/A</v>
      </c>
      <c r="I2575" s="220" t="e">
        <f>VLOOKUP(A2575,EMPRESAS!$A$1:$I$342,9,0)</f>
        <v>#N/A</v>
      </c>
      <c r="K2575" s="176" t="e">
        <f>VLOOKUP(J2575,AUXILIAR_TIPO_ASEGURADORA!$C$2:$D$19,2,0)</f>
        <v>#N/A</v>
      </c>
    </row>
    <row r="2576" spans="2:11">
      <c r="B2576" s="88" t="e">
        <f>VLOOKUP(A2576,EMPRESAS!$A$1:$B$342,2,0)</f>
        <v>#N/A</v>
      </c>
      <c r="C2576" s="88" t="e">
        <f>VLOOKUP(A2576,EMPRESAS!$A$1:$C$342,3,0)</f>
        <v>#N/A</v>
      </c>
      <c r="I2576" s="220" t="e">
        <f>VLOOKUP(A2576,EMPRESAS!$A$1:$I$342,9,0)</f>
        <v>#N/A</v>
      </c>
      <c r="K2576" s="176" t="e">
        <f>VLOOKUP(J2576,AUXILIAR_TIPO_ASEGURADORA!$C$2:$D$19,2,0)</f>
        <v>#N/A</v>
      </c>
    </row>
    <row r="2577" spans="2:11">
      <c r="B2577" s="88" t="e">
        <f>VLOOKUP(A2577,EMPRESAS!$A$1:$B$342,2,0)</f>
        <v>#N/A</v>
      </c>
      <c r="C2577" s="88" t="e">
        <f>VLOOKUP(A2577,EMPRESAS!$A$1:$C$342,3,0)</f>
        <v>#N/A</v>
      </c>
      <c r="I2577" s="220" t="e">
        <f>VLOOKUP(A2577,EMPRESAS!$A$1:$I$342,9,0)</f>
        <v>#N/A</v>
      </c>
      <c r="K2577" s="176" t="e">
        <f>VLOOKUP(J2577,AUXILIAR_TIPO_ASEGURADORA!$C$2:$D$19,2,0)</f>
        <v>#N/A</v>
      </c>
    </row>
    <row r="2578" spans="2:11">
      <c r="B2578" s="88" t="e">
        <f>VLOOKUP(A2578,EMPRESAS!$A$1:$B$342,2,0)</f>
        <v>#N/A</v>
      </c>
      <c r="C2578" s="88" t="e">
        <f>VLOOKUP(A2578,EMPRESAS!$A$1:$C$342,3,0)</f>
        <v>#N/A</v>
      </c>
      <c r="I2578" s="220" t="e">
        <f>VLOOKUP(A2578,EMPRESAS!$A$1:$I$342,9,0)</f>
        <v>#N/A</v>
      </c>
      <c r="K2578" s="176" t="e">
        <f>VLOOKUP(J2578,AUXILIAR_TIPO_ASEGURADORA!$C$2:$D$19,2,0)</f>
        <v>#N/A</v>
      </c>
    </row>
    <row r="2579" spans="2:11">
      <c r="B2579" s="88" t="e">
        <f>VLOOKUP(A2579,EMPRESAS!$A$1:$B$342,2,0)</f>
        <v>#N/A</v>
      </c>
      <c r="C2579" s="88" t="e">
        <f>VLOOKUP(A2579,EMPRESAS!$A$1:$C$342,3,0)</f>
        <v>#N/A</v>
      </c>
      <c r="I2579" s="220" t="e">
        <f>VLOOKUP(A2579,EMPRESAS!$A$1:$I$342,9,0)</f>
        <v>#N/A</v>
      </c>
      <c r="K2579" s="176" t="e">
        <f>VLOOKUP(J2579,AUXILIAR_TIPO_ASEGURADORA!$C$2:$D$19,2,0)</f>
        <v>#N/A</v>
      </c>
    </row>
    <row r="2580" spans="2:11">
      <c r="B2580" s="88" t="e">
        <f>VLOOKUP(A2580,EMPRESAS!$A$1:$B$342,2,0)</f>
        <v>#N/A</v>
      </c>
      <c r="C2580" s="88" t="e">
        <f>VLOOKUP(A2580,EMPRESAS!$A$1:$C$342,3,0)</f>
        <v>#N/A</v>
      </c>
      <c r="I2580" s="220" t="e">
        <f>VLOOKUP(A2580,EMPRESAS!$A$1:$I$342,9,0)</f>
        <v>#N/A</v>
      </c>
      <c r="K2580" s="176" t="e">
        <f>VLOOKUP(J2580,AUXILIAR_TIPO_ASEGURADORA!$C$2:$D$19,2,0)</f>
        <v>#N/A</v>
      </c>
    </row>
    <row r="2581" spans="2:11">
      <c r="B2581" s="88" t="e">
        <f>VLOOKUP(A2581,EMPRESAS!$A$1:$B$342,2,0)</f>
        <v>#N/A</v>
      </c>
      <c r="C2581" s="88" t="e">
        <f>VLOOKUP(A2581,EMPRESAS!$A$1:$C$342,3,0)</f>
        <v>#N/A</v>
      </c>
      <c r="I2581" s="220" t="e">
        <f>VLOOKUP(A2581,EMPRESAS!$A$1:$I$342,9,0)</f>
        <v>#N/A</v>
      </c>
      <c r="K2581" s="176" t="e">
        <f>VLOOKUP(J2581,AUXILIAR_TIPO_ASEGURADORA!$C$2:$D$19,2,0)</f>
        <v>#N/A</v>
      </c>
    </row>
    <row r="2582" spans="2:11">
      <c r="B2582" s="88" t="e">
        <f>VLOOKUP(A2582,EMPRESAS!$A$1:$B$342,2,0)</f>
        <v>#N/A</v>
      </c>
      <c r="C2582" s="88" t="e">
        <f>VLOOKUP(A2582,EMPRESAS!$A$1:$C$342,3,0)</f>
        <v>#N/A</v>
      </c>
      <c r="I2582" s="220" t="e">
        <f>VLOOKUP(A2582,EMPRESAS!$A$1:$I$342,9,0)</f>
        <v>#N/A</v>
      </c>
      <c r="K2582" s="176" t="e">
        <f>VLOOKUP(J2582,AUXILIAR_TIPO_ASEGURADORA!$C$2:$D$19,2,0)</f>
        <v>#N/A</v>
      </c>
    </row>
    <row r="2583" spans="2:11">
      <c r="B2583" s="88" t="e">
        <f>VLOOKUP(A2583,EMPRESAS!$A$1:$B$342,2,0)</f>
        <v>#N/A</v>
      </c>
      <c r="C2583" s="88" t="e">
        <f>VLOOKUP(A2583,EMPRESAS!$A$1:$C$342,3,0)</f>
        <v>#N/A</v>
      </c>
      <c r="I2583" s="220" t="e">
        <f>VLOOKUP(A2583,EMPRESAS!$A$1:$I$342,9,0)</f>
        <v>#N/A</v>
      </c>
      <c r="K2583" s="176" t="e">
        <f>VLOOKUP(J2583,AUXILIAR_TIPO_ASEGURADORA!$C$2:$D$19,2,0)</f>
        <v>#N/A</v>
      </c>
    </row>
    <row r="2584" spans="2:11">
      <c r="B2584" s="88" t="e">
        <f>VLOOKUP(A2584,EMPRESAS!$A$1:$B$342,2,0)</f>
        <v>#N/A</v>
      </c>
      <c r="C2584" s="88" t="e">
        <f>VLOOKUP(A2584,EMPRESAS!$A$1:$C$342,3,0)</f>
        <v>#N/A</v>
      </c>
      <c r="I2584" s="220" t="e">
        <f>VLOOKUP(A2584,EMPRESAS!$A$1:$I$342,9,0)</f>
        <v>#N/A</v>
      </c>
      <c r="K2584" s="176" t="e">
        <f>VLOOKUP(J2584,AUXILIAR_TIPO_ASEGURADORA!$C$2:$D$19,2,0)</f>
        <v>#N/A</v>
      </c>
    </row>
    <row r="2585" spans="2:11">
      <c r="B2585" s="88" t="e">
        <f>VLOOKUP(A2585,EMPRESAS!$A$1:$B$342,2,0)</f>
        <v>#N/A</v>
      </c>
      <c r="C2585" s="88" t="e">
        <f>VLOOKUP(A2585,EMPRESAS!$A$1:$C$342,3,0)</f>
        <v>#N/A</v>
      </c>
      <c r="I2585" s="220" t="e">
        <f>VLOOKUP(A2585,EMPRESAS!$A$1:$I$342,9,0)</f>
        <v>#N/A</v>
      </c>
      <c r="K2585" s="176" t="e">
        <f>VLOOKUP(J2585,AUXILIAR_TIPO_ASEGURADORA!$C$2:$D$19,2,0)</f>
        <v>#N/A</v>
      </c>
    </row>
    <row r="2586" spans="2:11">
      <c r="B2586" s="88" t="e">
        <f>VLOOKUP(A2586,EMPRESAS!$A$1:$B$342,2,0)</f>
        <v>#N/A</v>
      </c>
      <c r="C2586" s="88" t="e">
        <f>VLOOKUP(A2586,EMPRESAS!$A$1:$C$342,3,0)</f>
        <v>#N/A</v>
      </c>
      <c r="I2586" s="220" t="e">
        <f>VLOOKUP(A2586,EMPRESAS!$A$1:$I$342,9,0)</f>
        <v>#N/A</v>
      </c>
      <c r="K2586" s="176" t="e">
        <f>VLOOKUP(J2586,AUXILIAR_TIPO_ASEGURADORA!$C$2:$D$19,2,0)</f>
        <v>#N/A</v>
      </c>
    </row>
    <row r="2587" spans="2:11">
      <c r="B2587" s="88" t="e">
        <f>VLOOKUP(A2587,EMPRESAS!$A$1:$B$342,2,0)</f>
        <v>#N/A</v>
      </c>
      <c r="C2587" s="88" t="e">
        <f>VLOOKUP(A2587,EMPRESAS!$A$1:$C$342,3,0)</f>
        <v>#N/A</v>
      </c>
      <c r="I2587" s="220" t="e">
        <f>VLOOKUP(A2587,EMPRESAS!$A$1:$I$342,9,0)</f>
        <v>#N/A</v>
      </c>
      <c r="K2587" s="176" t="e">
        <f>VLOOKUP(J2587,AUXILIAR_TIPO_ASEGURADORA!$C$2:$D$19,2,0)</f>
        <v>#N/A</v>
      </c>
    </row>
    <row r="2588" spans="2:11">
      <c r="B2588" s="88" t="e">
        <f>VLOOKUP(A2588,EMPRESAS!$A$1:$B$342,2,0)</f>
        <v>#N/A</v>
      </c>
      <c r="C2588" s="88" t="e">
        <f>VLOOKUP(A2588,EMPRESAS!$A$1:$C$342,3,0)</f>
        <v>#N/A</v>
      </c>
      <c r="I2588" s="220" t="e">
        <f>VLOOKUP(A2588,EMPRESAS!$A$1:$I$342,9,0)</f>
        <v>#N/A</v>
      </c>
      <c r="K2588" s="176" t="e">
        <f>VLOOKUP(J2588,AUXILIAR_TIPO_ASEGURADORA!$C$2:$D$19,2,0)</f>
        <v>#N/A</v>
      </c>
    </row>
    <row r="2589" spans="2:11">
      <c r="B2589" s="88" t="e">
        <f>VLOOKUP(A2589,EMPRESAS!$A$1:$B$342,2,0)</f>
        <v>#N/A</v>
      </c>
      <c r="C2589" s="88" t="e">
        <f>VLOOKUP(A2589,EMPRESAS!$A$1:$C$342,3,0)</f>
        <v>#N/A</v>
      </c>
      <c r="I2589" s="220" t="e">
        <f>VLOOKUP(A2589,EMPRESAS!$A$1:$I$342,9,0)</f>
        <v>#N/A</v>
      </c>
      <c r="K2589" s="176" t="e">
        <f>VLOOKUP(J2589,AUXILIAR_TIPO_ASEGURADORA!$C$2:$D$19,2,0)</f>
        <v>#N/A</v>
      </c>
    </row>
    <row r="2590" spans="2:11">
      <c r="B2590" s="88" t="e">
        <f>VLOOKUP(A2590,EMPRESAS!$A$1:$B$342,2,0)</f>
        <v>#N/A</v>
      </c>
      <c r="C2590" s="88" t="e">
        <f>VLOOKUP(A2590,EMPRESAS!$A$1:$C$342,3,0)</f>
        <v>#N/A</v>
      </c>
      <c r="I2590" s="220" t="e">
        <f>VLOOKUP(A2590,EMPRESAS!$A$1:$I$342,9,0)</f>
        <v>#N/A</v>
      </c>
      <c r="K2590" s="176" t="e">
        <f>VLOOKUP(J2590,AUXILIAR_TIPO_ASEGURADORA!$C$2:$D$19,2,0)</f>
        <v>#N/A</v>
      </c>
    </row>
    <row r="2591" spans="2:11">
      <c r="B2591" s="88" t="e">
        <f>VLOOKUP(A2591,EMPRESAS!$A$1:$B$342,2,0)</f>
        <v>#N/A</v>
      </c>
      <c r="C2591" s="88" t="e">
        <f>VLOOKUP(A2591,EMPRESAS!$A$1:$C$342,3,0)</f>
        <v>#N/A</v>
      </c>
      <c r="I2591" s="220" t="e">
        <f>VLOOKUP(A2591,EMPRESAS!$A$1:$I$342,9,0)</f>
        <v>#N/A</v>
      </c>
      <c r="K2591" s="176" t="e">
        <f>VLOOKUP(J2591,AUXILIAR_TIPO_ASEGURADORA!$C$2:$D$19,2,0)</f>
        <v>#N/A</v>
      </c>
    </row>
    <row r="2592" spans="2:11">
      <c r="B2592" s="88" t="e">
        <f>VLOOKUP(A2592,EMPRESAS!$A$1:$B$342,2,0)</f>
        <v>#N/A</v>
      </c>
      <c r="C2592" s="88" t="e">
        <f>VLOOKUP(A2592,EMPRESAS!$A$1:$C$342,3,0)</f>
        <v>#N/A</v>
      </c>
      <c r="I2592" s="220" t="e">
        <f>VLOOKUP(A2592,EMPRESAS!$A$1:$I$342,9,0)</f>
        <v>#N/A</v>
      </c>
      <c r="K2592" s="176" t="e">
        <f>VLOOKUP(J2592,AUXILIAR_TIPO_ASEGURADORA!$C$2:$D$19,2,0)</f>
        <v>#N/A</v>
      </c>
    </row>
    <row r="2593" spans="2:11">
      <c r="B2593" s="88" t="e">
        <f>VLOOKUP(A2593,EMPRESAS!$A$1:$B$342,2,0)</f>
        <v>#N/A</v>
      </c>
      <c r="C2593" s="88" t="e">
        <f>VLOOKUP(A2593,EMPRESAS!$A$1:$C$342,3,0)</f>
        <v>#N/A</v>
      </c>
      <c r="I2593" s="220" t="e">
        <f>VLOOKUP(A2593,EMPRESAS!$A$1:$I$342,9,0)</f>
        <v>#N/A</v>
      </c>
      <c r="K2593" s="176" t="e">
        <f>VLOOKUP(J2593,AUXILIAR_TIPO_ASEGURADORA!$C$2:$D$19,2,0)</f>
        <v>#N/A</v>
      </c>
    </row>
    <row r="2594" spans="2:11">
      <c r="B2594" s="88" t="e">
        <f>VLOOKUP(A2594,EMPRESAS!$A$1:$B$342,2,0)</f>
        <v>#N/A</v>
      </c>
      <c r="C2594" s="88" t="e">
        <f>VLOOKUP(A2594,EMPRESAS!$A$1:$C$342,3,0)</f>
        <v>#N/A</v>
      </c>
      <c r="I2594" s="220" t="e">
        <f>VLOOKUP(A2594,EMPRESAS!$A$1:$I$342,9,0)</f>
        <v>#N/A</v>
      </c>
      <c r="K2594" s="176" t="e">
        <f>VLOOKUP(J2594,AUXILIAR_TIPO_ASEGURADORA!$C$2:$D$19,2,0)</f>
        <v>#N/A</v>
      </c>
    </row>
    <row r="2595" spans="2:11">
      <c r="B2595" s="88" t="e">
        <f>VLOOKUP(A2595,EMPRESAS!$A$1:$B$342,2,0)</f>
        <v>#N/A</v>
      </c>
      <c r="C2595" s="88" t="e">
        <f>VLOOKUP(A2595,EMPRESAS!$A$1:$C$342,3,0)</f>
        <v>#N/A</v>
      </c>
      <c r="I2595" s="220" t="e">
        <f>VLOOKUP(A2595,EMPRESAS!$A$1:$I$342,9,0)</f>
        <v>#N/A</v>
      </c>
      <c r="K2595" s="176" t="e">
        <f>VLOOKUP(J2595,AUXILIAR_TIPO_ASEGURADORA!$C$2:$D$19,2,0)</f>
        <v>#N/A</v>
      </c>
    </row>
    <row r="2596" spans="2:11">
      <c r="B2596" s="88" t="e">
        <f>VLOOKUP(A2596,EMPRESAS!$A$1:$B$342,2,0)</f>
        <v>#N/A</v>
      </c>
      <c r="C2596" s="88" t="e">
        <f>VLOOKUP(A2596,EMPRESAS!$A$1:$C$342,3,0)</f>
        <v>#N/A</v>
      </c>
      <c r="I2596" s="220" t="e">
        <f>VLOOKUP(A2596,EMPRESAS!$A$1:$I$342,9,0)</f>
        <v>#N/A</v>
      </c>
      <c r="K2596" s="176" t="e">
        <f>VLOOKUP(J2596,AUXILIAR_TIPO_ASEGURADORA!$C$2:$D$19,2,0)</f>
        <v>#N/A</v>
      </c>
    </row>
    <row r="2597" spans="2:11">
      <c r="B2597" s="88" t="e">
        <f>VLOOKUP(A2597,EMPRESAS!$A$1:$B$342,2,0)</f>
        <v>#N/A</v>
      </c>
      <c r="C2597" s="88" t="e">
        <f>VLOOKUP(A2597,EMPRESAS!$A$1:$C$342,3,0)</f>
        <v>#N/A</v>
      </c>
      <c r="I2597" s="220" t="e">
        <f>VLOOKUP(A2597,EMPRESAS!$A$1:$I$342,9,0)</f>
        <v>#N/A</v>
      </c>
      <c r="K2597" s="176" t="e">
        <f>VLOOKUP(J2597,AUXILIAR_TIPO_ASEGURADORA!$C$2:$D$19,2,0)</f>
        <v>#N/A</v>
      </c>
    </row>
    <row r="2598" spans="2:11">
      <c r="B2598" s="88" t="e">
        <f>VLOOKUP(A2598,EMPRESAS!$A$1:$B$342,2,0)</f>
        <v>#N/A</v>
      </c>
      <c r="C2598" s="88" t="e">
        <f>VLOOKUP(A2598,EMPRESAS!$A$1:$C$342,3,0)</f>
        <v>#N/A</v>
      </c>
      <c r="I2598" s="220" t="e">
        <f>VLOOKUP(A2598,EMPRESAS!$A$1:$I$342,9,0)</f>
        <v>#N/A</v>
      </c>
      <c r="K2598" s="176" t="e">
        <f>VLOOKUP(J2598,AUXILIAR_TIPO_ASEGURADORA!$C$2:$D$19,2,0)</f>
        <v>#N/A</v>
      </c>
    </row>
    <row r="2599" spans="2:11">
      <c r="B2599" s="88" t="e">
        <f>VLOOKUP(A2599,EMPRESAS!$A$1:$B$342,2,0)</f>
        <v>#N/A</v>
      </c>
      <c r="C2599" s="88" t="e">
        <f>VLOOKUP(A2599,EMPRESAS!$A$1:$C$342,3,0)</f>
        <v>#N/A</v>
      </c>
      <c r="I2599" s="220" t="e">
        <f>VLOOKUP(A2599,EMPRESAS!$A$1:$I$342,9,0)</f>
        <v>#N/A</v>
      </c>
      <c r="K2599" s="176" t="e">
        <f>VLOOKUP(J2599,AUXILIAR_TIPO_ASEGURADORA!$C$2:$D$19,2,0)</f>
        <v>#N/A</v>
      </c>
    </row>
    <row r="2600" spans="2:11">
      <c r="B2600" s="88" t="e">
        <f>VLOOKUP(A2600,EMPRESAS!$A$1:$B$342,2,0)</f>
        <v>#N/A</v>
      </c>
      <c r="C2600" s="88" t="e">
        <f>VLOOKUP(A2600,EMPRESAS!$A$1:$C$342,3,0)</f>
        <v>#N/A</v>
      </c>
      <c r="I2600" s="220" t="e">
        <f>VLOOKUP(A2600,EMPRESAS!$A$1:$I$342,9,0)</f>
        <v>#N/A</v>
      </c>
      <c r="K2600" s="176" t="e">
        <f>VLOOKUP(J2600,AUXILIAR_TIPO_ASEGURADORA!$C$2:$D$19,2,0)</f>
        <v>#N/A</v>
      </c>
    </row>
    <row r="2601" spans="2:11">
      <c r="B2601" s="88" t="e">
        <f>VLOOKUP(A2601,EMPRESAS!$A$1:$B$342,2,0)</f>
        <v>#N/A</v>
      </c>
      <c r="C2601" s="88" t="e">
        <f>VLOOKUP(A2601,EMPRESAS!$A$1:$C$342,3,0)</f>
        <v>#N/A</v>
      </c>
      <c r="I2601" s="220" t="e">
        <f>VLOOKUP(A2601,EMPRESAS!$A$1:$I$342,9,0)</f>
        <v>#N/A</v>
      </c>
      <c r="K2601" s="176" t="e">
        <f>VLOOKUP(J2601,AUXILIAR_TIPO_ASEGURADORA!$C$2:$D$19,2,0)</f>
        <v>#N/A</v>
      </c>
    </row>
    <row r="2602" spans="2:11">
      <c r="B2602" s="88" t="e">
        <f>VLOOKUP(A2602,EMPRESAS!$A$1:$B$342,2,0)</f>
        <v>#N/A</v>
      </c>
      <c r="C2602" s="88" t="e">
        <f>VLOOKUP(A2602,EMPRESAS!$A$1:$C$342,3,0)</f>
        <v>#N/A</v>
      </c>
      <c r="I2602" s="220" t="e">
        <f>VLOOKUP(A2602,EMPRESAS!$A$1:$I$342,9,0)</f>
        <v>#N/A</v>
      </c>
      <c r="K2602" s="176" t="e">
        <f>VLOOKUP(J2602,AUXILIAR_TIPO_ASEGURADORA!$C$2:$D$19,2,0)</f>
        <v>#N/A</v>
      </c>
    </row>
    <row r="2603" spans="2:11">
      <c r="B2603" s="88" t="e">
        <f>VLOOKUP(A2603,EMPRESAS!$A$1:$B$342,2,0)</f>
        <v>#N/A</v>
      </c>
      <c r="C2603" s="88" t="e">
        <f>VLOOKUP(A2603,EMPRESAS!$A$1:$C$342,3,0)</f>
        <v>#N/A</v>
      </c>
      <c r="I2603" s="220" t="e">
        <f>VLOOKUP(A2603,EMPRESAS!$A$1:$I$342,9,0)</f>
        <v>#N/A</v>
      </c>
      <c r="K2603" s="176" t="e">
        <f>VLOOKUP(J2603,AUXILIAR_TIPO_ASEGURADORA!$C$2:$D$19,2,0)</f>
        <v>#N/A</v>
      </c>
    </row>
    <row r="2604" spans="2:11">
      <c r="B2604" s="88" t="e">
        <f>VLOOKUP(A2604,EMPRESAS!$A$1:$B$342,2,0)</f>
        <v>#N/A</v>
      </c>
      <c r="C2604" s="88" t="e">
        <f>VLOOKUP(A2604,EMPRESAS!$A$1:$C$342,3,0)</f>
        <v>#N/A</v>
      </c>
      <c r="I2604" s="220" t="e">
        <f>VLOOKUP(A2604,EMPRESAS!$A$1:$I$342,9,0)</f>
        <v>#N/A</v>
      </c>
      <c r="K2604" s="176" t="e">
        <f>VLOOKUP(J2604,AUXILIAR_TIPO_ASEGURADORA!$C$2:$D$19,2,0)</f>
        <v>#N/A</v>
      </c>
    </row>
    <row r="2605" spans="2:11">
      <c r="B2605" s="88" t="e">
        <f>VLOOKUP(A2605,EMPRESAS!$A$1:$B$342,2,0)</f>
        <v>#N/A</v>
      </c>
      <c r="C2605" s="88" t="e">
        <f>VLOOKUP(A2605,EMPRESAS!$A$1:$C$342,3,0)</f>
        <v>#N/A</v>
      </c>
      <c r="I2605" s="220" t="e">
        <f>VLOOKUP(A2605,EMPRESAS!$A$1:$I$342,9,0)</f>
        <v>#N/A</v>
      </c>
      <c r="K2605" s="176" t="e">
        <f>VLOOKUP(J2605,AUXILIAR_TIPO_ASEGURADORA!$C$2:$D$19,2,0)</f>
        <v>#N/A</v>
      </c>
    </row>
    <row r="2606" spans="2:11">
      <c r="B2606" s="88" t="e">
        <f>VLOOKUP(A2606,EMPRESAS!$A$1:$B$342,2,0)</f>
        <v>#N/A</v>
      </c>
      <c r="C2606" s="88" t="e">
        <f>VLOOKUP(A2606,EMPRESAS!$A$1:$C$342,3,0)</f>
        <v>#N/A</v>
      </c>
      <c r="I2606" s="220" t="e">
        <f>VLOOKUP(A2606,EMPRESAS!$A$1:$I$342,9,0)</f>
        <v>#N/A</v>
      </c>
      <c r="K2606" s="176" t="e">
        <f>VLOOKUP(J2606,AUXILIAR_TIPO_ASEGURADORA!$C$2:$D$19,2,0)</f>
        <v>#N/A</v>
      </c>
    </row>
    <row r="2607" spans="2:11">
      <c r="B2607" s="88" t="e">
        <f>VLOOKUP(A2607,EMPRESAS!$A$1:$B$342,2,0)</f>
        <v>#N/A</v>
      </c>
      <c r="C2607" s="88" t="e">
        <f>VLOOKUP(A2607,EMPRESAS!$A$1:$C$342,3,0)</f>
        <v>#N/A</v>
      </c>
      <c r="I2607" s="220" t="e">
        <f>VLOOKUP(A2607,EMPRESAS!$A$1:$I$342,9,0)</f>
        <v>#N/A</v>
      </c>
      <c r="K2607" s="176" t="e">
        <f>VLOOKUP(J2607,AUXILIAR_TIPO_ASEGURADORA!$C$2:$D$19,2,0)</f>
        <v>#N/A</v>
      </c>
    </row>
    <row r="2608" spans="2:11">
      <c r="B2608" s="88" t="e">
        <f>VLOOKUP(A2608,EMPRESAS!$A$1:$B$342,2,0)</f>
        <v>#N/A</v>
      </c>
      <c r="C2608" s="88" t="e">
        <f>VLOOKUP(A2608,EMPRESAS!$A$1:$C$342,3,0)</f>
        <v>#N/A</v>
      </c>
      <c r="I2608" s="220" t="e">
        <f>VLOOKUP(A2608,EMPRESAS!$A$1:$I$342,9,0)</f>
        <v>#N/A</v>
      </c>
      <c r="K2608" s="176" t="e">
        <f>VLOOKUP(J2608,AUXILIAR_TIPO_ASEGURADORA!$C$2:$D$19,2,0)</f>
        <v>#N/A</v>
      </c>
    </row>
    <row r="2609" spans="2:11">
      <c r="B2609" s="88" t="e">
        <f>VLOOKUP(A2609,EMPRESAS!$A$1:$B$342,2,0)</f>
        <v>#N/A</v>
      </c>
      <c r="C2609" s="88" t="e">
        <f>VLOOKUP(A2609,EMPRESAS!$A$1:$C$342,3,0)</f>
        <v>#N/A</v>
      </c>
      <c r="I2609" s="220" t="e">
        <f>VLOOKUP(A2609,EMPRESAS!$A$1:$I$342,9,0)</f>
        <v>#N/A</v>
      </c>
      <c r="K2609" s="176" t="e">
        <f>VLOOKUP(J2609,AUXILIAR_TIPO_ASEGURADORA!$C$2:$D$19,2,0)</f>
        <v>#N/A</v>
      </c>
    </row>
    <row r="2610" spans="2:11">
      <c r="B2610" s="88" t="e">
        <f>VLOOKUP(A2610,EMPRESAS!$A$1:$B$342,2,0)</f>
        <v>#N/A</v>
      </c>
      <c r="C2610" s="88" t="e">
        <f>VLOOKUP(A2610,EMPRESAS!$A$1:$C$342,3,0)</f>
        <v>#N/A</v>
      </c>
      <c r="I2610" s="220" t="e">
        <f>VLOOKUP(A2610,EMPRESAS!$A$1:$I$342,9,0)</f>
        <v>#N/A</v>
      </c>
      <c r="K2610" s="176" t="e">
        <f>VLOOKUP(J2610,AUXILIAR_TIPO_ASEGURADORA!$C$2:$D$19,2,0)</f>
        <v>#N/A</v>
      </c>
    </row>
    <row r="2611" spans="2:11">
      <c r="B2611" s="88" t="e">
        <f>VLOOKUP(A2611,EMPRESAS!$A$1:$B$342,2,0)</f>
        <v>#N/A</v>
      </c>
      <c r="C2611" s="88" t="e">
        <f>VLOOKUP(A2611,EMPRESAS!$A$1:$C$342,3,0)</f>
        <v>#N/A</v>
      </c>
      <c r="I2611" s="220" t="e">
        <f>VLOOKUP(A2611,EMPRESAS!$A$1:$I$342,9,0)</f>
        <v>#N/A</v>
      </c>
      <c r="K2611" s="176" t="e">
        <f>VLOOKUP(J2611,AUXILIAR_TIPO_ASEGURADORA!$C$2:$D$19,2,0)</f>
        <v>#N/A</v>
      </c>
    </row>
    <row r="2612" spans="2:11">
      <c r="B2612" s="88" t="e">
        <f>VLOOKUP(A2612,EMPRESAS!$A$1:$B$342,2,0)</f>
        <v>#N/A</v>
      </c>
      <c r="C2612" s="88" t="e">
        <f>VLOOKUP(A2612,EMPRESAS!$A$1:$C$342,3,0)</f>
        <v>#N/A</v>
      </c>
      <c r="I2612" s="220" t="e">
        <f>VLOOKUP(A2612,EMPRESAS!$A$1:$I$342,9,0)</f>
        <v>#N/A</v>
      </c>
      <c r="K2612" s="176" t="e">
        <f>VLOOKUP(J2612,AUXILIAR_TIPO_ASEGURADORA!$C$2:$D$19,2,0)</f>
        <v>#N/A</v>
      </c>
    </row>
    <row r="2613" spans="2:11">
      <c r="B2613" s="88" t="e">
        <f>VLOOKUP(A2613,EMPRESAS!$A$1:$B$342,2,0)</f>
        <v>#N/A</v>
      </c>
      <c r="C2613" s="88" t="e">
        <f>VLOOKUP(A2613,EMPRESAS!$A$1:$C$342,3,0)</f>
        <v>#N/A</v>
      </c>
      <c r="I2613" s="220" t="e">
        <f>VLOOKUP(A2613,EMPRESAS!$A$1:$I$342,9,0)</f>
        <v>#N/A</v>
      </c>
      <c r="K2613" s="176" t="e">
        <f>VLOOKUP(J2613,AUXILIAR_TIPO_ASEGURADORA!$C$2:$D$19,2,0)</f>
        <v>#N/A</v>
      </c>
    </row>
    <row r="2614" spans="2:11">
      <c r="B2614" s="88" t="e">
        <f>VLOOKUP(A2614,EMPRESAS!$A$1:$B$342,2,0)</f>
        <v>#N/A</v>
      </c>
      <c r="C2614" s="88" t="e">
        <f>VLOOKUP(A2614,EMPRESAS!$A$1:$C$342,3,0)</f>
        <v>#N/A</v>
      </c>
      <c r="I2614" s="220" t="e">
        <f>VLOOKUP(A2614,EMPRESAS!$A$1:$I$342,9,0)</f>
        <v>#N/A</v>
      </c>
      <c r="K2614" s="176" t="e">
        <f>VLOOKUP(J2614,AUXILIAR_TIPO_ASEGURADORA!$C$2:$D$19,2,0)</f>
        <v>#N/A</v>
      </c>
    </row>
    <row r="2615" spans="2:11">
      <c r="B2615" s="88" t="e">
        <f>VLOOKUP(A2615,EMPRESAS!$A$1:$B$342,2,0)</f>
        <v>#N/A</v>
      </c>
      <c r="C2615" s="88" t="e">
        <f>VLOOKUP(A2615,EMPRESAS!$A$1:$C$342,3,0)</f>
        <v>#N/A</v>
      </c>
      <c r="I2615" s="220" t="e">
        <f>VLOOKUP(A2615,EMPRESAS!$A$1:$I$342,9,0)</f>
        <v>#N/A</v>
      </c>
      <c r="K2615" s="176" t="e">
        <f>VLOOKUP(J2615,AUXILIAR_TIPO_ASEGURADORA!$C$2:$D$19,2,0)</f>
        <v>#N/A</v>
      </c>
    </row>
    <row r="2616" spans="2:11">
      <c r="B2616" s="88" t="e">
        <f>VLOOKUP(A2616,EMPRESAS!$A$1:$B$342,2,0)</f>
        <v>#N/A</v>
      </c>
      <c r="C2616" s="88" t="e">
        <f>VLOOKUP(A2616,EMPRESAS!$A$1:$C$342,3,0)</f>
        <v>#N/A</v>
      </c>
      <c r="I2616" s="220" t="e">
        <f>VLOOKUP(A2616,EMPRESAS!$A$1:$I$342,9,0)</f>
        <v>#N/A</v>
      </c>
      <c r="K2616" s="176" t="e">
        <f>VLOOKUP(J2616,AUXILIAR_TIPO_ASEGURADORA!$C$2:$D$19,2,0)</f>
        <v>#N/A</v>
      </c>
    </row>
    <row r="2617" spans="2:11">
      <c r="B2617" s="88" t="e">
        <f>VLOOKUP(A2617,EMPRESAS!$A$1:$B$342,2,0)</f>
        <v>#N/A</v>
      </c>
      <c r="C2617" s="88" t="e">
        <f>VLOOKUP(A2617,EMPRESAS!$A$1:$C$342,3,0)</f>
        <v>#N/A</v>
      </c>
      <c r="I2617" s="220" t="e">
        <f>VLOOKUP(A2617,EMPRESAS!$A$1:$I$342,9,0)</f>
        <v>#N/A</v>
      </c>
      <c r="K2617" s="176" t="e">
        <f>VLOOKUP(J2617,AUXILIAR_TIPO_ASEGURADORA!$C$2:$D$19,2,0)</f>
        <v>#N/A</v>
      </c>
    </row>
    <row r="2618" spans="2:11">
      <c r="B2618" s="88" t="e">
        <f>VLOOKUP(A2618,EMPRESAS!$A$1:$B$342,2,0)</f>
        <v>#N/A</v>
      </c>
      <c r="C2618" s="88" t="e">
        <f>VLOOKUP(A2618,EMPRESAS!$A$1:$C$342,3,0)</f>
        <v>#N/A</v>
      </c>
      <c r="I2618" s="220" t="e">
        <f>VLOOKUP(A2618,EMPRESAS!$A$1:$I$342,9,0)</f>
        <v>#N/A</v>
      </c>
      <c r="K2618" s="176" t="e">
        <f>VLOOKUP(J2618,AUXILIAR_TIPO_ASEGURADORA!$C$2:$D$19,2,0)</f>
        <v>#N/A</v>
      </c>
    </row>
    <row r="2619" spans="2:11">
      <c r="B2619" s="88" t="e">
        <f>VLOOKUP(A2619,EMPRESAS!$A$1:$B$342,2,0)</f>
        <v>#N/A</v>
      </c>
      <c r="C2619" s="88" t="e">
        <f>VLOOKUP(A2619,EMPRESAS!$A$1:$C$342,3,0)</f>
        <v>#N/A</v>
      </c>
      <c r="I2619" s="220" t="e">
        <f>VLOOKUP(A2619,EMPRESAS!$A$1:$I$342,9,0)</f>
        <v>#N/A</v>
      </c>
      <c r="K2619" s="176" t="e">
        <f>VLOOKUP(J2619,AUXILIAR_TIPO_ASEGURADORA!$C$2:$D$19,2,0)</f>
        <v>#N/A</v>
      </c>
    </row>
    <row r="2620" spans="2:11">
      <c r="B2620" s="88" t="e">
        <f>VLOOKUP(A2620,EMPRESAS!$A$1:$B$342,2,0)</f>
        <v>#N/A</v>
      </c>
      <c r="C2620" s="88" t="e">
        <f>VLOOKUP(A2620,EMPRESAS!$A$1:$C$342,3,0)</f>
        <v>#N/A</v>
      </c>
      <c r="I2620" s="220" t="e">
        <f>VLOOKUP(A2620,EMPRESAS!$A$1:$I$342,9,0)</f>
        <v>#N/A</v>
      </c>
      <c r="K2620" s="176" t="e">
        <f>VLOOKUP(J2620,AUXILIAR_TIPO_ASEGURADORA!$C$2:$D$19,2,0)</f>
        <v>#N/A</v>
      </c>
    </row>
    <row r="2621" spans="2:11">
      <c r="B2621" s="88" t="e">
        <f>VLOOKUP(A2621,EMPRESAS!$A$1:$B$342,2,0)</f>
        <v>#N/A</v>
      </c>
      <c r="C2621" s="88" t="e">
        <f>VLOOKUP(A2621,EMPRESAS!$A$1:$C$342,3,0)</f>
        <v>#N/A</v>
      </c>
      <c r="I2621" s="220" t="e">
        <f>VLOOKUP(A2621,EMPRESAS!$A$1:$I$342,9,0)</f>
        <v>#N/A</v>
      </c>
      <c r="K2621" s="176" t="e">
        <f>VLOOKUP(J2621,AUXILIAR_TIPO_ASEGURADORA!$C$2:$D$19,2,0)</f>
        <v>#N/A</v>
      </c>
    </row>
    <row r="2622" spans="2:11">
      <c r="B2622" s="88" t="e">
        <f>VLOOKUP(A2622,EMPRESAS!$A$1:$B$342,2,0)</f>
        <v>#N/A</v>
      </c>
      <c r="C2622" s="88" t="e">
        <f>VLOOKUP(A2622,EMPRESAS!$A$1:$C$342,3,0)</f>
        <v>#N/A</v>
      </c>
      <c r="I2622" s="220" t="e">
        <f>VLOOKUP(A2622,EMPRESAS!$A$1:$I$342,9,0)</f>
        <v>#N/A</v>
      </c>
      <c r="K2622" s="176" t="e">
        <f>VLOOKUP(J2622,AUXILIAR_TIPO_ASEGURADORA!$C$2:$D$19,2,0)</f>
        <v>#N/A</v>
      </c>
    </row>
    <row r="2623" spans="2:11">
      <c r="B2623" s="88" t="e">
        <f>VLOOKUP(A2623,EMPRESAS!$A$1:$B$342,2,0)</f>
        <v>#N/A</v>
      </c>
      <c r="C2623" s="88" t="e">
        <f>VLOOKUP(A2623,EMPRESAS!$A$1:$C$342,3,0)</f>
        <v>#N/A</v>
      </c>
      <c r="I2623" s="220" t="e">
        <f>VLOOKUP(A2623,EMPRESAS!$A$1:$I$342,9,0)</f>
        <v>#N/A</v>
      </c>
      <c r="K2623" s="176" t="e">
        <f>VLOOKUP(J2623,AUXILIAR_TIPO_ASEGURADORA!$C$2:$D$19,2,0)</f>
        <v>#N/A</v>
      </c>
    </row>
    <row r="2624" spans="2:11">
      <c r="B2624" s="88" t="e">
        <f>VLOOKUP(A2624,EMPRESAS!$A$1:$B$342,2,0)</f>
        <v>#N/A</v>
      </c>
      <c r="C2624" s="88" t="e">
        <f>VLOOKUP(A2624,EMPRESAS!$A$1:$C$342,3,0)</f>
        <v>#N/A</v>
      </c>
      <c r="I2624" s="220" t="e">
        <f>VLOOKUP(A2624,EMPRESAS!$A$1:$I$342,9,0)</f>
        <v>#N/A</v>
      </c>
      <c r="K2624" s="176" t="e">
        <f>VLOOKUP(J2624,AUXILIAR_TIPO_ASEGURADORA!$C$2:$D$19,2,0)</f>
        <v>#N/A</v>
      </c>
    </row>
    <row r="2625" spans="2:11">
      <c r="B2625" s="88" t="e">
        <f>VLOOKUP(A2625,EMPRESAS!$A$1:$B$342,2,0)</f>
        <v>#N/A</v>
      </c>
      <c r="C2625" s="88" t="e">
        <f>VLOOKUP(A2625,EMPRESAS!$A$1:$C$342,3,0)</f>
        <v>#N/A</v>
      </c>
      <c r="I2625" s="220" t="e">
        <f>VLOOKUP(A2625,EMPRESAS!$A$1:$I$342,9,0)</f>
        <v>#N/A</v>
      </c>
      <c r="K2625" s="176" t="e">
        <f>VLOOKUP(J2625,AUXILIAR_TIPO_ASEGURADORA!$C$2:$D$19,2,0)</f>
        <v>#N/A</v>
      </c>
    </row>
    <row r="2626" spans="2:11">
      <c r="B2626" s="88" t="e">
        <f>VLOOKUP(A2626,EMPRESAS!$A$1:$B$342,2,0)</f>
        <v>#N/A</v>
      </c>
      <c r="C2626" s="88" t="e">
        <f>VLOOKUP(A2626,EMPRESAS!$A$1:$C$342,3,0)</f>
        <v>#N/A</v>
      </c>
      <c r="I2626" s="220" t="e">
        <f>VLOOKUP(A2626,EMPRESAS!$A$1:$I$342,9,0)</f>
        <v>#N/A</v>
      </c>
      <c r="K2626" s="176" t="e">
        <f>VLOOKUP(J2626,AUXILIAR_TIPO_ASEGURADORA!$C$2:$D$19,2,0)</f>
        <v>#N/A</v>
      </c>
    </row>
    <row r="2627" spans="2:11">
      <c r="B2627" s="88" t="e">
        <f>VLOOKUP(A2627,EMPRESAS!$A$1:$B$342,2,0)</f>
        <v>#N/A</v>
      </c>
      <c r="C2627" s="88" t="e">
        <f>VLOOKUP(A2627,EMPRESAS!$A$1:$C$342,3,0)</f>
        <v>#N/A</v>
      </c>
      <c r="I2627" s="220" t="e">
        <f>VLOOKUP(A2627,EMPRESAS!$A$1:$I$342,9,0)</f>
        <v>#N/A</v>
      </c>
      <c r="K2627" s="176" t="e">
        <f>VLOOKUP(J2627,AUXILIAR_TIPO_ASEGURADORA!$C$2:$D$19,2,0)</f>
        <v>#N/A</v>
      </c>
    </row>
    <row r="2628" spans="2:11">
      <c r="B2628" s="88" t="e">
        <f>VLOOKUP(A2628,EMPRESAS!$A$1:$B$342,2,0)</f>
        <v>#N/A</v>
      </c>
      <c r="C2628" s="88" t="e">
        <f>VLOOKUP(A2628,EMPRESAS!$A$1:$C$342,3,0)</f>
        <v>#N/A</v>
      </c>
      <c r="I2628" s="220" t="e">
        <f>VLOOKUP(A2628,EMPRESAS!$A$1:$I$342,9,0)</f>
        <v>#N/A</v>
      </c>
      <c r="K2628" s="176" t="e">
        <f>VLOOKUP(J2628,AUXILIAR_TIPO_ASEGURADORA!$C$2:$D$19,2,0)</f>
        <v>#N/A</v>
      </c>
    </row>
    <row r="2629" spans="2:11">
      <c r="B2629" s="88" t="e">
        <f>VLOOKUP(A2629,EMPRESAS!$A$1:$B$342,2,0)</f>
        <v>#N/A</v>
      </c>
      <c r="C2629" s="88" t="e">
        <f>VLOOKUP(A2629,EMPRESAS!$A$1:$C$342,3,0)</f>
        <v>#N/A</v>
      </c>
      <c r="I2629" s="220" t="e">
        <f>VLOOKUP(A2629,EMPRESAS!$A$1:$I$342,9,0)</f>
        <v>#N/A</v>
      </c>
      <c r="K2629" s="176" t="e">
        <f>VLOOKUP(J2629,AUXILIAR_TIPO_ASEGURADORA!$C$2:$D$19,2,0)</f>
        <v>#N/A</v>
      </c>
    </row>
    <row r="2630" spans="2:11">
      <c r="B2630" s="88" t="e">
        <f>VLOOKUP(A2630,EMPRESAS!$A$1:$B$342,2,0)</f>
        <v>#N/A</v>
      </c>
      <c r="C2630" s="88" t="e">
        <f>VLOOKUP(A2630,EMPRESAS!$A$1:$C$342,3,0)</f>
        <v>#N/A</v>
      </c>
      <c r="I2630" s="220" t="e">
        <f>VLOOKUP(A2630,EMPRESAS!$A$1:$I$342,9,0)</f>
        <v>#N/A</v>
      </c>
      <c r="K2630" s="176" t="e">
        <f>VLOOKUP(J2630,AUXILIAR_TIPO_ASEGURADORA!$C$2:$D$19,2,0)</f>
        <v>#N/A</v>
      </c>
    </row>
    <row r="2631" spans="2:11">
      <c r="B2631" s="88" t="e">
        <f>VLOOKUP(A2631,EMPRESAS!$A$1:$B$342,2,0)</f>
        <v>#N/A</v>
      </c>
      <c r="C2631" s="88" t="e">
        <f>VLOOKUP(A2631,EMPRESAS!$A$1:$C$342,3,0)</f>
        <v>#N/A</v>
      </c>
      <c r="I2631" s="220" t="e">
        <f>VLOOKUP(A2631,EMPRESAS!$A$1:$I$342,9,0)</f>
        <v>#N/A</v>
      </c>
      <c r="K2631" s="176" t="e">
        <f>VLOOKUP(J2631,AUXILIAR_TIPO_ASEGURADORA!$C$2:$D$19,2,0)</f>
        <v>#N/A</v>
      </c>
    </row>
    <row r="2632" spans="2:11">
      <c r="B2632" s="88" t="e">
        <f>VLOOKUP(A2632,EMPRESAS!$A$1:$B$342,2,0)</f>
        <v>#N/A</v>
      </c>
      <c r="C2632" s="88" t="e">
        <f>VLOOKUP(A2632,EMPRESAS!$A$1:$C$342,3,0)</f>
        <v>#N/A</v>
      </c>
      <c r="I2632" s="220" t="e">
        <f>VLOOKUP(A2632,EMPRESAS!$A$1:$I$342,9,0)</f>
        <v>#N/A</v>
      </c>
      <c r="K2632" s="176" t="e">
        <f>VLOOKUP(J2632,AUXILIAR_TIPO_ASEGURADORA!$C$2:$D$19,2,0)</f>
        <v>#N/A</v>
      </c>
    </row>
    <row r="2633" spans="2:11">
      <c r="B2633" s="88" t="e">
        <f>VLOOKUP(A2633,EMPRESAS!$A$1:$B$342,2,0)</f>
        <v>#N/A</v>
      </c>
      <c r="C2633" s="88" t="e">
        <f>VLOOKUP(A2633,EMPRESAS!$A$1:$C$342,3,0)</f>
        <v>#N/A</v>
      </c>
      <c r="I2633" s="220" t="e">
        <f>VLOOKUP(A2633,EMPRESAS!$A$1:$I$342,9,0)</f>
        <v>#N/A</v>
      </c>
      <c r="K2633" s="176" t="e">
        <f>VLOOKUP(J2633,AUXILIAR_TIPO_ASEGURADORA!$C$2:$D$19,2,0)</f>
        <v>#N/A</v>
      </c>
    </row>
    <row r="2634" spans="2:11">
      <c r="B2634" s="88" t="e">
        <f>VLOOKUP(A2634,EMPRESAS!$A$1:$B$342,2,0)</f>
        <v>#N/A</v>
      </c>
      <c r="C2634" s="88" t="e">
        <f>VLOOKUP(A2634,EMPRESAS!$A$1:$C$342,3,0)</f>
        <v>#N/A</v>
      </c>
      <c r="I2634" s="220" t="e">
        <f>VLOOKUP(A2634,EMPRESAS!$A$1:$I$342,9,0)</f>
        <v>#N/A</v>
      </c>
      <c r="K2634" s="176" t="e">
        <f>VLOOKUP(J2634,AUXILIAR_TIPO_ASEGURADORA!$C$2:$D$19,2,0)</f>
        <v>#N/A</v>
      </c>
    </row>
    <row r="2635" spans="2:11">
      <c r="B2635" s="88" t="e">
        <f>VLOOKUP(A2635,EMPRESAS!$A$1:$B$342,2,0)</f>
        <v>#N/A</v>
      </c>
      <c r="C2635" s="88" t="e">
        <f>VLOOKUP(A2635,EMPRESAS!$A$1:$C$342,3,0)</f>
        <v>#N/A</v>
      </c>
      <c r="I2635" s="220" t="e">
        <f>VLOOKUP(A2635,EMPRESAS!$A$1:$I$342,9,0)</f>
        <v>#N/A</v>
      </c>
      <c r="K2635" s="176" t="e">
        <f>VLOOKUP(J2635,AUXILIAR_TIPO_ASEGURADORA!$C$2:$D$19,2,0)</f>
        <v>#N/A</v>
      </c>
    </row>
    <row r="2636" spans="2:11">
      <c r="B2636" s="88" t="e">
        <f>VLOOKUP(A2636,EMPRESAS!$A$1:$B$342,2,0)</f>
        <v>#N/A</v>
      </c>
      <c r="C2636" s="88" t="e">
        <f>VLOOKUP(A2636,EMPRESAS!$A$1:$C$342,3,0)</f>
        <v>#N/A</v>
      </c>
      <c r="I2636" s="220" t="e">
        <f>VLOOKUP(A2636,EMPRESAS!$A$1:$I$342,9,0)</f>
        <v>#N/A</v>
      </c>
      <c r="K2636" s="176" t="e">
        <f>VLOOKUP(J2636,AUXILIAR_TIPO_ASEGURADORA!$C$2:$D$19,2,0)</f>
        <v>#N/A</v>
      </c>
    </row>
    <row r="2637" spans="2:11">
      <c r="B2637" s="88" t="e">
        <f>VLOOKUP(A2637,EMPRESAS!$A$1:$B$342,2,0)</f>
        <v>#N/A</v>
      </c>
      <c r="C2637" s="88" t="e">
        <f>VLOOKUP(A2637,EMPRESAS!$A$1:$C$342,3,0)</f>
        <v>#N/A</v>
      </c>
      <c r="I2637" s="220" t="e">
        <f>VLOOKUP(A2637,EMPRESAS!$A$1:$I$342,9,0)</f>
        <v>#N/A</v>
      </c>
      <c r="K2637" s="176" t="e">
        <f>VLOOKUP(J2637,AUXILIAR_TIPO_ASEGURADORA!$C$2:$D$19,2,0)</f>
        <v>#N/A</v>
      </c>
    </row>
    <row r="2638" spans="2:11">
      <c r="B2638" s="88" t="e">
        <f>VLOOKUP(A2638,EMPRESAS!$A$1:$B$342,2,0)</f>
        <v>#N/A</v>
      </c>
      <c r="C2638" s="88" t="e">
        <f>VLOOKUP(A2638,EMPRESAS!$A$1:$C$342,3,0)</f>
        <v>#N/A</v>
      </c>
      <c r="I2638" s="220" t="e">
        <f>VLOOKUP(A2638,EMPRESAS!$A$1:$I$342,9,0)</f>
        <v>#N/A</v>
      </c>
      <c r="K2638" s="176" t="e">
        <f>VLOOKUP(J2638,AUXILIAR_TIPO_ASEGURADORA!$C$2:$D$19,2,0)</f>
        <v>#N/A</v>
      </c>
    </row>
    <row r="2639" spans="2:11">
      <c r="B2639" s="88" t="e">
        <f>VLOOKUP(A2639,EMPRESAS!$A$1:$B$342,2,0)</f>
        <v>#N/A</v>
      </c>
      <c r="C2639" s="88" t="e">
        <f>VLOOKUP(A2639,EMPRESAS!$A$1:$C$342,3,0)</f>
        <v>#N/A</v>
      </c>
      <c r="I2639" s="220" t="e">
        <f>VLOOKUP(A2639,EMPRESAS!$A$1:$I$342,9,0)</f>
        <v>#N/A</v>
      </c>
      <c r="K2639" s="176" t="e">
        <f>VLOOKUP(J2639,AUXILIAR_TIPO_ASEGURADORA!$C$2:$D$19,2,0)</f>
        <v>#N/A</v>
      </c>
    </row>
    <row r="2640" spans="2:11">
      <c r="B2640" s="88" t="e">
        <f>VLOOKUP(A2640,EMPRESAS!$A$1:$B$342,2,0)</f>
        <v>#N/A</v>
      </c>
      <c r="C2640" s="88" t="e">
        <f>VLOOKUP(A2640,EMPRESAS!$A$1:$C$342,3,0)</f>
        <v>#N/A</v>
      </c>
      <c r="I2640" s="220" t="e">
        <f>VLOOKUP(A2640,EMPRESAS!$A$1:$I$342,9,0)</f>
        <v>#N/A</v>
      </c>
      <c r="K2640" s="176" t="e">
        <f>VLOOKUP(J2640,AUXILIAR_TIPO_ASEGURADORA!$C$2:$D$19,2,0)</f>
        <v>#N/A</v>
      </c>
    </row>
    <row r="2641" spans="2:11">
      <c r="B2641" s="88" t="e">
        <f>VLOOKUP(A2641,EMPRESAS!$A$1:$B$342,2,0)</f>
        <v>#N/A</v>
      </c>
      <c r="C2641" s="88" t="e">
        <f>VLOOKUP(A2641,EMPRESAS!$A$1:$C$342,3,0)</f>
        <v>#N/A</v>
      </c>
      <c r="I2641" s="220" t="e">
        <f>VLOOKUP(A2641,EMPRESAS!$A$1:$I$342,9,0)</f>
        <v>#N/A</v>
      </c>
      <c r="K2641" s="176" t="e">
        <f>VLOOKUP(J2641,AUXILIAR_TIPO_ASEGURADORA!$C$2:$D$19,2,0)</f>
        <v>#N/A</v>
      </c>
    </row>
    <row r="2642" spans="2:11">
      <c r="B2642" s="88" t="e">
        <f>VLOOKUP(A2642,EMPRESAS!$A$1:$B$342,2,0)</f>
        <v>#N/A</v>
      </c>
      <c r="C2642" s="88" t="e">
        <f>VLOOKUP(A2642,EMPRESAS!$A$1:$C$342,3,0)</f>
        <v>#N/A</v>
      </c>
      <c r="I2642" s="220" t="e">
        <f>VLOOKUP(A2642,EMPRESAS!$A$1:$I$342,9,0)</f>
        <v>#N/A</v>
      </c>
      <c r="K2642" s="176" t="e">
        <f>VLOOKUP(J2642,AUXILIAR_TIPO_ASEGURADORA!$C$2:$D$19,2,0)</f>
        <v>#N/A</v>
      </c>
    </row>
    <row r="2643" spans="2:11">
      <c r="B2643" s="88" t="e">
        <f>VLOOKUP(A2643,EMPRESAS!$A$1:$B$342,2,0)</f>
        <v>#N/A</v>
      </c>
      <c r="C2643" s="88" t="e">
        <f>VLOOKUP(A2643,EMPRESAS!$A$1:$C$342,3,0)</f>
        <v>#N/A</v>
      </c>
      <c r="I2643" s="220" t="e">
        <f>VLOOKUP(A2643,EMPRESAS!$A$1:$I$342,9,0)</f>
        <v>#N/A</v>
      </c>
      <c r="K2643" s="176" t="e">
        <f>VLOOKUP(J2643,AUXILIAR_TIPO_ASEGURADORA!$C$2:$D$19,2,0)</f>
        <v>#N/A</v>
      </c>
    </row>
    <row r="2644" spans="2:11">
      <c r="B2644" s="88" t="e">
        <f>VLOOKUP(A2644,EMPRESAS!$A$1:$B$342,2,0)</f>
        <v>#N/A</v>
      </c>
      <c r="C2644" s="88" t="e">
        <f>VLOOKUP(A2644,EMPRESAS!$A$1:$C$342,3,0)</f>
        <v>#N/A</v>
      </c>
      <c r="I2644" s="220" t="e">
        <f>VLOOKUP(A2644,EMPRESAS!$A$1:$I$342,9,0)</f>
        <v>#N/A</v>
      </c>
      <c r="K2644" s="176" t="e">
        <f>VLOOKUP(J2644,AUXILIAR_TIPO_ASEGURADORA!$C$2:$D$19,2,0)</f>
        <v>#N/A</v>
      </c>
    </row>
    <row r="2645" spans="2:11">
      <c r="B2645" s="88" t="e">
        <f>VLOOKUP(A2645,EMPRESAS!$A$1:$B$342,2,0)</f>
        <v>#N/A</v>
      </c>
      <c r="C2645" s="88" t="e">
        <f>VLOOKUP(A2645,EMPRESAS!$A$1:$C$342,3,0)</f>
        <v>#N/A</v>
      </c>
      <c r="I2645" s="220" t="e">
        <f>VLOOKUP(A2645,EMPRESAS!$A$1:$I$342,9,0)</f>
        <v>#N/A</v>
      </c>
      <c r="K2645" s="176" t="e">
        <f>VLOOKUP(J2645,AUXILIAR_TIPO_ASEGURADORA!$C$2:$D$19,2,0)</f>
        <v>#N/A</v>
      </c>
    </row>
    <row r="2646" spans="2:11">
      <c r="B2646" s="88" t="e">
        <f>VLOOKUP(A2646,EMPRESAS!$A$1:$B$342,2,0)</f>
        <v>#N/A</v>
      </c>
      <c r="C2646" s="88" t="e">
        <f>VLOOKUP(A2646,EMPRESAS!$A$1:$C$342,3,0)</f>
        <v>#N/A</v>
      </c>
      <c r="I2646" s="220" t="e">
        <f>VLOOKUP(A2646,EMPRESAS!$A$1:$I$342,9,0)</f>
        <v>#N/A</v>
      </c>
      <c r="K2646" s="176" t="e">
        <f>VLOOKUP(J2646,AUXILIAR_TIPO_ASEGURADORA!$C$2:$D$19,2,0)</f>
        <v>#N/A</v>
      </c>
    </row>
    <row r="2647" spans="2:11">
      <c r="B2647" s="88" t="e">
        <f>VLOOKUP(A2647,EMPRESAS!$A$1:$B$342,2,0)</f>
        <v>#N/A</v>
      </c>
      <c r="C2647" s="88" t="e">
        <f>VLOOKUP(A2647,EMPRESAS!$A$1:$C$342,3,0)</f>
        <v>#N/A</v>
      </c>
      <c r="I2647" s="220" t="e">
        <f>VLOOKUP(A2647,EMPRESAS!$A$1:$I$342,9,0)</f>
        <v>#N/A</v>
      </c>
      <c r="K2647" s="176" t="e">
        <f>VLOOKUP(J2647,AUXILIAR_TIPO_ASEGURADORA!$C$2:$D$19,2,0)</f>
        <v>#N/A</v>
      </c>
    </row>
    <row r="2648" spans="2:11">
      <c r="B2648" s="88" t="e">
        <f>VLOOKUP(A2648,EMPRESAS!$A$1:$B$342,2,0)</f>
        <v>#N/A</v>
      </c>
      <c r="C2648" s="88" t="e">
        <f>VLOOKUP(A2648,EMPRESAS!$A$1:$C$342,3,0)</f>
        <v>#N/A</v>
      </c>
      <c r="I2648" s="220" t="e">
        <f>VLOOKUP(A2648,EMPRESAS!$A$1:$I$342,9,0)</f>
        <v>#N/A</v>
      </c>
      <c r="K2648" s="176" t="e">
        <f>VLOOKUP(J2648,AUXILIAR_TIPO_ASEGURADORA!$C$2:$D$19,2,0)</f>
        <v>#N/A</v>
      </c>
    </row>
    <row r="2649" spans="2:11">
      <c r="B2649" s="88" t="e">
        <f>VLOOKUP(A2649,EMPRESAS!$A$1:$B$342,2,0)</f>
        <v>#N/A</v>
      </c>
      <c r="C2649" s="88" t="e">
        <f>VLOOKUP(A2649,EMPRESAS!$A$1:$C$342,3,0)</f>
        <v>#N/A</v>
      </c>
      <c r="I2649" s="220" t="e">
        <f>VLOOKUP(A2649,EMPRESAS!$A$1:$I$342,9,0)</f>
        <v>#N/A</v>
      </c>
      <c r="K2649" s="176" t="e">
        <f>VLOOKUP(J2649,AUXILIAR_TIPO_ASEGURADORA!$C$2:$D$19,2,0)</f>
        <v>#N/A</v>
      </c>
    </row>
    <row r="2650" spans="2:11">
      <c r="B2650" s="88" t="e">
        <f>VLOOKUP(A2650,EMPRESAS!$A$1:$B$342,2,0)</f>
        <v>#N/A</v>
      </c>
      <c r="C2650" s="88" t="e">
        <f>VLOOKUP(A2650,EMPRESAS!$A$1:$C$342,3,0)</f>
        <v>#N/A</v>
      </c>
      <c r="I2650" s="220" t="e">
        <f>VLOOKUP(A2650,EMPRESAS!$A$1:$I$342,9,0)</f>
        <v>#N/A</v>
      </c>
      <c r="K2650" s="176" t="e">
        <f>VLOOKUP(J2650,AUXILIAR_TIPO_ASEGURADORA!$C$2:$D$19,2,0)</f>
        <v>#N/A</v>
      </c>
    </row>
    <row r="2651" spans="2:11">
      <c r="B2651" s="88" t="e">
        <f>VLOOKUP(A2651,EMPRESAS!$A$1:$B$342,2,0)</f>
        <v>#N/A</v>
      </c>
      <c r="C2651" s="88" t="e">
        <f>VLOOKUP(A2651,EMPRESAS!$A$1:$C$342,3,0)</f>
        <v>#N/A</v>
      </c>
      <c r="I2651" s="220" t="e">
        <f>VLOOKUP(A2651,EMPRESAS!$A$1:$I$342,9,0)</f>
        <v>#N/A</v>
      </c>
      <c r="K2651" s="176" t="e">
        <f>VLOOKUP(J2651,AUXILIAR_TIPO_ASEGURADORA!$C$2:$D$19,2,0)</f>
        <v>#N/A</v>
      </c>
    </row>
    <row r="2652" spans="2:11">
      <c r="B2652" s="88" t="e">
        <f>VLOOKUP(A2652,EMPRESAS!$A$1:$B$342,2,0)</f>
        <v>#N/A</v>
      </c>
      <c r="C2652" s="88" t="e">
        <f>VLOOKUP(A2652,EMPRESAS!$A$1:$C$342,3,0)</f>
        <v>#N/A</v>
      </c>
      <c r="I2652" s="220" t="e">
        <f>VLOOKUP(A2652,EMPRESAS!$A$1:$I$342,9,0)</f>
        <v>#N/A</v>
      </c>
      <c r="K2652" s="176" t="e">
        <f>VLOOKUP(J2652,AUXILIAR_TIPO_ASEGURADORA!$C$2:$D$19,2,0)</f>
        <v>#N/A</v>
      </c>
    </row>
    <row r="2653" spans="2:11">
      <c r="B2653" s="88" t="e">
        <f>VLOOKUP(A2653,EMPRESAS!$A$1:$B$342,2,0)</f>
        <v>#N/A</v>
      </c>
      <c r="C2653" s="88" t="e">
        <f>VLOOKUP(A2653,EMPRESAS!$A$1:$C$342,3,0)</f>
        <v>#N/A</v>
      </c>
      <c r="I2653" s="220" t="e">
        <f>VLOOKUP(A2653,EMPRESAS!$A$1:$I$342,9,0)</f>
        <v>#N/A</v>
      </c>
      <c r="K2653" s="176" t="e">
        <f>VLOOKUP(J2653,AUXILIAR_TIPO_ASEGURADORA!$C$2:$D$19,2,0)</f>
        <v>#N/A</v>
      </c>
    </row>
    <row r="2654" spans="2:11">
      <c r="B2654" s="88" t="e">
        <f>VLOOKUP(A2654,EMPRESAS!$A$1:$B$342,2,0)</f>
        <v>#N/A</v>
      </c>
      <c r="C2654" s="88" t="e">
        <f>VLOOKUP(A2654,EMPRESAS!$A$1:$C$342,3,0)</f>
        <v>#N/A</v>
      </c>
      <c r="I2654" s="220" t="e">
        <f>VLOOKUP(A2654,EMPRESAS!$A$1:$I$342,9,0)</f>
        <v>#N/A</v>
      </c>
      <c r="K2654" s="176" t="e">
        <f>VLOOKUP(J2654,AUXILIAR_TIPO_ASEGURADORA!$C$2:$D$19,2,0)</f>
        <v>#N/A</v>
      </c>
    </row>
    <row r="2655" spans="2:11">
      <c r="B2655" s="88" t="e">
        <f>VLOOKUP(A2655,EMPRESAS!$A$1:$B$342,2,0)</f>
        <v>#N/A</v>
      </c>
      <c r="C2655" s="88" t="e">
        <f>VLOOKUP(A2655,EMPRESAS!$A$1:$C$342,3,0)</f>
        <v>#N/A</v>
      </c>
      <c r="I2655" s="220" t="e">
        <f>VLOOKUP(A2655,EMPRESAS!$A$1:$I$342,9,0)</f>
        <v>#N/A</v>
      </c>
      <c r="K2655" s="176" t="e">
        <f>VLOOKUP(J2655,AUXILIAR_TIPO_ASEGURADORA!$C$2:$D$19,2,0)</f>
        <v>#N/A</v>
      </c>
    </row>
    <row r="2656" spans="2:11">
      <c r="B2656" s="88" t="e">
        <f>VLOOKUP(A2656,EMPRESAS!$A$1:$B$342,2,0)</f>
        <v>#N/A</v>
      </c>
      <c r="C2656" s="88" t="e">
        <f>VLOOKUP(A2656,EMPRESAS!$A$1:$C$342,3,0)</f>
        <v>#N/A</v>
      </c>
      <c r="I2656" s="220" t="e">
        <f>VLOOKUP(A2656,EMPRESAS!$A$1:$I$342,9,0)</f>
        <v>#N/A</v>
      </c>
      <c r="K2656" s="176" t="e">
        <f>VLOOKUP(J2656,AUXILIAR_TIPO_ASEGURADORA!$C$2:$D$19,2,0)</f>
        <v>#N/A</v>
      </c>
    </row>
    <row r="2657" spans="2:11">
      <c r="B2657" s="88" t="e">
        <f>VLOOKUP(A2657,EMPRESAS!$A$1:$B$342,2,0)</f>
        <v>#N/A</v>
      </c>
      <c r="C2657" s="88" t="e">
        <f>VLOOKUP(A2657,EMPRESAS!$A$1:$C$342,3,0)</f>
        <v>#N/A</v>
      </c>
      <c r="I2657" s="220" t="e">
        <f>VLOOKUP(A2657,EMPRESAS!$A$1:$I$342,9,0)</f>
        <v>#N/A</v>
      </c>
      <c r="K2657" s="176" t="e">
        <f>VLOOKUP(J2657,AUXILIAR_TIPO_ASEGURADORA!$C$2:$D$19,2,0)</f>
        <v>#N/A</v>
      </c>
    </row>
    <row r="2658" spans="2:11">
      <c r="B2658" s="88" t="e">
        <f>VLOOKUP(A2658,EMPRESAS!$A$1:$B$342,2,0)</f>
        <v>#N/A</v>
      </c>
      <c r="C2658" s="88" t="e">
        <f>VLOOKUP(A2658,EMPRESAS!$A$1:$C$342,3,0)</f>
        <v>#N/A</v>
      </c>
      <c r="I2658" s="220" t="e">
        <f>VLOOKUP(A2658,EMPRESAS!$A$1:$I$342,9,0)</f>
        <v>#N/A</v>
      </c>
      <c r="K2658" s="176" t="e">
        <f>VLOOKUP(J2658,AUXILIAR_TIPO_ASEGURADORA!$C$2:$D$19,2,0)</f>
        <v>#N/A</v>
      </c>
    </row>
    <row r="2659" spans="2:11">
      <c r="B2659" s="88" t="e">
        <f>VLOOKUP(A2659,EMPRESAS!$A$1:$B$342,2,0)</f>
        <v>#N/A</v>
      </c>
      <c r="C2659" s="88" t="e">
        <f>VLOOKUP(A2659,EMPRESAS!$A$1:$C$342,3,0)</f>
        <v>#N/A</v>
      </c>
      <c r="I2659" s="220" t="e">
        <f>VLOOKUP(A2659,EMPRESAS!$A$1:$I$342,9,0)</f>
        <v>#N/A</v>
      </c>
      <c r="K2659" s="176" t="e">
        <f>VLOOKUP(J2659,AUXILIAR_TIPO_ASEGURADORA!$C$2:$D$19,2,0)</f>
        <v>#N/A</v>
      </c>
    </row>
    <row r="2660" spans="2:11">
      <c r="B2660" s="88" t="e">
        <f>VLOOKUP(A2660,EMPRESAS!$A$1:$B$342,2,0)</f>
        <v>#N/A</v>
      </c>
      <c r="C2660" s="88" t="e">
        <f>VLOOKUP(A2660,EMPRESAS!$A$1:$C$342,3,0)</f>
        <v>#N/A</v>
      </c>
      <c r="I2660" s="220" t="e">
        <f>VLOOKUP(A2660,EMPRESAS!$A$1:$I$342,9,0)</f>
        <v>#N/A</v>
      </c>
      <c r="K2660" s="176" t="e">
        <f>VLOOKUP(J2660,AUXILIAR_TIPO_ASEGURADORA!$C$2:$D$19,2,0)</f>
        <v>#N/A</v>
      </c>
    </row>
    <row r="2661" spans="2:11">
      <c r="B2661" s="88" t="e">
        <f>VLOOKUP(A2661,EMPRESAS!$A$1:$B$342,2,0)</f>
        <v>#N/A</v>
      </c>
      <c r="C2661" s="88" t="e">
        <f>VLOOKUP(A2661,EMPRESAS!$A$1:$C$342,3,0)</f>
        <v>#N/A</v>
      </c>
      <c r="I2661" s="220" t="e">
        <f>VLOOKUP(A2661,EMPRESAS!$A$1:$I$342,9,0)</f>
        <v>#N/A</v>
      </c>
      <c r="K2661" s="176" t="e">
        <f>VLOOKUP(J2661,AUXILIAR_TIPO_ASEGURADORA!$C$2:$D$19,2,0)</f>
        <v>#N/A</v>
      </c>
    </row>
    <row r="2662" spans="2:11">
      <c r="B2662" s="88" t="e">
        <f>VLOOKUP(A2662,EMPRESAS!$A$1:$B$342,2,0)</f>
        <v>#N/A</v>
      </c>
      <c r="C2662" s="88" t="e">
        <f>VLOOKUP(A2662,EMPRESAS!$A$1:$C$342,3,0)</f>
        <v>#N/A</v>
      </c>
      <c r="I2662" s="220" t="e">
        <f>VLOOKUP(A2662,EMPRESAS!$A$1:$I$342,9,0)</f>
        <v>#N/A</v>
      </c>
      <c r="K2662" s="176" t="e">
        <f>VLOOKUP(J2662,AUXILIAR_TIPO_ASEGURADORA!$C$2:$D$19,2,0)</f>
        <v>#N/A</v>
      </c>
    </row>
    <row r="2663" spans="2:11">
      <c r="B2663" s="88" t="e">
        <f>VLOOKUP(A2663,EMPRESAS!$A$1:$B$342,2,0)</f>
        <v>#N/A</v>
      </c>
      <c r="C2663" s="88" t="e">
        <f>VLOOKUP(A2663,EMPRESAS!$A$1:$C$342,3,0)</f>
        <v>#N/A</v>
      </c>
      <c r="I2663" s="220" t="e">
        <f>VLOOKUP(A2663,EMPRESAS!$A$1:$I$342,9,0)</f>
        <v>#N/A</v>
      </c>
      <c r="K2663" s="176" t="e">
        <f>VLOOKUP(J2663,AUXILIAR_TIPO_ASEGURADORA!$C$2:$D$19,2,0)</f>
        <v>#N/A</v>
      </c>
    </row>
    <row r="2664" spans="2:11">
      <c r="B2664" s="88" t="e">
        <f>VLOOKUP(A2664,EMPRESAS!$A$1:$B$342,2,0)</f>
        <v>#N/A</v>
      </c>
      <c r="C2664" s="88" t="e">
        <f>VLOOKUP(A2664,EMPRESAS!$A$1:$C$342,3,0)</f>
        <v>#N/A</v>
      </c>
      <c r="I2664" s="220" t="e">
        <f>VLOOKUP(A2664,EMPRESAS!$A$1:$I$342,9,0)</f>
        <v>#N/A</v>
      </c>
      <c r="K2664" s="176" t="e">
        <f>VLOOKUP(J2664,AUXILIAR_TIPO_ASEGURADORA!$C$2:$D$19,2,0)</f>
        <v>#N/A</v>
      </c>
    </row>
    <row r="2665" spans="2:11">
      <c r="B2665" s="88" t="e">
        <f>VLOOKUP(A2665,EMPRESAS!$A$1:$B$342,2,0)</f>
        <v>#N/A</v>
      </c>
      <c r="C2665" s="88" t="e">
        <f>VLOOKUP(A2665,EMPRESAS!$A$1:$C$342,3,0)</f>
        <v>#N/A</v>
      </c>
      <c r="I2665" s="220" t="e">
        <f>VLOOKUP(A2665,EMPRESAS!$A$1:$I$342,9,0)</f>
        <v>#N/A</v>
      </c>
      <c r="K2665" s="176" t="e">
        <f>VLOOKUP(J2665,AUXILIAR_TIPO_ASEGURADORA!$C$2:$D$19,2,0)</f>
        <v>#N/A</v>
      </c>
    </row>
    <row r="2666" spans="2:11">
      <c r="B2666" s="88" t="e">
        <f>VLOOKUP(A2666,EMPRESAS!$A$1:$B$342,2,0)</f>
        <v>#N/A</v>
      </c>
      <c r="C2666" s="88" t="e">
        <f>VLOOKUP(A2666,EMPRESAS!$A$1:$C$342,3,0)</f>
        <v>#N/A</v>
      </c>
      <c r="I2666" s="220" t="e">
        <f>VLOOKUP(A2666,EMPRESAS!$A$1:$I$342,9,0)</f>
        <v>#N/A</v>
      </c>
      <c r="K2666" s="176" t="e">
        <f>VLOOKUP(J2666,AUXILIAR_TIPO_ASEGURADORA!$C$2:$D$19,2,0)</f>
        <v>#N/A</v>
      </c>
    </row>
    <row r="2667" spans="2:11">
      <c r="B2667" s="88" t="e">
        <f>VLOOKUP(A2667,EMPRESAS!$A$1:$B$342,2,0)</f>
        <v>#N/A</v>
      </c>
      <c r="C2667" s="88" t="e">
        <f>VLOOKUP(A2667,EMPRESAS!$A$1:$C$342,3,0)</f>
        <v>#N/A</v>
      </c>
      <c r="I2667" s="220" t="e">
        <f>VLOOKUP(A2667,EMPRESAS!$A$1:$I$342,9,0)</f>
        <v>#N/A</v>
      </c>
      <c r="K2667" s="176" t="e">
        <f>VLOOKUP(J2667,AUXILIAR_TIPO_ASEGURADORA!$C$2:$D$19,2,0)</f>
        <v>#N/A</v>
      </c>
    </row>
    <row r="2668" spans="2:11">
      <c r="B2668" s="88" t="e">
        <f>VLOOKUP(A2668,EMPRESAS!$A$1:$B$342,2,0)</f>
        <v>#N/A</v>
      </c>
      <c r="C2668" s="88" t="e">
        <f>VLOOKUP(A2668,EMPRESAS!$A$1:$C$342,3,0)</f>
        <v>#N/A</v>
      </c>
      <c r="I2668" s="220" t="e">
        <f>VLOOKUP(A2668,EMPRESAS!$A$1:$I$342,9,0)</f>
        <v>#N/A</v>
      </c>
      <c r="K2668" s="176" t="e">
        <f>VLOOKUP(J2668,AUXILIAR_TIPO_ASEGURADORA!$C$2:$D$19,2,0)</f>
        <v>#N/A</v>
      </c>
    </row>
    <row r="2669" spans="2:11">
      <c r="B2669" s="88" t="e">
        <f>VLOOKUP(A2669,EMPRESAS!$A$1:$B$342,2,0)</f>
        <v>#N/A</v>
      </c>
      <c r="C2669" s="88" t="e">
        <f>VLOOKUP(A2669,EMPRESAS!$A$1:$C$342,3,0)</f>
        <v>#N/A</v>
      </c>
      <c r="I2669" s="220" t="e">
        <f>VLOOKUP(A2669,EMPRESAS!$A$1:$I$342,9,0)</f>
        <v>#N/A</v>
      </c>
      <c r="K2669" s="176" t="e">
        <f>VLOOKUP(J2669,AUXILIAR_TIPO_ASEGURADORA!$C$2:$D$19,2,0)</f>
        <v>#N/A</v>
      </c>
    </row>
    <row r="2670" spans="2:11">
      <c r="B2670" s="88" t="e">
        <f>VLOOKUP(A2670,EMPRESAS!$A$1:$B$342,2,0)</f>
        <v>#N/A</v>
      </c>
      <c r="C2670" s="88" t="e">
        <f>VLOOKUP(A2670,EMPRESAS!$A$1:$C$342,3,0)</f>
        <v>#N/A</v>
      </c>
      <c r="I2670" s="220" t="e">
        <f>VLOOKUP(A2670,EMPRESAS!$A$1:$I$342,9,0)</f>
        <v>#N/A</v>
      </c>
      <c r="K2670" s="176" t="e">
        <f>VLOOKUP(J2670,AUXILIAR_TIPO_ASEGURADORA!$C$2:$D$19,2,0)</f>
        <v>#N/A</v>
      </c>
    </row>
    <row r="2671" spans="2:11">
      <c r="B2671" s="88" t="e">
        <f>VLOOKUP(A2671,EMPRESAS!$A$1:$B$342,2,0)</f>
        <v>#N/A</v>
      </c>
      <c r="C2671" s="88" t="e">
        <f>VLOOKUP(A2671,EMPRESAS!$A$1:$C$342,3,0)</f>
        <v>#N/A</v>
      </c>
      <c r="I2671" s="220" t="e">
        <f>VLOOKUP(A2671,EMPRESAS!$A$1:$I$342,9,0)</f>
        <v>#N/A</v>
      </c>
      <c r="K2671" s="176" t="e">
        <f>VLOOKUP(J2671,AUXILIAR_TIPO_ASEGURADORA!$C$2:$D$19,2,0)</f>
        <v>#N/A</v>
      </c>
    </row>
    <row r="2672" spans="2:11">
      <c r="B2672" s="88" t="e">
        <f>VLOOKUP(A2672,EMPRESAS!$A$1:$B$342,2,0)</f>
        <v>#N/A</v>
      </c>
      <c r="C2672" s="88" t="e">
        <f>VLOOKUP(A2672,EMPRESAS!$A$1:$C$342,3,0)</f>
        <v>#N/A</v>
      </c>
      <c r="I2672" s="220" t="e">
        <f>VLOOKUP(A2672,EMPRESAS!$A$1:$I$342,9,0)</f>
        <v>#N/A</v>
      </c>
      <c r="K2672" s="176" t="e">
        <f>VLOOKUP(J2672,AUXILIAR_TIPO_ASEGURADORA!$C$2:$D$19,2,0)</f>
        <v>#N/A</v>
      </c>
    </row>
    <row r="2673" spans="2:11">
      <c r="B2673" s="88" t="e">
        <f>VLOOKUP(A2673,EMPRESAS!$A$1:$B$342,2,0)</f>
        <v>#N/A</v>
      </c>
      <c r="C2673" s="88" t="e">
        <f>VLOOKUP(A2673,EMPRESAS!$A$1:$C$342,3,0)</f>
        <v>#N/A</v>
      </c>
      <c r="I2673" s="220" t="e">
        <f>VLOOKUP(A2673,EMPRESAS!$A$1:$I$342,9,0)</f>
        <v>#N/A</v>
      </c>
      <c r="K2673" s="176" t="e">
        <f>VLOOKUP(J2673,AUXILIAR_TIPO_ASEGURADORA!$C$2:$D$19,2,0)</f>
        <v>#N/A</v>
      </c>
    </row>
    <row r="2674" spans="2:11">
      <c r="B2674" s="88" t="e">
        <f>VLOOKUP(A2674,EMPRESAS!$A$1:$B$342,2,0)</f>
        <v>#N/A</v>
      </c>
      <c r="C2674" s="88" t="e">
        <f>VLOOKUP(A2674,EMPRESAS!$A$1:$C$342,3,0)</f>
        <v>#N/A</v>
      </c>
      <c r="I2674" s="220" t="e">
        <f>VLOOKUP(A2674,EMPRESAS!$A$1:$I$342,9,0)</f>
        <v>#N/A</v>
      </c>
      <c r="K2674" s="176" t="e">
        <f>VLOOKUP(J2674,AUXILIAR_TIPO_ASEGURADORA!$C$2:$D$19,2,0)</f>
        <v>#N/A</v>
      </c>
    </row>
    <row r="2675" spans="2:11">
      <c r="B2675" s="88" t="e">
        <f>VLOOKUP(A2675,EMPRESAS!$A$1:$B$342,2,0)</f>
        <v>#N/A</v>
      </c>
      <c r="C2675" s="88" t="e">
        <f>VLOOKUP(A2675,EMPRESAS!$A$1:$C$342,3,0)</f>
        <v>#N/A</v>
      </c>
      <c r="I2675" s="220" t="e">
        <f>VLOOKUP(A2675,EMPRESAS!$A$1:$I$342,9,0)</f>
        <v>#N/A</v>
      </c>
      <c r="K2675" s="176" t="e">
        <f>VLOOKUP(J2675,AUXILIAR_TIPO_ASEGURADORA!$C$2:$D$19,2,0)</f>
        <v>#N/A</v>
      </c>
    </row>
    <row r="2676" spans="2:11">
      <c r="B2676" s="88" t="e">
        <f>VLOOKUP(A2676,EMPRESAS!$A$1:$B$342,2,0)</f>
        <v>#N/A</v>
      </c>
      <c r="C2676" s="88" t="e">
        <f>VLOOKUP(A2676,EMPRESAS!$A$1:$C$342,3,0)</f>
        <v>#N/A</v>
      </c>
      <c r="I2676" s="220" t="e">
        <f>VLOOKUP(A2676,EMPRESAS!$A$1:$I$342,9,0)</f>
        <v>#N/A</v>
      </c>
      <c r="K2676" s="176" t="e">
        <f>VLOOKUP(J2676,AUXILIAR_TIPO_ASEGURADORA!$C$2:$D$19,2,0)</f>
        <v>#N/A</v>
      </c>
    </row>
    <row r="2677" spans="2:11">
      <c r="B2677" s="88" t="e">
        <f>VLOOKUP(A2677,EMPRESAS!$A$1:$B$342,2,0)</f>
        <v>#N/A</v>
      </c>
      <c r="C2677" s="88" t="e">
        <f>VLOOKUP(A2677,EMPRESAS!$A$1:$C$342,3,0)</f>
        <v>#N/A</v>
      </c>
      <c r="I2677" s="220" t="e">
        <f>VLOOKUP(A2677,EMPRESAS!$A$1:$I$342,9,0)</f>
        <v>#N/A</v>
      </c>
      <c r="K2677" s="176" t="e">
        <f>VLOOKUP(J2677,AUXILIAR_TIPO_ASEGURADORA!$C$2:$D$19,2,0)</f>
        <v>#N/A</v>
      </c>
    </row>
    <row r="2678" spans="2:11">
      <c r="B2678" s="88" t="e">
        <f>VLOOKUP(A2678,EMPRESAS!$A$1:$B$342,2,0)</f>
        <v>#N/A</v>
      </c>
      <c r="C2678" s="88" t="e">
        <f>VLOOKUP(A2678,EMPRESAS!$A$1:$C$342,3,0)</f>
        <v>#N/A</v>
      </c>
      <c r="I2678" s="220" t="e">
        <f>VLOOKUP(A2678,EMPRESAS!$A$1:$I$342,9,0)</f>
        <v>#N/A</v>
      </c>
      <c r="K2678" s="176" t="e">
        <f>VLOOKUP(J2678,AUXILIAR_TIPO_ASEGURADORA!$C$2:$D$19,2,0)</f>
        <v>#N/A</v>
      </c>
    </row>
    <row r="2679" spans="2:11">
      <c r="B2679" s="88" t="e">
        <f>VLOOKUP(A2679,EMPRESAS!$A$1:$B$342,2,0)</f>
        <v>#N/A</v>
      </c>
      <c r="C2679" s="88" t="e">
        <f>VLOOKUP(A2679,EMPRESAS!$A$1:$C$342,3,0)</f>
        <v>#N/A</v>
      </c>
      <c r="I2679" s="220" t="e">
        <f>VLOOKUP(A2679,EMPRESAS!$A$1:$I$342,9,0)</f>
        <v>#N/A</v>
      </c>
      <c r="K2679" s="176" t="e">
        <f>VLOOKUP(J2679,AUXILIAR_TIPO_ASEGURADORA!$C$2:$D$19,2,0)</f>
        <v>#N/A</v>
      </c>
    </row>
    <row r="2680" spans="2:11">
      <c r="B2680" s="88" t="e">
        <f>VLOOKUP(A2680,EMPRESAS!$A$1:$B$342,2,0)</f>
        <v>#N/A</v>
      </c>
      <c r="C2680" s="88" t="e">
        <f>VLOOKUP(A2680,EMPRESAS!$A$1:$C$342,3,0)</f>
        <v>#N/A</v>
      </c>
      <c r="I2680" s="220" t="e">
        <f>VLOOKUP(A2680,EMPRESAS!$A$1:$I$342,9,0)</f>
        <v>#N/A</v>
      </c>
      <c r="K2680" s="176" t="e">
        <f>VLOOKUP(J2680,AUXILIAR_TIPO_ASEGURADORA!$C$2:$D$19,2,0)</f>
        <v>#N/A</v>
      </c>
    </row>
    <row r="2681" spans="2:11">
      <c r="B2681" s="88" t="e">
        <f>VLOOKUP(A2681,EMPRESAS!$A$1:$B$342,2,0)</f>
        <v>#N/A</v>
      </c>
      <c r="C2681" s="88" t="e">
        <f>VLOOKUP(A2681,EMPRESAS!$A$1:$C$342,3,0)</f>
        <v>#N/A</v>
      </c>
      <c r="I2681" s="220" t="e">
        <f>VLOOKUP(A2681,EMPRESAS!$A$1:$I$342,9,0)</f>
        <v>#N/A</v>
      </c>
      <c r="K2681" s="176" t="e">
        <f>VLOOKUP(J2681,AUXILIAR_TIPO_ASEGURADORA!$C$2:$D$19,2,0)</f>
        <v>#N/A</v>
      </c>
    </row>
    <row r="2682" spans="2:11">
      <c r="B2682" s="88" t="e">
        <f>VLOOKUP(A2682,EMPRESAS!$A$1:$B$342,2,0)</f>
        <v>#N/A</v>
      </c>
      <c r="C2682" s="88" t="e">
        <f>VLOOKUP(A2682,EMPRESAS!$A$1:$C$342,3,0)</f>
        <v>#N/A</v>
      </c>
      <c r="I2682" s="220" t="e">
        <f>VLOOKUP(A2682,EMPRESAS!$A$1:$I$342,9,0)</f>
        <v>#N/A</v>
      </c>
      <c r="K2682" s="176" t="e">
        <f>VLOOKUP(J2682,AUXILIAR_TIPO_ASEGURADORA!$C$2:$D$19,2,0)</f>
        <v>#N/A</v>
      </c>
    </row>
    <row r="2683" spans="2:11">
      <c r="B2683" s="88" t="e">
        <f>VLOOKUP(A2683,EMPRESAS!$A$1:$B$342,2,0)</f>
        <v>#N/A</v>
      </c>
      <c r="C2683" s="88" t="e">
        <f>VLOOKUP(A2683,EMPRESAS!$A$1:$C$342,3,0)</f>
        <v>#N/A</v>
      </c>
      <c r="I2683" s="220" t="e">
        <f>VLOOKUP(A2683,EMPRESAS!$A$1:$I$342,9,0)</f>
        <v>#N/A</v>
      </c>
      <c r="K2683" s="176" t="e">
        <f>VLOOKUP(J2683,AUXILIAR_TIPO_ASEGURADORA!$C$2:$D$19,2,0)</f>
        <v>#N/A</v>
      </c>
    </row>
    <row r="2684" spans="2:11">
      <c r="B2684" s="88" t="e">
        <f>VLOOKUP(A2684,EMPRESAS!$A$1:$B$342,2,0)</f>
        <v>#N/A</v>
      </c>
      <c r="C2684" s="88" t="e">
        <f>VLOOKUP(A2684,EMPRESAS!$A$1:$C$342,3,0)</f>
        <v>#N/A</v>
      </c>
      <c r="I2684" s="220" t="e">
        <f>VLOOKUP(A2684,EMPRESAS!$A$1:$I$342,9,0)</f>
        <v>#N/A</v>
      </c>
      <c r="K2684" s="176" t="e">
        <f>VLOOKUP(J2684,AUXILIAR_TIPO_ASEGURADORA!$C$2:$D$19,2,0)</f>
        <v>#N/A</v>
      </c>
    </row>
    <row r="2685" spans="2:11">
      <c r="B2685" s="88" t="e">
        <f>VLOOKUP(A2685,EMPRESAS!$A$1:$B$342,2,0)</f>
        <v>#N/A</v>
      </c>
      <c r="C2685" s="88" t="e">
        <f>VLOOKUP(A2685,EMPRESAS!$A$1:$C$342,3,0)</f>
        <v>#N/A</v>
      </c>
      <c r="I2685" s="220" t="e">
        <f>VLOOKUP(A2685,EMPRESAS!$A$1:$I$342,9,0)</f>
        <v>#N/A</v>
      </c>
      <c r="K2685" s="176" t="e">
        <f>VLOOKUP(J2685,AUXILIAR_TIPO_ASEGURADORA!$C$2:$D$19,2,0)</f>
        <v>#N/A</v>
      </c>
    </row>
    <row r="2686" spans="2:11">
      <c r="B2686" s="88" t="e">
        <f>VLOOKUP(A2686,EMPRESAS!$A$1:$B$342,2,0)</f>
        <v>#N/A</v>
      </c>
      <c r="C2686" s="88" t="e">
        <f>VLOOKUP(A2686,EMPRESAS!$A$1:$C$342,3,0)</f>
        <v>#N/A</v>
      </c>
      <c r="I2686" s="220" t="e">
        <f>VLOOKUP(A2686,EMPRESAS!$A$1:$I$342,9,0)</f>
        <v>#N/A</v>
      </c>
      <c r="K2686" s="176" t="e">
        <f>VLOOKUP(J2686,AUXILIAR_TIPO_ASEGURADORA!$C$2:$D$19,2,0)</f>
        <v>#N/A</v>
      </c>
    </row>
    <row r="2687" spans="2:11">
      <c r="B2687" s="88" t="e">
        <f>VLOOKUP(A2687,EMPRESAS!$A$1:$B$342,2,0)</f>
        <v>#N/A</v>
      </c>
      <c r="C2687" s="88" t="e">
        <f>VLOOKUP(A2687,EMPRESAS!$A$1:$C$342,3,0)</f>
        <v>#N/A</v>
      </c>
      <c r="I2687" s="220" t="e">
        <f>VLOOKUP(A2687,EMPRESAS!$A$1:$I$342,9,0)</f>
        <v>#N/A</v>
      </c>
      <c r="K2687" s="176" t="e">
        <f>VLOOKUP(J2687,AUXILIAR_TIPO_ASEGURADORA!$C$2:$D$19,2,0)</f>
        <v>#N/A</v>
      </c>
    </row>
    <row r="2688" spans="2:11">
      <c r="B2688" s="88" t="e">
        <f>VLOOKUP(A2688,EMPRESAS!$A$1:$B$342,2,0)</f>
        <v>#N/A</v>
      </c>
      <c r="C2688" s="88" t="e">
        <f>VLOOKUP(A2688,EMPRESAS!$A$1:$C$342,3,0)</f>
        <v>#N/A</v>
      </c>
      <c r="I2688" s="220" t="e">
        <f>VLOOKUP(A2688,EMPRESAS!$A$1:$I$342,9,0)</f>
        <v>#N/A</v>
      </c>
      <c r="K2688" s="176" t="e">
        <f>VLOOKUP(J2688,AUXILIAR_TIPO_ASEGURADORA!$C$2:$D$19,2,0)</f>
        <v>#N/A</v>
      </c>
    </row>
    <row r="2689" spans="2:11">
      <c r="B2689" s="88" t="e">
        <f>VLOOKUP(A2689,EMPRESAS!$A$1:$B$342,2,0)</f>
        <v>#N/A</v>
      </c>
      <c r="C2689" s="88" t="e">
        <f>VLOOKUP(A2689,EMPRESAS!$A$1:$C$342,3,0)</f>
        <v>#N/A</v>
      </c>
      <c r="I2689" s="220" t="e">
        <f>VLOOKUP(A2689,EMPRESAS!$A$1:$I$342,9,0)</f>
        <v>#N/A</v>
      </c>
      <c r="K2689" s="176" t="e">
        <f>VLOOKUP(J2689,AUXILIAR_TIPO_ASEGURADORA!$C$2:$D$19,2,0)</f>
        <v>#N/A</v>
      </c>
    </row>
    <row r="2690" spans="2:11">
      <c r="B2690" s="88" t="e">
        <f>VLOOKUP(A2690,EMPRESAS!$A$1:$B$342,2,0)</f>
        <v>#N/A</v>
      </c>
      <c r="C2690" s="88" t="e">
        <f>VLOOKUP(A2690,EMPRESAS!$A$1:$C$342,3,0)</f>
        <v>#N/A</v>
      </c>
      <c r="I2690" s="220" t="e">
        <f>VLOOKUP(A2690,EMPRESAS!$A$1:$I$342,9,0)</f>
        <v>#N/A</v>
      </c>
      <c r="K2690" s="176" t="e">
        <f>VLOOKUP(J2690,AUXILIAR_TIPO_ASEGURADORA!$C$2:$D$19,2,0)</f>
        <v>#N/A</v>
      </c>
    </row>
    <row r="2691" spans="2:11">
      <c r="B2691" s="88" t="e">
        <f>VLOOKUP(A2691,EMPRESAS!$A$1:$B$342,2,0)</f>
        <v>#N/A</v>
      </c>
      <c r="C2691" s="88" t="e">
        <f>VLOOKUP(A2691,EMPRESAS!$A$1:$C$342,3,0)</f>
        <v>#N/A</v>
      </c>
      <c r="I2691" s="220" t="e">
        <f>VLOOKUP(A2691,EMPRESAS!$A$1:$I$342,9,0)</f>
        <v>#N/A</v>
      </c>
      <c r="K2691" s="176" t="e">
        <f>VLOOKUP(J2691,AUXILIAR_TIPO_ASEGURADORA!$C$2:$D$19,2,0)</f>
        <v>#N/A</v>
      </c>
    </row>
    <row r="2692" spans="2:11">
      <c r="B2692" s="88" t="e">
        <f>VLOOKUP(A2692,EMPRESAS!$A$1:$B$342,2,0)</f>
        <v>#N/A</v>
      </c>
      <c r="C2692" s="88" t="e">
        <f>VLOOKUP(A2692,EMPRESAS!$A$1:$C$342,3,0)</f>
        <v>#N/A</v>
      </c>
      <c r="I2692" s="220" t="e">
        <f>VLOOKUP(A2692,EMPRESAS!$A$1:$I$342,9,0)</f>
        <v>#N/A</v>
      </c>
      <c r="K2692" s="176" t="e">
        <f>VLOOKUP(J2692,AUXILIAR_TIPO_ASEGURADORA!$C$2:$D$19,2,0)</f>
        <v>#N/A</v>
      </c>
    </row>
    <row r="2693" spans="2:11">
      <c r="B2693" s="88" t="e">
        <f>VLOOKUP(A2693,EMPRESAS!$A$1:$B$342,2,0)</f>
        <v>#N/A</v>
      </c>
      <c r="C2693" s="88" t="e">
        <f>VLOOKUP(A2693,EMPRESAS!$A$1:$C$342,3,0)</f>
        <v>#N/A</v>
      </c>
      <c r="I2693" s="220" t="e">
        <f>VLOOKUP(A2693,EMPRESAS!$A$1:$I$342,9,0)</f>
        <v>#N/A</v>
      </c>
      <c r="K2693" s="176" t="e">
        <f>VLOOKUP(J2693,AUXILIAR_TIPO_ASEGURADORA!$C$2:$D$19,2,0)</f>
        <v>#N/A</v>
      </c>
    </row>
    <row r="2694" spans="2:11">
      <c r="B2694" s="88" t="e">
        <f>VLOOKUP(A2694,EMPRESAS!$A$1:$B$342,2,0)</f>
        <v>#N/A</v>
      </c>
      <c r="C2694" s="88" t="e">
        <f>VLOOKUP(A2694,EMPRESAS!$A$1:$C$342,3,0)</f>
        <v>#N/A</v>
      </c>
      <c r="I2694" s="220" t="e">
        <f>VLOOKUP(A2694,EMPRESAS!$A$1:$I$342,9,0)</f>
        <v>#N/A</v>
      </c>
      <c r="K2694" s="176" t="e">
        <f>VLOOKUP(J2694,AUXILIAR_TIPO_ASEGURADORA!$C$2:$D$19,2,0)</f>
        <v>#N/A</v>
      </c>
    </row>
    <row r="2695" spans="2:11">
      <c r="B2695" s="88" t="e">
        <f>VLOOKUP(A2695,EMPRESAS!$A$1:$B$342,2,0)</f>
        <v>#N/A</v>
      </c>
      <c r="C2695" s="88" t="e">
        <f>VLOOKUP(A2695,EMPRESAS!$A$1:$C$342,3,0)</f>
        <v>#N/A</v>
      </c>
      <c r="I2695" s="220" t="e">
        <f>VLOOKUP(A2695,EMPRESAS!$A$1:$I$342,9,0)</f>
        <v>#N/A</v>
      </c>
      <c r="K2695" s="176" t="e">
        <f>VLOOKUP(J2695,AUXILIAR_TIPO_ASEGURADORA!$C$2:$D$19,2,0)</f>
        <v>#N/A</v>
      </c>
    </row>
    <row r="2696" spans="2:11">
      <c r="B2696" s="88" t="e">
        <f>VLOOKUP(A2696,EMPRESAS!$A$1:$B$342,2,0)</f>
        <v>#N/A</v>
      </c>
      <c r="C2696" s="88" t="e">
        <f>VLOOKUP(A2696,EMPRESAS!$A$1:$C$342,3,0)</f>
        <v>#N/A</v>
      </c>
      <c r="I2696" s="220" t="e">
        <f>VLOOKUP(A2696,EMPRESAS!$A$1:$I$342,9,0)</f>
        <v>#N/A</v>
      </c>
      <c r="K2696" s="176" t="e">
        <f>VLOOKUP(J2696,AUXILIAR_TIPO_ASEGURADORA!$C$2:$D$19,2,0)</f>
        <v>#N/A</v>
      </c>
    </row>
    <row r="2697" spans="2:11">
      <c r="B2697" s="88" t="e">
        <f>VLOOKUP(A2697,EMPRESAS!$A$1:$B$342,2,0)</f>
        <v>#N/A</v>
      </c>
      <c r="C2697" s="88" t="e">
        <f>VLOOKUP(A2697,EMPRESAS!$A$1:$C$342,3,0)</f>
        <v>#N/A</v>
      </c>
      <c r="I2697" s="220" t="e">
        <f>VLOOKUP(A2697,EMPRESAS!$A$1:$I$342,9,0)</f>
        <v>#N/A</v>
      </c>
      <c r="K2697" s="176" t="e">
        <f>VLOOKUP(J2697,AUXILIAR_TIPO_ASEGURADORA!$C$2:$D$19,2,0)</f>
        <v>#N/A</v>
      </c>
    </row>
    <row r="2698" spans="2:11">
      <c r="B2698" s="88" t="e">
        <f>VLOOKUP(A2698,EMPRESAS!$A$1:$B$342,2,0)</f>
        <v>#N/A</v>
      </c>
      <c r="C2698" s="88" t="e">
        <f>VLOOKUP(A2698,EMPRESAS!$A$1:$C$342,3,0)</f>
        <v>#N/A</v>
      </c>
      <c r="I2698" s="220" t="e">
        <f>VLOOKUP(A2698,EMPRESAS!$A$1:$I$342,9,0)</f>
        <v>#N/A</v>
      </c>
      <c r="K2698" s="176" t="e">
        <f>VLOOKUP(J2698,AUXILIAR_TIPO_ASEGURADORA!$C$2:$D$19,2,0)</f>
        <v>#N/A</v>
      </c>
    </row>
    <row r="2699" spans="2:11">
      <c r="B2699" s="88" t="e">
        <f>VLOOKUP(A2699,EMPRESAS!$A$1:$B$342,2,0)</f>
        <v>#N/A</v>
      </c>
      <c r="C2699" s="88" t="e">
        <f>VLOOKUP(A2699,EMPRESAS!$A$1:$C$342,3,0)</f>
        <v>#N/A</v>
      </c>
      <c r="I2699" s="220" t="e">
        <f>VLOOKUP(A2699,EMPRESAS!$A$1:$I$342,9,0)</f>
        <v>#N/A</v>
      </c>
      <c r="K2699" s="176" t="e">
        <f>VLOOKUP(J2699,AUXILIAR_TIPO_ASEGURADORA!$C$2:$D$19,2,0)</f>
        <v>#N/A</v>
      </c>
    </row>
    <row r="2700" spans="2:11">
      <c r="B2700" s="88" t="e">
        <f>VLOOKUP(A2700,EMPRESAS!$A$1:$B$342,2,0)</f>
        <v>#N/A</v>
      </c>
      <c r="C2700" s="88" t="e">
        <f>VLOOKUP(A2700,EMPRESAS!$A$1:$C$342,3,0)</f>
        <v>#N/A</v>
      </c>
      <c r="I2700" s="220" t="e">
        <f>VLOOKUP(A2700,EMPRESAS!$A$1:$I$342,9,0)</f>
        <v>#N/A</v>
      </c>
      <c r="K2700" s="176" t="e">
        <f>VLOOKUP(J2700,AUXILIAR_TIPO_ASEGURADORA!$C$2:$D$19,2,0)</f>
        <v>#N/A</v>
      </c>
    </row>
    <row r="2701" spans="2:11">
      <c r="B2701" s="88" t="e">
        <f>VLOOKUP(A2701,EMPRESAS!$A$1:$B$342,2,0)</f>
        <v>#N/A</v>
      </c>
      <c r="C2701" s="88" t="e">
        <f>VLOOKUP(A2701,EMPRESAS!$A$1:$C$342,3,0)</f>
        <v>#N/A</v>
      </c>
      <c r="I2701" s="220" t="e">
        <f>VLOOKUP(A2701,EMPRESAS!$A$1:$I$342,9,0)</f>
        <v>#N/A</v>
      </c>
      <c r="K2701" s="176" t="e">
        <f>VLOOKUP(J2701,AUXILIAR_TIPO_ASEGURADORA!$C$2:$D$19,2,0)</f>
        <v>#N/A</v>
      </c>
    </row>
    <row r="2702" spans="2:11">
      <c r="B2702" s="88" t="e">
        <f>VLOOKUP(A2702,EMPRESAS!$A$1:$B$342,2,0)</f>
        <v>#N/A</v>
      </c>
      <c r="C2702" s="88" t="e">
        <f>VLOOKUP(A2702,EMPRESAS!$A$1:$C$342,3,0)</f>
        <v>#N/A</v>
      </c>
      <c r="I2702" s="220" t="e">
        <f>VLOOKUP(A2702,EMPRESAS!$A$1:$I$342,9,0)</f>
        <v>#N/A</v>
      </c>
      <c r="K2702" s="176" t="e">
        <f>VLOOKUP(J2702,AUXILIAR_TIPO_ASEGURADORA!$C$2:$D$19,2,0)</f>
        <v>#N/A</v>
      </c>
    </row>
    <row r="2703" spans="2:11">
      <c r="B2703" s="88" t="e">
        <f>VLOOKUP(A2703,EMPRESAS!$A$1:$B$342,2,0)</f>
        <v>#N/A</v>
      </c>
      <c r="C2703" s="88" t="e">
        <f>VLOOKUP(A2703,EMPRESAS!$A$1:$C$342,3,0)</f>
        <v>#N/A</v>
      </c>
      <c r="I2703" s="220" t="e">
        <f>VLOOKUP(A2703,EMPRESAS!$A$1:$I$342,9,0)</f>
        <v>#N/A</v>
      </c>
      <c r="K2703" s="176" t="e">
        <f>VLOOKUP(J2703,AUXILIAR_TIPO_ASEGURADORA!$C$2:$D$19,2,0)</f>
        <v>#N/A</v>
      </c>
    </row>
    <row r="2704" spans="2:11">
      <c r="B2704" s="88" t="e">
        <f>VLOOKUP(A2704,EMPRESAS!$A$1:$B$342,2,0)</f>
        <v>#N/A</v>
      </c>
      <c r="C2704" s="88" t="e">
        <f>VLOOKUP(A2704,EMPRESAS!$A$1:$C$342,3,0)</f>
        <v>#N/A</v>
      </c>
      <c r="I2704" s="220" t="e">
        <f>VLOOKUP(A2704,EMPRESAS!$A$1:$I$342,9,0)</f>
        <v>#N/A</v>
      </c>
      <c r="K2704" s="176" t="e">
        <f>VLOOKUP(J2704,AUXILIAR_TIPO_ASEGURADORA!$C$2:$D$19,2,0)</f>
        <v>#N/A</v>
      </c>
    </row>
    <row r="2705" spans="2:11">
      <c r="B2705" s="88" t="e">
        <f>VLOOKUP(A2705,EMPRESAS!$A$1:$B$342,2,0)</f>
        <v>#N/A</v>
      </c>
      <c r="C2705" s="88" t="e">
        <f>VLOOKUP(A2705,EMPRESAS!$A$1:$C$342,3,0)</f>
        <v>#N/A</v>
      </c>
      <c r="I2705" s="220" t="e">
        <f>VLOOKUP(A2705,EMPRESAS!$A$1:$I$342,9,0)</f>
        <v>#N/A</v>
      </c>
      <c r="K2705" s="176" t="e">
        <f>VLOOKUP(J2705,AUXILIAR_TIPO_ASEGURADORA!$C$2:$D$19,2,0)</f>
        <v>#N/A</v>
      </c>
    </row>
    <row r="2706" spans="2:11">
      <c r="B2706" s="88" t="e">
        <f>VLOOKUP(A2706,EMPRESAS!$A$1:$B$342,2,0)</f>
        <v>#N/A</v>
      </c>
      <c r="C2706" s="88" t="e">
        <f>VLOOKUP(A2706,EMPRESAS!$A$1:$C$342,3,0)</f>
        <v>#N/A</v>
      </c>
      <c r="I2706" s="220" t="e">
        <f>VLOOKUP(A2706,EMPRESAS!$A$1:$I$342,9,0)</f>
        <v>#N/A</v>
      </c>
      <c r="K2706" s="176" t="e">
        <f>VLOOKUP(J2706,AUXILIAR_TIPO_ASEGURADORA!$C$2:$D$19,2,0)</f>
        <v>#N/A</v>
      </c>
    </row>
    <row r="2707" spans="2:11">
      <c r="B2707" s="88" t="e">
        <f>VLOOKUP(A2707,EMPRESAS!$A$1:$B$342,2,0)</f>
        <v>#N/A</v>
      </c>
      <c r="C2707" s="88" t="e">
        <f>VLOOKUP(A2707,EMPRESAS!$A$1:$C$342,3,0)</f>
        <v>#N/A</v>
      </c>
      <c r="I2707" s="220" t="e">
        <f>VLOOKUP(A2707,EMPRESAS!$A$1:$I$342,9,0)</f>
        <v>#N/A</v>
      </c>
      <c r="K2707" s="176" t="e">
        <f>VLOOKUP(J2707,AUXILIAR_TIPO_ASEGURADORA!$C$2:$D$19,2,0)</f>
        <v>#N/A</v>
      </c>
    </row>
    <row r="2708" spans="2:11">
      <c r="B2708" s="88" t="e">
        <f>VLOOKUP(A2708,EMPRESAS!$A$1:$B$342,2,0)</f>
        <v>#N/A</v>
      </c>
      <c r="C2708" s="88" t="e">
        <f>VLOOKUP(A2708,EMPRESAS!$A$1:$C$342,3,0)</f>
        <v>#N/A</v>
      </c>
      <c r="I2708" s="220" t="e">
        <f>VLOOKUP(A2708,EMPRESAS!$A$1:$I$342,9,0)</f>
        <v>#N/A</v>
      </c>
      <c r="K2708" s="176" t="e">
        <f>VLOOKUP(J2708,AUXILIAR_TIPO_ASEGURADORA!$C$2:$D$19,2,0)</f>
        <v>#N/A</v>
      </c>
    </row>
    <row r="2709" spans="2:11">
      <c r="B2709" s="88" t="e">
        <f>VLOOKUP(A2709,EMPRESAS!$A$1:$B$342,2,0)</f>
        <v>#N/A</v>
      </c>
      <c r="C2709" s="88" t="e">
        <f>VLOOKUP(A2709,EMPRESAS!$A$1:$C$342,3,0)</f>
        <v>#N/A</v>
      </c>
      <c r="I2709" s="220" t="e">
        <f>VLOOKUP(A2709,EMPRESAS!$A$1:$I$342,9,0)</f>
        <v>#N/A</v>
      </c>
      <c r="K2709" s="176" t="e">
        <f>VLOOKUP(J2709,AUXILIAR_TIPO_ASEGURADORA!$C$2:$D$19,2,0)</f>
        <v>#N/A</v>
      </c>
    </row>
    <row r="2710" spans="2:11">
      <c r="B2710" s="88" t="e">
        <f>VLOOKUP(A2710,EMPRESAS!$A$1:$B$342,2,0)</f>
        <v>#N/A</v>
      </c>
      <c r="C2710" s="88" t="e">
        <f>VLOOKUP(A2710,EMPRESAS!$A$1:$C$342,3,0)</f>
        <v>#N/A</v>
      </c>
      <c r="I2710" s="220" t="e">
        <f>VLOOKUP(A2710,EMPRESAS!$A$1:$I$342,9,0)</f>
        <v>#N/A</v>
      </c>
      <c r="K2710" s="176" t="e">
        <f>VLOOKUP(J2710,AUXILIAR_TIPO_ASEGURADORA!$C$2:$D$19,2,0)</f>
        <v>#N/A</v>
      </c>
    </row>
    <row r="2711" spans="2:11">
      <c r="B2711" s="88" t="e">
        <f>VLOOKUP(A2711,EMPRESAS!$A$1:$B$342,2,0)</f>
        <v>#N/A</v>
      </c>
      <c r="C2711" s="88" t="e">
        <f>VLOOKUP(A2711,EMPRESAS!$A$1:$C$342,3,0)</f>
        <v>#N/A</v>
      </c>
      <c r="I2711" s="220" t="e">
        <f>VLOOKUP(A2711,EMPRESAS!$A$1:$I$342,9,0)</f>
        <v>#N/A</v>
      </c>
      <c r="K2711" s="176" t="e">
        <f>VLOOKUP(J2711,AUXILIAR_TIPO_ASEGURADORA!$C$2:$D$19,2,0)</f>
        <v>#N/A</v>
      </c>
    </row>
    <row r="2712" spans="2:11">
      <c r="B2712" s="88" t="e">
        <f>VLOOKUP(A2712,EMPRESAS!$A$1:$B$342,2,0)</f>
        <v>#N/A</v>
      </c>
      <c r="C2712" s="88" t="e">
        <f>VLOOKUP(A2712,EMPRESAS!$A$1:$C$342,3,0)</f>
        <v>#N/A</v>
      </c>
      <c r="I2712" s="220" t="e">
        <f>VLOOKUP(A2712,EMPRESAS!$A$1:$I$342,9,0)</f>
        <v>#N/A</v>
      </c>
      <c r="K2712" s="176" t="e">
        <f>VLOOKUP(J2712,AUXILIAR_TIPO_ASEGURADORA!$C$2:$D$19,2,0)</f>
        <v>#N/A</v>
      </c>
    </row>
    <row r="2713" spans="2:11">
      <c r="B2713" s="88" t="e">
        <f>VLOOKUP(A2713,EMPRESAS!$A$1:$B$342,2,0)</f>
        <v>#N/A</v>
      </c>
      <c r="C2713" s="88" t="e">
        <f>VLOOKUP(A2713,EMPRESAS!$A$1:$C$342,3,0)</f>
        <v>#N/A</v>
      </c>
      <c r="I2713" s="220" t="e">
        <f>VLOOKUP(A2713,EMPRESAS!$A$1:$I$342,9,0)</f>
        <v>#N/A</v>
      </c>
      <c r="K2713" s="176" t="e">
        <f>VLOOKUP(J2713,AUXILIAR_TIPO_ASEGURADORA!$C$2:$D$19,2,0)</f>
        <v>#N/A</v>
      </c>
    </row>
    <row r="2714" spans="2:11">
      <c r="B2714" s="88" t="e">
        <f>VLOOKUP(A2714,EMPRESAS!$A$1:$B$342,2,0)</f>
        <v>#N/A</v>
      </c>
      <c r="C2714" s="88" t="e">
        <f>VLOOKUP(A2714,EMPRESAS!$A$1:$C$342,3,0)</f>
        <v>#N/A</v>
      </c>
      <c r="I2714" s="220" t="e">
        <f>VLOOKUP(A2714,EMPRESAS!$A$1:$I$342,9,0)</f>
        <v>#N/A</v>
      </c>
      <c r="K2714" s="176" t="e">
        <f>VLOOKUP(J2714,AUXILIAR_TIPO_ASEGURADORA!$C$2:$D$19,2,0)</f>
        <v>#N/A</v>
      </c>
    </row>
    <row r="2715" spans="2:11">
      <c r="B2715" s="88" t="e">
        <f>VLOOKUP(A2715,EMPRESAS!$A$1:$B$342,2,0)</f>
        <v>#N/A</v>
      </c>
      <c r="C2715" s="88" t="e">
        <f>VLOOKUP(A2715,EMPRESAS!$A$1:$C$342,3,0)</f>
        <v>#N/A</v>
      </c>
      <c r="I2715" s="220" t="e">
        <f>VLOOKUP(A2715,EMPRESAS!$A$1:$I$342,9,0)</f>
        <v>#N/A</v>
      </c>
      <c r="K2715" s="176" t="e">
        <f>VLOOKUP(J2715,AUXILIAR_TIPO_ASEGURADORA!$C$2:$D$19,2,0)</f>
        <v>#N/A</v>
      </c>
    </row>
    <row r="2716" spans="2:11">
      <c r="B2716" s="88" t="e">
        <f>VLOOKUP(A2716,EMPRESAS!$A$1:$B$342,2,0)</f>
        <v>#N/A</v>
      </c>
      <c r="C2716" s="88" t="e">
        <f>VLOOKUP(A2716,EMPRESAS!$A$1:$C$342,3,0)</f>
        <v>#N/A</v>
      </c>
      <c r="I2716" s="220" t="e">
        <f>VLOOKUP(A2716,EMPRESAS!$A$1:$I$342,9,0)</f>
        <v>#N/A</v>
      </c>
      <c r="K2716" s="176" t="e">
        <f>VLOOKUP(J2716,AUXILIAR_TIPO_ASEGURADORA!$C$2:$D$19,2,0)</f>
        <v>#N/A</v>
      </c>
    </row>
    <row r="2717" spans="2:11">
      <c r="B2717" s="88" t="e">
        <f>VLOOKUP(A2717,EMPRESAS!$A$1:$B$342,2,0)</f>
        <v>#N/A</v>
      </c>
      <c r="C2717" s="88" t="e">
        <f>VLOOKUP(A2717,EMPRESAS!$A$1:$C$342,3,0)</f>
        <v>#N/A</v>
      </c>
      <c r="I2717" s="220" t="e">
        <f>VLOOKUP(A2717,EMPRESAS!$A$1:$I$342,9,0)</f>
        <v>#N/A</v>
      </c>
      <c r="K2717" s="176" t="e">
        <f>VLOOKUP(J2717,AUXILIAR_TIPO_ASEGURADORA!$C$2:$D$19,2,0)</f>
        <v>#N/A</v>
      </c>
    </row>
    <row r="2718" spans="2:11">
      <c r="B2718" s="88" t="e">
        <f>VLOOKUP(A2718,EMPRESAS!$A$1:$B$342,2,0)</f>
        <v>#N/A</v>
      </c>
      <c r="C2718" s="88" t="e">
        <f>VLOOKUP(A2718,EMPRESAS!$A$1:$C$342,3,0)</f>
        <v>#N/A</v>
      </c>
      <c r="I2718" s="220" t="e">
        <f>VLOOKUP(A2718,EMPRESAS!$A$1:$I$342,9,0)</f>
        <v>#N/A</v>
      </c>
      <c r="K2718" s="176" t="e">
        <f>VLOOKUP(J2718,AUXILIAR_TIPO_ASEGURADORA!$C$2:$D$19,2,0)</f>
        <v>#N/A</v>
      </c>
    </row>
    <row r="2719" spans="2:11">
      <c r="B2719" s="88" t="e">
        <f>VLOOKUP(A2719,EMPRESAS!$A$1:$B$342,2,0)</f>
        <v>#N/A</v>
      </c>
      <c r="C2719" s="88" t="e">
        <f>VLOOKUP(A2719,EMPRESAS!$A$1:$C$342,3,0)</f>
        <v>#N/A</v>
      </c>
      <c r="I2719" s="220" t="e">
        <f>VLOOKUP(A2719,EMPRESAS!$A$1:$I$342,9,0)</f>
        <v>#N/A</v>
      </c>
      <c r="K2719" s="176" t="e">
        <f>VLOOKUP(J2719,AUXILIAR_TIPO_ASEGURADORA!$C$2:$D$19,2,0)</f>
        <v>#N/A</v>
      </c>
    </row>
    <row r="2720" spans="2:11">
      <c r="B2720" s="88" t="e">
        <f>VLOOKUP(A2720,EMPRESAS!$A$1:$B$342,2,0)</f>
        <v>#N/A</v>
      </c>
      <c r="C2720" s="88" t="e">
        <f>VLOOKUP(A2720,EMPRESAS!$A$1:$C$342,3,0)</f>
        <v>#N/A</v>
      </c>
      <c r="I2720" s="220" t="e">
        <f>VLOOKUP(A2720,EMPRESAS!$A$1:$I$342,9,0)</f>
        <v>#N/A</v>
      </c>
      <c r="K2720" s="176" t="e">
        <f>VLOOKUP(J2720,AUXILIAR_TIPO_ASEGURADORA!$C$2:$D$19,2,0)</f>
        <v>#N/A</v>
      </c>
    </row>
    <row r="2721" spans="2:11">
      <c r="B2721" s="88" t="e">
        <f>VLOOKUP(A2721,EMPRESAS!$A$1:$B$342,2,0)</f>
        <v>#N/A</v>
      </c>
      <c r="C2721" s="88" t="e">
        <f>VLOOKUP(A2721,EMPRESAS!$A$1:$C$342,3,0)</f>
        <v>#N/A</v>
      </c>
      <c r="I2721" s="220" t="e">
        <f>VLOOKUP(A2721,EMPRESAS!$A$1:$I$342,9,0)</f>
        <v>#N/A</v>
      </c>
      <c r="K2721" s="176" t="e">
        <f>VLOOKUP(J2721,AUXILIAR_TIPO_ASEGURADORA!$C$2:$D$19,2,0)</f>
        <v>#N/A</v>
      </c>
    </row>
    <row r="2722" spans="2:11">
      <c r="B2722" s="88" t="e">
        <f>VLOOKUP(A2722,EMPRESAS!$A$1:$B$342,2,0)</f>
        <v>#N/A</v>
      </c>
      <c r="C2722" s="88" t="e">
        <f>VLOOKUP(A2722,EMPRESAS!$A$1:$C$342,3,0)</f>
        <v>#N/A</v>
      </c>
      <c r="I2722" s="220" t="e">
        <f>VLOOKUP(A2722,EMPRESAS!$A$1:$I$342,9,0)</f>
        <v>#N/A</v>
      </c>
      <c r="K2722" s="176" t="e">
        <f>VLOOKUP(J2722,AUXILIAR_TIPO_ASEGURADORA!$C$2:$D$19,2,0)</f>
        <v>#N/A</v>
      </c>
    </row>
    <row r="2723" spans="2:11">
      <c r="B2723" s="88" t="e">
        <f>VLOOKUP(A2723,EMPRESAS!$A$1:$B$342,2,0)</f>
        <v>#N/A</v>
      </c>
      <c r="C2723" s="88" t="e">
        <f>VLOOKUP(A2723,EMPRESAS!$A$1:$C$342,3,0)</f>
        <v>#N/A</v>
      </c>
      <c r="I2723" s="220" t="e">
        <f>VLOOKUP(A2723,EMPRESAS!$A$1:$I$342,9,0)</f>
        <v>#N/A</v>
      </c>
      <c r="K2723" s="176" t="e">
        <f>VLOOKUP(J2723,AUXILIAR_TIPO_ASEGURADORA!$C$2:$D$19,2,0)</f>
        <v>#N/A</v>
      </c>
    </row>
    <row r="2724" spans="2:11">
      <c r="B2724" s="88" t="e">
        <f>VLOOKUP(A2724,EMPRESAS!$A$1:$B$342,2,0)</f>
        <v>#N/A</v>
      </c>
      <c r="C2724" s="88" t="e">
        <f>VLOOKUP(A2724,EMPRESAS!$A$1:$C$342,3,0)</f>
        <v>#N/A</v>
      </c>
      <c r="I2724" s="220" t="e">
        <f>VLOOKUP(A2724,EMPRESAS!$A$1:$I$342,9,0)</f>
        <v>#N/A</v>
      </c>
      <c r="K2724" s="176" t="e">
        <f>VLOOKUP(J2724,AUXILIAR_TIPO_ASEGURADORA!$C$2:$D$19,2,0)</f>
        <v>#N/A</v>
      </c>
    </row>
    <row r="2725" spans="2:11">
      <c r="B2725" s="88" t="e">
        <f>VLOOKUP(A2725,EMPRESAS!$A$1:$B$342,2,0)</f>
        <v>#N/A</v>
      </c>
      <c r="C2725" s="88" t="e">
        <f>VLOOKUP(A2725,EMPRESAS!$A$1:$C$342,3,0)</f>
        <v>#N/A</v>
      </c>
      <c r="I2725" s="220" t="e">
        <f>VLOOKUP(A2725,EMPRESAS!$A$1:$I$342,9,0)</f>
        <v>#N/A</v>
      </c>
      <c r="K2725" s="176" t="e">
        <f>VLOOKUP(J2725,AUXILIAR_TIPO_ASEGURADORA!$C$2:$D$19,2,0)</f>
        <v>#N/A</v>
      </c>
    </row>
    <row r="2726" spans="2:11">
      <c r="B2726" s="88" t="e">
        <f>VLOOKUP(A2726,EMPRESAS!$A$1:$B$342,2,0)</f>
        <v>#N/A</v>
      </c>
      <c r="C2726" s="88" t="e">
        <f>VLOOKUP(A2726,EMPRESAS!$A$1:$C$342,3,0)</f>
        <v>#N/A</v>
      </c>
      <c r="I2726" s="220" t="e">
        <f>VLOOKUP(A2726,EMPRESAS!$A$1:$I$342,9,0)</f>
        <v>#N/A</v>
      </c>
      <c r="K2726" s="176" t="e">
        <f>VLOOKUP(J2726,AUXILIAR_TIPO_ASEGURADORA!$C$2:$D$19,2,0)</f>
        <v>#N/A</v>
      </c>
    </row>
    <row r="2727" spans="2:11">
      <c r="B2727" s="88" t="e">
        <f>VLOOKUP(A2727,EMPRESAS!$A$1:$B$342,2,0)</f>
        <v>#N/A</v>
      </c>
      <c r="C2727" s="88" t="e">
        <f>VLOOKUP(A2727,EMPRESAS!$A$1:$C$342,3,0)</f>
        <v>#N/A</v>
      </c>
      <c r="I2727" s="220" t="e">
        <f>VLOOKUP(A2727,EMPRESAS!$A$1:$I$342,9,0)</f>
        <v>#N/A</v>
      </c>
      <c r="K2727" s="176" t="e">
        <f>VLOOKUP(J2727,AUXILIAR_TIPO_ASEGURADORA!$C$2:$D$19,2,0)</f>
        <v>#N/A</v>
      </c>
    </row>
    <row r="2728" spans="2:11">
      <c r="B2728" s="88" t="e">
        <f>VLOOKUP(A2728,EMPRESAS!$A$1:$B$342,2,0)</f>
        <v>#N/A</v>
      </c>
      <c r="C2728" s="88" t="e">
        <f>VLOOKUP(A2728,EMPRESAS!$A$1:$C$342,3,0)</f>
        <v>#N/A</v>
      </c>
      <c r="I2728" s="220" t="e">
        <f>VLOOKUP(A2728,EMPRESAS!$A$1:$I$342,9,0)</f>
        <v>#N/A</v>
      </c>
      <c r="K2728" s="176" t="e">
        <f>VLOOKUP(J2728,AUXILIAR_TIPO_ASEGURADORA!$C$2:$D$19,2,0)</f>
        <v>#N/A</v>
      </c>
    </row>
    <row r="2729" spans="2:11">
      <c r="B2729" s="88" t="e">
        <f>VLOOKUP(A2729,EMPRESAS!$A$1:$B$342,2,0)</f>
        <v>#N/A</v>
      </c>
      <c r="C2729" s="88" t="e">
        <f>VLOOKUP(A2729,EMPRESAS!$A$1:$C$342,3,0)</f>
        <v>#N/A</v>
      </c>
      <c r="I2729" s="220" t="e">
        <f>VLOOKUP(A2729,EMPRESAS!$A$1:$I$342,9,0)</f>
        <v>#N/A</v>
      </c>
      <c r="K2729" s="176" t="e">
        <f>VLOOKUP(J2729,AUXILIAR_TIPO_ASEGURADORA!$C$2:$D$19,2,0)</f>
        <v>#N/A</v>
      </c>
    </row>
    <row r="2730" spans="2:11">
      <c r="B2730" s="88" t="e">
        <f>VLOOKUP(A2730,EMPRESAS!$A$1:$B$342,2,0)</f>
        <v>#N/A</v>
      </c>
      <c r="C2730" s="88" t="e">
        <f>VLOOKUP(A2730,EMPRESAS!$A$1:$C$342,3,0)</f>
        <v>#N/A</v>
      </c>
      <c r="I2730" s="220" t="e">
        <f>VLOOKUP(A2730,EMPRESAS!$A$1:$I$342,9,0)</f>
        <v>#N/A</v>
      </c>
      <c r="K2730" s="176" t="e">
        <f>VLOOKUP(J2730,AUXILIAR_TIPO_ASEGURADORA!$C$2:$D$19,2,0)</f>
        <v>#N/A</v>
      </c>
    </row>
    <row r="2731" spans="2:11">
      <c r="B2731" s="88" t="e">
        <f>VLOOKUP(A2731,EMPRESAS!$A$1:$B$342,2,0)</f>
        <v>#N/A</v>
      </c>
      <c r="C2731" s="88" t="e">
        <f>VLOOKUP(A2731,EMPRESAS!$A$1:$C$342,3,0)</f>
        <v>#N/A</v>
      </c>
      <c r="I2731" s="220" t="e">
        <f>VLOOKUP(A2731,EMPRESAS!$A$1:$I$342,9,0)</f>
        <v>#N/A</v>
      </c>
      <c r="K2731" s="176" t="e">
        <f>VLOOKUP(J2731,AUXILIAR_TIPO_ASEGURADORA!$C$2:$D$19,2,0)</f>
        <v>#N/A</v>
      </c>
    </row>
    <row r="2732" spans="2:11">
      <c r="B2732" s="88" t="e">
        <f>VLOOKUP(A2732,EMPRESAS!$A$1:$B$342,2,0)</f>
        <v>#N/A</v>
      </c>
      <c r="C2732" s="88" t="e">
        <f>VLOOKUP(A2732,EMPRESAS!$A$1:$C$342,3,0)</f>
        <v>#N/A</v>
      </c>
      <c r="I2732" s="220" t="e">
        <f>VLOOKUP(A2732,EMPRESAS!$A$1:$I$342,9,0)</f>
        <v>#N/A</v>
      </c>
      <c r="K2732" s="176" t="e">
        <f>VLOOKUP(J2732,AUXILIAR_TIPO_ASEGURADORA!$C$2:$D$19,2,0)</f>
        <v>#N/A</v>
      </c>
    </row>
    <row r="2733" spans="2:11">
      <c r="B2733" s="88" t="e">
        <f>VLOOKUP(A2733,EMPRESAS!$A$1:$B$342,2,0)</f>
        <v>#N/A</v>
      </c>
      <c r="C2733" s="88" t="e">
        <f>VLOOKUP(A2733,EMPRESAS!$A$1:$C$342,3,0)</f>
        <v>#N/A</v>
      </c>
      <c r="I2733" s="220" t="e">
        <f>VLOOKUP(A2733,EMPRESAS!$A$1:$I$342,9,0)</f>
        <v>#N/A</v>
      </c>
      <c r="K2733" s="176" t="e">
        <f>VLOOKUP(J2733,AUXILIAR_TIPO_ASEGURADORA!$C$2:$D$19,2,0)</f>
        <v>#N/A</v>
      </c>
    </row>
    <row r="2734" spans="2:11">
      <c r="B2734" s="88" t="e">
        <f>VLOOKUP(A2734,EMPRESAS!$A$1:$B$342,2,0)</f>
        <v>#N/A</v>
      </c>
      <c r="C2734" s="88" t="e">
        <f>VLOOKUP(A2734,EMPRESAS!$A$1:$C$342,3,0)</f>
        <v>#N/A</v>
      </c>
      <c r="I2734" s="220" t="e">
        <f>VLOOKUP(A2734,EMPRESAS!$A$1:$I$342,9,0)</f>
        <v>#N/A</v>
      </c>
      <c r="K2734" s="176" t="e">
        <f>VLOOKUP(J2734,AUXILIAR_TIPO_ASEGURADORA!$C$2:$D$19,2,0)</f>
        <v>#N/A</v>
      </c>
    </row>
    <row r="2735" spans="2:11">
      <c r="B2735" s="88" t="e">
        <f>VLOOKUP(A2735,EMPRESAS!$A$1:$B$342,2,0)</f>
        <v>#N/A</v>
      </c>
      <c r="C2735" s="88" t="e">
        <f>VLOOKUP(A2735,EMPRESAS!$A$1:$C$342,3,0)</f>
        <v>#N/A</v>
      </c>
      <c r="I2735" s="220" t="e">
        <f>VLOOKUP(A2735,EMPRESAS!$A$1:$I$342,9,0)</f>
        <v>#N/A</v>
      </c>
      <c r="K2735" s="176" t="e">
        <f>VLOOKUP(J2735,AUXILIAR_TIPO_ASEGURADORA!$C$2:$D$19,2,0)</f>
        <v>#N/A</v>
      </c>
    </row>
    <row r="2736" spans="2:11">
      <c r="B2736" s="88" t="e">
        <f>VLOOKUP(A2736,EMPRESAS!$A$1:$B$342,2,0)</f>
        <v>#N/A</v>
      </c>
      <c r="C2736" s="88" t="e">
        <f>VLOOKUP(A2736,EMPRESAS!$A$1:$C$342,3,0)</f>
        <v>#N/A</v>
      </c>
      <c r="I2736" s="220" t="e">
        <f>VLOOKUP(A2736,EMPRESAS!$A$1:$I$342,9,0)</f>
        <v>#N/A</v>
      </c>
      <c r="K2736" s="176" t="e">
        <f>VLOOKUP(J2736,AUXILIAR_TIPO_ASEGURADORA!$C$2:$D$19,2,0)</f>
        <v>#N/A</v>
      </c>
    </row>
    <row r="2737" spans="2:11">
      <c r="B2737" s="88" t="e">
        <f>VLOOKUP(A2737,EMPRESAS!$A$1:$B$342,2,0)</f>
        <v>#N/A</v>
      </c>
      <c r="C2737" s="88" t="e">
        <f>VLOOKUP(A2737,EMPRESAS!$A$1:$C$342,3,0)</f>
        <v>#N/A</v>
      </c>
      <c r="I2737" s="220" t="e">
        <f>VLOOKUP(A2737,EMPRESAS!$A$1:$I$342,9,0)</f>
        <v>#N/A</v>
      </c>
      <c r="K2737" s="176" t="e">
        <f>VLOOKUP(J2737,AUXILIAR_TIPO_ASEGURADORA!$C$2:$D$19,2,0)</f>
        <v>#N/A</v>
      </c>
    </row>
    <row r="2738" spans="2:11">
      <c r="B2738" s="88" t="e">
        <f>VLOOKUP(A2738,EMPRESAS!$A$1:$B$342,2,0)</f>
        <v>#N/A</v>
      </c>
      <c r="C2738" s="88" t="e">
        <f>VLOOKUP(A2738,EMPRESAS!$A$1:$C$342,3,0)</f>
        <v>#N/A</v>
      </c>
      <c r="I2738" s="220" t="e">
        <f>VLOOKUP(A2738,EMPRESAS!$A$1:$I$342,9,0)</f>
        <v>#N/A</v>
      </c>
      <c r="K2738" s="176" t="e">
        <f>VLOOKUP(J2738,AUXILIAR_TIPO_ASEGURADORA!$C$2:$D$19,2,0)</f>
        <v>#N/A</v>
      </c>
    </row>
    <row r="2739" spans="2:11">
      <c r="B2739" s="88" t="e">
        <f>VLOOKUP(A2739,EMPRESAS!$A$1:$B$342,2,0)</f>
        <v>#N/A</v>
      </c>
      <c r="C2739" s="88" t="e">
        <f>VLOOKUP(A2739,EMPRESAS!$A$1:$C$342,3,0)</f>
        <v>#N/A</v>
      </c>
      <c r="I2739" s="220" t="e">
        <f>VLOOKUP(A2739,EMPRESAS!$A$1:$I$342,9,0)</f>
        <v>#N/A</v>
      </c>
      <c r="K2739" s="176" t="e">
        <f>VLOOKUP(J2739,AUXILIAR_TIPO_ASEGURADORA!$C$2:$D$19,2,0)</f>
        <v>#N/A</v>
      </c>
    </row>
    <row r="2740" spans="2:11">
      <c r="B2740" s="88" t="e">
        <f>VLOOKUP(A2740,EMPRESAS!$A$1:$B$342,2,0)</f>
        <v>#N/A</v>
      </c>
      <c r="C2740" s="88" t="e">
        <f>VLOOKUP(A2740,EMPRESAS!$A$1:$C$342,3,0)</f>
        <v>#N/A</v>
      </c>
      <c r="I2740" s="220" t="e">
        <f>VLOOKUP(A2740,EMPRESAS!$A$1:$I$342,9,0)</f>
        <v>#N/A</v>
      </c>
      <c r="K2740" s="176" t="e">
        <f>VLOOKUP(J2740,AUXILIAR_TIPO_ASEGURADORA!$C$2:$D$19,2,0)</f>
        <v>#N/A</v>
      </c>
    </row>
    <row r="2741" spans="2:11">
      <c r="B2741" s="88" t="e">
        <f>VLOOKUP(A2741,EMPRESAS!$A$1:$B$342,2,0)</f>
        <v>#N/A</v>
      </c>
      <c r="C2741" s="88" t="e">
        <f>VLOOKUP(A2741,EMPRESAS!$A$1:$C$342,3,0)</f>
        <v>#N/A</v>
      </c>
      <c r="I2741" s="220" t="e">
        <f>VLOOKUP(A2741,EMPRESAS!$A$1:$I$342,9,0)</f>
        <v>#N/A</v>
      </c>
      <c r="K2741" s="176" t="e">
        <f>VLOOKUP(J2741,AUXILIAR_TIPO_ASEGURADORA!$C$2:$D$19,2,0)</f>
        <v>#N/A</v>
      </c>
    </row>
    <row r="2742" spans="2:11">
      <c r="B2742" s="88" t="e">
        <f>VLOOKUP(A2742,EMPRESAS!$A$1:$B$342,2,0)</f>
        <v>#N/A</v>
      </c>
      <c r="C2742" s="88" t="e">
        <f>VLOOKUP(A2742,EMPRESAS!$A$1:$C$342,3,0)</f>
        <v>#N/A</v>
      </c>
      <c r="I2742" s="220" t="e">
        <f>VLOOKUP(A2742,EMPRESAS!$A$1:$I$342,9,0)</f>
        <v>#N/A</v>
      </c>
      <c r="K2742" s="176" t="e">
        <f>VLOOKUP(J2742,AUXILIAR_TIPO_ASEGURADORA!$C$2:$D$19,2,0)</f>
        <v>#N/A</v>
      </c>
    </row>
    <row r="2743" spans="2:11">
      <c r="B2743" s="88" t="e">
        <f>VLOOKUP(A2743,EMPRESAS!$A$1:$B$342,2,0)</f>
        <v>#N/A</v>
      </c>
      <c r="C2743" s="88" t="e">
        <f>VLOOKUP(A2743,EMPRESAS!$A$1:$C$342,3,0)</f>
        <v>#N/A</v>
      </c>
      <c r="I2743" s="220" t="e">
        <f>VLOOKUP(A2743,EMPRESAS!$A$1:$I$342,9,0)</f>
        <v>#N/A</v>
      </c>
      <c r="K2743" s="176" t="e">
        <f>VLOOKUP(J2743,AUXILIAR_TIPO_ASEGURADORA!$C$2:$D$19,2,0)</f>
        <v>#N/A</v>
      </c>
    </row>
    <row r="2744" spans="2:11">
      <c r="B2744" s="88" t="e">
        <f>VLOOKUP(A2744,EMPRESAS!$A$1:$B$342,2,0)</f>
        <v>#N/A</v>
      </c>
      <c r="C2744" s="88" t="e">
        <f>VLOOKUP(A2744,EMPRESAS!$A$1:$C$342,3,0)</f>
        <v>#N/A</v>
      </c>
      <c r="I2744" s="220" t="e">
        <f>VLOOKUP(A2744,EMPRESAS!$A$1:$I$342,9,0)</f>
        <v>#N/A</v>
      </c>
      <c r="K2744" s="176" t="e">
        <f>VLOOKUP(J2744,AUXILIAR_TIPO_ASEGURADORA!$C$2:$D$19,2,0)</f>
        <v>#N/A</v>
      </c>
    </row>
    <row r="2745" spans="2:11">
      <c r="B2745" s="88" t="e">
        <f>VLOOKUP(A2745,EMPRESAS!$A$1:$B$342,2,0)</f>
        <v>#N/A</v>
      </c>
      <c r="C2745" s="88" t="e">
        <f>VLOOKUP(A2745,EMPRESAS!$A$1:$C$342,3,0)</f>
        <v>#N/A</v>
      </c>
      <c r="I2745" s="220" t="e">
        <f>VLOOKUP(A2745,EMPRESAS!$A$1:$I$342,9,0)</f>
        <v>#N/A</v>
      </c>
      <c r="K2745" s="176" t="e">
        <f>VLOOKUP(J2745,AUXILIAR_TIPO_ASEGURADORA!$C$2:$D$19,2,0)</f>
        <v>#N/A</v>
      </c>
    </row>
    <row r="2746" spans="2:11">
      <c r="B2746" s="88" t="e">
        <f>VLOOKUP(A2746,EMPRESAS!$A$1:$B$342,2,0)</f>
        <v>#N/A</v>
      </c>
      <c r="C2746" s="88" t="e">
        <f>VLOOKUP(A2746,EMPRESAS!$A$1:$C$342,3,0)</f>
        <v>#N/A</v>
      </c>
      <c r="I2746" s="220" t="e">
        <f>VLOOKUP(A2746,EMPRESAS!$A$1:$I$342,9,0)</f>
        <v>#N/A</v>
      </c>
      <c r="K2746" s="176" t="e">
        <f>VLOOKUP(J2746,AUXILIAR_TIPO_ASEGURADORA!$C$2:$D$19,2,0)</f>
        <v>#N/A</v>
      </c>
    </row>
    <row r="2747" spans="2:11">
      <c r="B2747" s="88" t="e">
        <f>VLOOKUP(A2747,EMPRESAS!$A$1:$B$342,2,0)</f>
        <v>#N/A</v>
      </c>
      <c r="C2747" s="88" t="e">
        <f>VLOOKUP(A2747,EMPRESAS!$A$1:$C$342,3,0)</f>
        <v>#N/A</v>
      </c>
      <c r="I2747" s="220" t="e">
        <f>VLOOKUP(A2747,EMPRESAS!$A$1:$I$342,9,0)</f>
        <v>#N/A</v>
      </c>
      <c r="K2747" s="176" t="e">
        <f>VLOOKUP(J2747,AUXILIAR_TIPO_ASEGURADORA!$C$2:$D$19,2,0)</f>
        <v>#N/A</v>
      </c>
    </row>
    <row r="2748" spans="2:11">
      <c r="B2748" s="88" t="e">
        <f>VLOOKUP(A2748,EMPRESAS!$A$1:$B$342,2,0)</f>
        <v>#N/A</v>
      </c>
      <c r="C2748" s="88" t="e">
        <f>VLOOKUP(A2748,EMPRESAS!$A$1:$C$342,3,0)</f>
        <v>#N/A</v>
      </c>
      <c r="I2748" s="220" t="e">
        <f>VLOOKUP(A2748,EMPRESAS!$A$1:$I$342,9,0)</f>
        <v>#N/A</v>
      </c>
      <c r="K2748" s="176" t="e">
        <f>VLOOKUP(J2748,AUXILIAR_TIPO_ASEGURADORA!$C$2:$D$19,2,0)</f>
        <v>#N/A</v>
      </c>
    </row>
    <row r="2749" spans="2:11">
      <c r="B2749" s="88" t="e">
        <f>VLOOKUP(A2749,EMPRESAS!$A$1:$B$342,2,0)</f>
        <v>#N/A</v>
      </c>
      <c r="C2749" s="88" t="e">
        <f>VLOOKUP(A2749,EMPRESAS!$A$1:$C$342,3,0)</f>
        <v>#N/A</v>
      </c>
      <c r="I2749" s="220" t="e">
        <f>VLOOKUP(A2749,EMPRESAS!$A$1:$I$342,9,0)</f>
        <v>#N/A</v>
      </c>
      <c r="K2749" s="176" t="e">
        <f>VLOOKUP(J2749,AUXILIAR_TIPO_ASEGURADORA!$C$2:$D$19,2,0)</f>
        <v>#N/A</v>
      </c>
    </row>
    <row r="2750" spans="2:11">
      <c r="B2750" s="88" t="e">
        <f>VLOOKUP(A2750,EMPRESAS!$A$1:$B$342,2,0)</f>
        <v>#N/A</v>
      </c>
      <c r="C2750" s="88" t="e">
        <f>VLOOKUP(A2750,EMPRESAS!$A$1:$C$342,3,0)</f>
        <v>#N/A</v>
      </c>
      <c r="I2750" s="220" t="e">
        <f>VLOOKUP(A2750,EMPRESAS!$A$1:$I$342,9,0)</f>
        <v>#N/A</v>
      </c>
      <c r="K2750" s="176" t="e">
        <f>VLOOKUP(J2750,AUXILIAR_TIPO_ASEGURADORA!$C$2:$D$19,2,0)</f>
        <v>#N/A</v>
      </c>
    </row>
    <row r="2751" spans="2:11">
      <c r="B2751" s="88" t="e">
        <f>VLOOKUP(A2751,EMPRESAS!$A$1:$B$342,2,0)</f>
        <v>#N/A</v>
      </c>
      <c r="C2751" s="88" t="e">
        <f>VLOOKUP(A2751,EMPRESAS!$A$1:$C$342,3,0)</f>
        <v>#N/A</v>
      </c>
      <c r="I2751" s="220" t="e">
        <f>VLOOKUP(A2751,EMPRESAS!$A$1:$I$342,9,0)</f>
        <v>#N/A</v>
      </c>
      <c r="K2751" s="176" t="e">
        <f>VLOOKUP(J2751,AUXILIAR_TIPO_ASEGURADORA!$C$2:$D$19,2,0)</f>
        <v>#N/A</v>
      </c>
    </row>
    <row r="2752" spans="2:11">
      <c r="B2752" s="88" t="e">
        <f>VLOOKUP(A2752,EMPRESAS!$A$1:$B$342,2,0)</f>
        <v>#N/A</v>
      </c>
      <c r="C2752" s="88" t="e">
        <f>VLOOKUP(A2752,EMPRESAS!$A$1:$C$342,3,0)</f>
        <v>#N/A</v>
      </c>
      <c r="I2752" s="220" t="e">
        <f>VLOOKUP(A2752,EMPRESAS!$A$1:$I$342,9,0)</f>
        <v>#N/A</v>
      </c>
      <c r="K2752" s="176" t="e">
        <f>VLOOKUP(J2752,AUXILIAR_TIPO_ASEGURADORA!$C$2:$D$19,2,0)</f>
        <v>#N/A</v>
      </c>
    </row>
    <row r="2753" spans="2:11">
      <c r="B2753" s="88" t="e">
        <f>VLOOKUP(A2753,EMPRESAS!$A$1:$B$342,2,0)</f>
        <v>#N/A</v>
      </c>
      <c r="C2753" s="88" t="e">
        <f>VLOOKUP(A2753,EMPRESAS!$A$1:$C$342,3,0)</f>
        <v>#N/A</v>
      </c>
      <c r="I2753" s="220" t="e">
        <f>VLOOKUP(A2753,EMPRESAS!$A$1:$I$342,9,0)</f>
        <v>#N/A</v>
      </c>
      <c r="K2753" s="176" t="e">
        <f>VLOOKUP(J2753,AUXILIAR_TIPO_ASEGURADORA!$C$2:$D$19,2,0)</f>
        <v>#N/A</v>
      </c>
    </row>
    <row r="2754" spans="2:11">
      <c r="B2754" s="88" t="e">
        <f>VLOOKUP(A2754,EMPRESAS!$A$1:$B$342,2,0)</f>
        <v>#N/A</v>
      </c>
      <c r="C2754" s="88" t="e">
        <f>VLOOKUP(A2754,EMPRESAS!$A$1:$C$342,3,0)</f>
        <v>#N/A</v>
      </c>
      <c r="I2754" s="220" t="e">
        <f>VLOOKUP(A2754,EMPRESAS!$A$1:$I$342,9,0)</f>
        <v>#N/A</v>
      </c>
      <c r="K2754" s="176" t="e">
        <f>VLOOKUP(J2754,AUXILIAR_TIPO_ASEGURADORA!$C$2:$D$19,2,0)</f>
        <v>#N/A</v>
      </c>
    </row>
    <row r="2755" spans="2:11">
      <c r="B2755" s="88" t="e">
        <f>VLOOKUP(A2755,EMPRESAS!$A$1:$B$342,2,0)</f>
        <v>#N/A</v>
      </c>
      <c r="C2755" s="88" t="e">
        <f>VLOOKUP(A2755,EMPRESAS!$A$1:$C$342,3,0)</f>
        <v>#N/A</v>
      </c>
      <c r="I2755" s="220" t="e">
        <f>VLOOKUP(A2755,EMPRESAS!$A$1:$I$342,9,0)</f>
        <v>#N/A</v>
      </c>
      <c r="K2755" s="176" t="e">
        <f>VLOOKUP(J2755,AUXILIAR_TIPO_ASEGURADORA!$C$2:$D$19,2,0)</f>
        <v>#N/A</v>
      </c>
    </row>
    <row r="2756" spans="2:11">
      <c r="B2756" s="88" t="e">
        <f>VLOOKUP(A2756,EMPRESAS!$A$1:$B$342,2,0)</f>
        <v>#N/A</v>
      </c>
      <c r="C2756" s="88" t="e">
        <f>VLOOKUP(A2756,EMPRESAS!$A$1:$C$342,3,0)</f>
        <v>#N/A</v>
      </c>
      <c r="I2756" s="220" t="e">
        <f>VLOOKUP(A2756,EMPRESAS!$A$1:$I$342,9,0)</f>
        <v>#N/A</v>
      </c>
      <c r="K2756" s="176" t="e">
        <f>VLOOKUP(J2756,AUXILIAR_TIPO_ASEGURADORA!$C$2:$D$19,2,0)</f>
        <v>#N/A</v>
      </c>
    </row>
    <row r="2757" spans="2:11">
      <c r="B2757" s="88" t="e">
        <f>VLOOKUP(A2757,EMPRESAS!$A$1:$B$342,2,0)</f>
        <v>#N/A</v>
      </c>
      <c r="C2757" s="88" t="e">
        <f>VLOOKUP(A2757,EMPRESAS!$A$1:$C$342,3,0)</f>
        <v>#N/A</v>
      </c>
      <c r="I2757" s="220" t="e">
        <f>VLOOKUP(A2757,EMPRESAS!$A$1:$I$342,9,0)</f>
        <v>#N/A</v>
      </c>
      <c r="K2757" s="176" t="e">
        <f>VLOOKUP(J2757,AUXILIAR_TIPO_ASEGURADORA!$C$2:$D$19,2,0)</f>
        <v>#N/A</v>
      </c>
    </row>
    <row r="2758" spans="2:11">
      <c r="B2758" s="88" t="e">
        <f>VLOOKUP(A2758,EMPRESAS!$A$1:$B$342,2,0)</f>
        <v>#N/A</v>
      </c>
      <c r="C2758" s="88" t="e">
        <f>VLOOKUP(A2758,EMPRESAS!$A$1:$C$342,3,0)</f>
        <v>#N/A</v>
      </c>
      <c r="I2758" s="220" t="e">
        <f>VLOOKUP(A2758,EMPRESAS!$A$1:$I$342,9,0)</f>
        <v>#N/A</v>
      </c>
      <c r="K2758" s="176" t="e">
        <f>VLOOKUP(J2758,AUXILIAR_TIPO_ASEGURADORA!$C$2:$D$19,2,0)</f>
        <v>#N/A</v>
      </c>
    </row>
    <row r="2759" spans="2:11">
      <c r="B2759" s="88" t="e">
        <f>VLOOKUP(A2759,EMPRESAS!$A$1:$B$342,2,0)</f>
        <v>#N/A</v>
      </c>
      <c r="C2759" s="88" t="e">
        <f>VLOOKUP(A2759,EMPRESAS!$A$1:$C$342,3,0)</f>
        <v>#N/A</v>
      </c>
      <c r="I2759" s="220" t="e">
        <f>VLOOKUP(A2759,EMPRESAS!$A$1:$I$342,9,0)</f>
        <v>#N/A</v>
      </c>
      <c r="K2759" s="176" t="e">
        <f>VLOOKUP(J2759,AUXILIAR_TIPO_ASEGURADORA!$C$2:$D$19,2,0)</f>
        <v>#N/A</v>
      </c>
    </row>
    <row r="2760" spans="2:11">
      <c r="B2760" s="88" t="e">
        <f>VLOOKUP(A2760,EMPRESAS!$A$1:$B$342,2,0)</f>
        <v>#N/A</v>
      </c>
      <c r="C2760" s="88" t="e">
        <f>VLOOKUP(A2760,EMPRESAS!$A$1:$C$342,3,0)</f>
        <v>#N/A</v>
      </c>
      <c r="I2760" s="220" t="e">
        <f>VLOOKUP(A2760,EMPRESAS!$A$1:$I$342,9,0)</f>
        <v>#N/A</v>
      </c>
      <c r="K2760" s="176" t="e">
        <f>VLOOKUP(J2760,AUXILIAR_TIPO_ASEGURADORA!$C$2:$D$19,2,0)</f>
        <v>#N/A</v>
      </c>
    </row>
    <row r="2761" spans="2:11">
      <c r="B2761" s="88" t="e">
        <f>VLOOKUP(A2761,EMPRESAS!$A$1:$B$342,2,0)</f>
        <v>#N/A</v>
      </c>
      <c r="C2761" s="88" t="e">
        <f>VLOOKUP(A2761,EMPRESAS!$A$1:$C$342,3,0)</f>
        <v>#N/A</v>
      </c>
      <c r="I2761" s="220" t="e">
        <f>VLOOKUP(A2761,EMPRESAS!$A$1:$I$342,9,0)</f>
        <v>#N/A</v>
      </c>
      <c r="K2761" s="176" t="e">
        <f>VLOOKUP(J2761,AUXILIAR_TIPO_ASEGURADORA!$C$2:$D$19,2,0)</f>
        <v>#N/A</v>
      </c>
    </row>
    <row r="2762" spans="2:11">
      <c r="B2762" s="88" t="e">
        <f>VLOOKUP(A2762,EMPRESAS!$A$1:$B$342,2,0)</f>
        <v>#N/A</v>
      </c>
      <c r="C2762" s="88" t="e">
        <f>VLOOKUP(A2762,EMPRESAS!$A$1:$C$342,3,0)</f>
        <v>#N/A</v>
      </c>
      <c r="I2762" s="220" t="e">
        <f>VLOOKUP(A2762,EMPRESAS!$A$1:$I$342,9,0)</f>
        <v>#N/A</v>
      </c>
      <c r="K2762" s="176" t="e">
        <f>VLOOKUP(J2762,AUXILIAR_TIPO_ASEGURADORA!$C$2:$D$19,2,0)</f>
        <v>#N/A</v>
      </c>
    </row>
    <row r="2763" spans="2:11">
      <c r="B2763" s="88" t="e">
        <f>VLOOKUP(A2763,EMPRESAS!$A$1:$B$342,2,0)</f>
        <v>#N/A</v>
      </c>
      <c r="C2763" s="88" t="e">
        <f>VLOOKUP(A2763,EMPRESAS!$A$1:$C$342,3,0)</f>
        <v>#N/A</v>
      </c>
      <c r="I2763" s="220" t="e">
        <f>VLOOKUP(A2763,EMPRESAS!$A$1:$I$342,9,0)</f>
        <v>#N/A</v>
      </c>
      <c r="K2763" s="176" t="e">
        <f>VLOOKUP(J2763,AUXILIAR_TIPO_ASEGURADORA!$C$2:$D$19,2,0)</f>
        <v>#N/A</v>
      </c>
    </row>
    <row r="2764" spans="2:11">
      <c r="B2764" s="88" t="e">
        <f>VLOOKUP(A2764,EMPRESAS!$A$1:$B$342,2,0)</f>
        <v>#N/A</v>
      </c>
      <c r="C2764" s="88" t="e">
        <f>VLOOKUP(A2764,EMPRESAS!$A$1:$C$342,3,0)</f>
        <v>#N/A</v>
      </c>
      <c r="I2764" s="220" t="e">
        <f>VLOOKUP(A2764,EMPRESAS!$A$1:$I$342,9,0)</f>
        <v>#N/A</v>
      </c>
      <c r="K2764" s="176" t="e">
        <f>VLOOKUP(J2764,AUXILIAR_TIPO_ASEGURADORA!$C$2:$D$19,2,0)</f>
        <v>#N/A</v>
      </c>
    </row>
    <row r="2765" spans="2:11">
      <c r="B2765" s="88" t="e">
        <f>VLOOKUP(A2765,EMPRESAS!$A$1:$B$342,2,0)</f>
        <v>#N/A</v>
      </c>
      <c r="C2765" s="88" t="e">
        <f>VLOOKUP(A2765,EMPRESAS!$A$1:$C$342,3,0)</f>
        <v>#N/A</v>
      </c>
      <c r="I2765" s="220" t="e">
        <f>VLOOKUP(A2765,EMPRESAS!$A$1:$I$342,9,0)</f>
        <v>#N/A</v>
      </c>
      <c r="K2765" s="176" t="e">
        <f>VLOOKUP(J2765,AUXILIAR_TIPO_ASEGURADORA!$C$2:$D$19,2,0)</f>
        <v>#N/A</v>
      </c>
    </row>
    <row r="2766" spans="2:11">
      <c r="B2766" s="88" t="e">
        <f>VLOOKUP(A2766,EMPRESAS!$A$1:$B$342,2,0)</f>
        <v>#N/A</v>
      </c>
      <c r="C2766" s="88" t="e">
        <f>VLOOKUP(A2766,EMPRESAS!$A$1:$C$342,3,0)</f>
        <v>#N/A</v>
      </c>
      <c r="I2766" s="220" t="e">
        <f>VLOOKUP(A2766,EMPRESAS!$A$1:$I$342,9,0)</f>
        <v>#N/A</v>
      </c>
      <c r="K2766" s="176" t="e">
        <f>VLOOKUP(J2766,AUXILIAR_TIPO_ASEGURADORA!$C$2:$D$19,2,0)</f>
        <v>#N/A</v>
      </c>
    </row>
    <row r="2767" spans="2:11">
      <c r="B2767" s="88" t="e">
        <f>VLOOKUP(A2767,EMPRESAS!$A$1:$B$342,2,0)</f>
        <v>#N/A</v>
      </c>
      <c r="C2767" s="88" t="e">
        <f>VLOOKUP(A2767,EMPRESAS!$A$1:$C$342,3,0)</f>
        <v>#N/A</v>
      </c>
      <c r="I2767" s="220" t="e">
        <f>VLOOKUP(A2767,EMPRESAS!$A$1:$I$342,9,0)</f>
        <v>#N/A</v>
      </c>
      <c r="K2767" s="176" t="e">
        <f>VLOOKUP(J2767,AUXILIAR_TIPO_ASEGURADORA!$C$2:$D$19,2,0)</f>
        <v>#N/A</v>
      </c>
    </row>
    <row r="2768" spans="2:11">
      <c r="B2768" s="88" t="e">
        <f>VLOOKUP(A2768,EMPRESAS!$A$1:$B$342,2,0)</f>
        <v>#N/A</v>
      </c>
      <c r="C2768" s="88" t="e">
        <f>VLOOKUP(A2768,EMPRESAS!$A$1:$C$342,3,0)</f>
        <v>#N/A</v>
      </c>
      <c r="I2768" s="220" t="e">
        <f>VLOOKUP(A2768,EMPRESAS!$A$1:$I$342,9,0)</f>
        <v>#N/A</v>
      </c>
      <c r="K2768" s="176" t="e">
        <f>VLOOKUP(J2768,AUXILIAR_TIPO_ASEGURADORA!$C$2:$D$19,2,0)</f>
        <v>#N/A</v>
      </c>
    </row>
    <row r="2769" spans="2:11">
      <c r="B2769" s="88" t="e">
        <f>VLOOKUP(A2769,EMPRESAS!$A$1:$B$342,2,0)</f>
        <v>#N/A</v>
      </c>
      <c r="C2769" s="88" t="e">
        <f>VLOOKUP(A2769,EMPRESAS!$A$1:$C$342,3,0)</f>
        <v>#N/A</v>
      </c>
      <c r="I2769" s="220" t="e">
        <f>VLOOKUP(A2769,EMPRESAS!$A$1:$I$342,9,0)</f>
        <v>#N/A</v>
      </c>
      <c r="K2769" s="176" t="e">
        <f>VLOOKUP(J2769,AUXILIAR_TIPO_ASEGURADORA!$C$2:$D$19,2,0)</f>
        <v>#N/A</v>
      </c>
    </row>
    <row r="2770" spans="2:11">
      <c r="B2770" s="88" t="e">
        <f>VLOOKUP(A2770,EMPRESAS!$A$1:$B$342,2,0)</f>
        <v>#N/A</v>
      </c>
      <c r="C2770" s="88" t="e">
        <f>VLOOKUP(A2770,EMPRESAS!$A$1:$C$342,3,0)</f>
        <v>#N/A</v>
      </c>
      <c r="I2770" s="220" t="e">
        <f>VLOOKUP(A2770,EMPRESAS!$A$1:$I$342,9,0)</f>
        <v>#N/A</v>
      </c>
      <c r="K2770" s="176" t="e">
        <f>VLOOKUP(J2770,AUXILIAR_TIPO_ASEGURADORA!$C$2:$D$19,2,0)</f>
        <v>#N/A</v>
      </c>
    </row>
    <row r="2771" spans="2:11">
      <c r="B2771" s="88" t="e">
        <f>VLOOKUP(A2771,EMPRESAS!$A$1:$B$342,2,0)</f>
        <v>#N/A</v>
      </c>
      <c r="C2771" s="88" t="e">
        <f>VLOOKUP(A2771,EMPRESAS!$A$1:$C$342,3,0)</f>
        <v>#N/A</v>
      </c>
      <c r="I2771" s="220" t="e">
        <f>VLOOKUP(A2771,EMPRESAS!$A$1:$I$342,9,0)</f>
        <v>#N/A</v>
      </c>
      <c r="K2771" s="176" t="e">
        <f>VLOOKUP(J2771,AUXILIAR_TIPO_ASEGURADORA!$C$2:$D$19,2,0)</f>
        <v>#N/A</v>
      </c>
    </row>
    <row r="2772" spans="2:11">
      <c r="B2772" s="88" t="e">
        <f>VLOOKUP(A2772,EMPRESAS!$A$1:$B$342,2,0)</f>
        <v>#N/A</v>
      </c>
      <c r="C2772" s="88" t="e">
        <f>VLOOKUP(A2772,EMPRESAS!$A$1:$C$342,3,0)</f>
        <v>#N/A</v>
      </c>
      <c r="I2772" s="220" t="e">
        <f>VLOOKUP(A2772,EMPRESAS!$A$1:$I$342,9,0)</f>
        <v>#N/A</v>
      </c>
      <c r="K2772" s="176" t="e">
        <f>VLOOKUP(J2772,AUXILIAR_TIPO_ASEGURADORA!$C$2:$D$19,2,0)</f>
        <v>#N/A</v>
      </c>
    </row>
    <row r="2773" spans="2:11">
      <c r="B2773" s="88" t="e">
        <f>VLOOKUP(A2773,EMPRESAS!$A$1:$B$342,2,0)</f>
        <v>#N/A</v>
      </c>
      <c r="C2773" s="88" t="e">
        <f>VLOOKUP(A2773,EMPRESAS!$A$1:$C$342,3,0)</f>
        <v>#N/A</v>
      </c>
      <c r="I2773" s="220" t="e">
        <f>VLOOKUP(A2773,EMPRESAS!$A$1:$I$342,9,0)</f>
        <v>#N/A</v>
      </c>
      <c r="K2773" s="176" t="e">
        <f>VLOOKUP(J2773,AUXILIAR_TIPO_ASEGURADORA!$C$2:$D$19,2,0)</f>
        <v>#N/A</v>
      </c>
    </row>
    <row r="2774" spans="2:11">
      <c r="B2774" s="88" t="e">
        <f>VLOOKUP(A2774,EMPRESAS!$A$1:$B$342,2,0)</f>
        <v>#N/A</v>
      </c>
      <c r="C2774" s="88" t="e">
        <f>VLOOKUP(A2774,EMPRESAS!$A$1:$C$342,3,0)</f>
        <v>#N/A</v>
      </c>
      <c r="I2774" s="220" t="e">
        <f>VLOOKUP(A2774,EMPRESAS!$A$1:$I$342,9,0)</f>
        <v>#N/A</v>
      </c>
      <c r="K2774" s="176" t="e">
        <f>VLOOKUP(J2774,AUXILIAR_TIPO_ASEGURADORA!$C$2:$D$19,2,0)</f>
        <v>#N/A</v>
      </c>
    </row>
    <row r="2775" spans="2:11">
      <c r="B2775" s="88" t="e">
        <f>VLOOKUP(A2775,EMPRESAS!$A$1:$B$342,2,0)</f>
        <v>#N/A</v>
      </c>
      <c r="C2775" s="88" t="e">
        <f>VLOOKUP(A2775,EMPRESAS!$A$1:$C$342,3,0)</f>
        <v>#N/A</v>
      </c>
      <c r="I2775" s="220" t="e">
        <f>VLOOKUP(A2775,EMPRESAS!$A$1:$I$342,9,0)</f>
        <v>#N/A</v>
      </c>
      <c r="K2775" s="176" t="e">
        <f>VLOOKUP(J2775,AUXILIAR_TIPO_ASEGURADORA!$C$2:$D$19,2,0)</f>
        <v>#N/A</v>
      </c>
    </row>
    <row r="2776" spans="2:11">
      <c r="B2776" s="88" t="e">
        <f>VLOOKUP(A2776,EMPRESAS!$A$1:$B$342,2,0)</f>
        <v>#N/A</v>
      </c>
      <c r="C2776" s="88" t="e">
        <f>VLOOKUP(A2776,EMPRESAS!$A$1:$C$342,3,0)</f>
        <v>#N/A</v>
      </c>
      <c r="I2776" s="220" t="e">
        <f>VLOOKUP(A2776,EMPRESAS!$A$1:$I$342,9,0)</f>
        <v>#N/A</v>
      </c>
      <c r="K2776" s="176" t="e">
        <f>VLOOKUP(J2776,AUXILIAR_TIPO_ASEGURADORA!$C$2:$D$19,2,0)</f>
        <v>#N/A</v>
      </c>
    </row>
    <row r="2777" spans="2:11">
      <c r="B2777" s="88" t="e">
        <f>VLOOKUP(A2777,EMPRESAS!$A$1:$B$342,2,0)</f>
        <v>#N/A</v>
      </c>
      <c r="C2777" s="88" t="e">
        <f>VLOOKUP(A2777,EMPRESAS!$A$1:$C$342,3,0)</f>
        <v>#N/A</v>
      </c>
      <c r="I2777" s="220" t="e">
        <f>VLOOKUP(A2777,EMPRESAS!$A$1:$I$342,9,0)</f>
        <v>#N/A</v>
      </c>
      <c r="K2777" s="176" t="e">
        <f>VLOOKUP(J2777,AUXILIAR_TIPO_ASEGURADORA!$C$2:$D$19,2,0)</f>
        <v>#N/A</v>
      </c>
    </row>
    <row r="2778" spans="2:11">
      <c r="B2778" s="88" t="e">
        <f>VLOOKUP(A2778,EMPRESAS!$A$1:$B$342,2,0)</f>
        <v>#N/A</v>
      </c>
      <c r="C2778" s="88" t="e">
        <f>VLOOKUP(A2778,EMPRESAS!$A$1:$C$342,3,0)</f>
        <v>#N/A</v>
      </c>
      <c r="I2778" s="220" t="e">
        <f>VLOOKUP(A2778,EMPRESAS!$A$1:$I$342,9,0)</f>
        <v>#N/A</v>
      </c>
      <c r="K2778" s="176" t="e">
        <f>VLOOKUP(J2778,AUXILIAR_TIPO_ASEGURADORA!$C$2:$D$19,2,0)</f>
        <v>#N/A</v>
      </c>
    </row>
    <row r="2779" spans="2:11">
      <c r="B2779" s="88" t="e">
        <f>VLOOKUP(A2779,EMPRESAS!$A$1:$B$342,2,0)</f>
        <v>#N/A</v>
      </c>
      <c r="C2779" s="88" t="e">
        <f>VLOOKUP(A2779,EMPRESAS!$A$1:$C$342,3,0)</f>
        <v>#N/A</v>
      </c>
      <c r="I2779" s="220" t="e">
        <f>VLOOKUP(A2779,EMPRESAS!$A$1:$I$342,9,0)</f>
        <v>#N/A</v>
      </c>
      <c r="K2779" s="176" t="e">
        <f>VLOOKUP(J2779,AUXILIAR_TIPO_ASEGURADORA!$C$2:$D$19,2,0)</f>
        <v>#N/A</v>
      </c>
    </row>
    <row r="2780" spans="2:11">
      <c r="B2780" s="88" t="e">
        <f>VLOOKUP(A2780,EMPRESAS!$A$1:$B$342,2,0)</f>
        <v>#N/A</v>
      </c>
      <c r="C2780" s="88" t="e">
        <f>VLOOKUP(A2780,EMPRESAS!$A$1:$C$342,3,0)</f>
        <v>#N/A</v>
      </c>
      <c r="I2780" s="220" t="e">
        <f>VLOOKUP(A2780,EMPRESAS!$A$1:$I$342,9,0)</f>
        <v>#N/A</v>
      </c>
      <c r="K2780" s="176" t="e">
        <f>VLOOKUP(J2780,AUXILIAR_TIPO_ASEGURADORA!$C$2:$D$19,2,0)</f>
        <v>#N/A</v>
      </c>
    </row>
    <row r="2781" spans="2:11">
      <c r="B2781" s="88" t="e">
        <f>VLOOKUP(A2781,EMPRESAS!$A$1:$B$342,2,0)</f>
        <v>#N/A</v>
      </c>
      <c r="C2781" s="88" t="e">
        <f>VLOOKUP(A2781,EMPRESAS!$A$1:$C$342,3,0)</f>
        <v>#N/A</v>
      </c>
      <c r="I2781" s="220" t="e">
        <f>VLOOKUP(A2781,EMPRESAS!$A$1:$I$342,9,0)</f>
        <v>#N/A</v>
      </c>
      <c r="K2781" s="176" t="e">
        <f>VLOOKUP(J2781,AUXILIAR_TIPO_ASEGURADORA!$C$2:$D$19,2,0)</f>
        <v>#N/A</v>
      </c>
    </row>
    <row r="2782" spans="2:11">
      <c r="B2782" s="88" t="e">
        <f>VLOOKUP(A2782,EMPRESAS!$A$1:$B$342,2,0)</f>
        <v>#N/A</v>
      </c>
      <c r="C2782" s="88" t="e">
        <f>VLOOKUP(A2782,EMPRESAS!$A$1:$C$342,3,0)</f>
        <v>#N/A</v>
      </c>
      <c r="I2782" s="220" t="e">
        <f>VLOOKUP(A2782,EMPRESAS!$A$1:$I$342,9,0)</f>
        <v>#N/A</v>
      </c>
      <c r="K2782" s="176" t="e">
        <f>VLOOKUP(J2782,AUXILIAR_TIPO_ASEGURADORA!$C$2:$D$19,2,0)</f>
        <v>#N/A</v>
      </c>
    </row>
    <row r="2783" spans="2:11">
      <c r="B2783" s="88" t="e">
        <f>VLOOKUP(A2783,EMPRESAS!$A$1:$B$342,2,0)</f>
        <v>#N/A</v>
      </c>
      <c r="C2783" s="88" t="e">
        <f>VLOOKUP(A2783,EMPRESAS!$A$1:$C$342,3,0)</f>
        <v>#N/A</v>
      </c>
      <c r="I2783" s="220" t="e">
        <f>VLOOKUP(A2783,EMPRESAS!$A$1:$I$342,9,0)</f>
        <v>#N/A</v>
      </c>
      <c r="K2783" s="176" t="e">
        <f>VLOOKUP(J2783,AUXILIAR_TIPO_ASEGURADORA!$C$2:$D$19,2,0)</f>
        <v>#N/A</v>
      </c>
    </row>
    <row r="2784" spans="2:11">
      <c r="B2784" s="88" t="e">
        <f>VLOOKUP(A2784,EMPRESAS!$A$1:$B$342,2,0)</f>
        <v>#N/A</v>
      </c>
      <c r="C2784" s="88" t="e">
        <f>VLOOKUP(A2784,EMPRESAS!$A$1:$C$342,3,0)</f>
        <v>#N/A</v>
      </c>
      <c r="I2784" s="220" t="e">
        <f>VLOOKUP(A2784,EMPRESAS!$A$1:$I$342,9,0)</f>
        <v>#N/A</v>
      </c>
      <c r="K2784" s="176" t="e">
        <f>VLOOKUP(J2784,AUXILIAR_TIPO_ASEGURADORA!$C$2:$D$19,2,0)</f>
        <v>#N/A</v>
      </c>
    </row>
    <row r="2785" spans="2:11">
      <c r="B2785" s="88" t="e">
        <f>VLOOKUP(A2785,EMPRESAS!$A$1:$B$342,2,0)</f>
        <v>#N/A</v>
      </c>
      <c r="C2785" s="88" t="e">
        <f>VLOOKUP(A2785,EMPRESAS!$A$1:$C$342,3,0)</f>
        <v>#N/A</v>
      </c>
      <c r="I2785" s="220" t="e">
        <f>VLOOKUP(A2785,EMPRESAS!$A$1:$I$342,9,0)</f>
        <v>#N/A</v>
      </c>
      <c r="K2785" s="176" t="e">
        <f>VLOOKUP(J2785,AUXILIAR_TIPO_ASEGURADORA!$C$2:$D$19,2,0)</f>
        <v>#N/A</v>
      </c>
    </row>
    <row r="2786" spans="2:11">
      <c r="B2786" s="88" t="e">
        <f>VLOOKUP(A2786,EMPRESAS!$A$1:$B$342,2,0)</f>
        <v>#N/A</v>
      </c>
      <c r="C2786" s="88" t="e">
        <f>VLOOKUP(A2786,EMPRESAS!$A$1:$C$342,3,0)</f>
        <v>#N/A</v>
      </c>
      <c r="I2786" s="220" t="e">
        <f>VLOOKUP(A2786,EMPRESAS!$A$1:$I$342,9,0)</f>
        <v>#N/A</v>
      </c>
      <c r="K2786" s="176" t="e">
        <f>VLOOKUP(J2786,AUXILIAR_TIPO_ASEGURADORA!$C$2:$D$19,2,0)</f>
        <v>#N/A</v>
      </c>
    </row>
    <row r="2787" spans="2:11">
      <c r="B2787" s="88" t="e">
        <f>VLOOKUP(A2787,EMPRESAS!$A$1:$B$342,2,0)</f>
        <v>#N/A</v>
      </c>
      <c r="C2787" s="88" t="e">
        <f>VLOOKUP(A2787,EMPRESAS!$A$1:$C$342,3,0)</f>
        <v>#N/A</v>
      </c>
      <c r="I2787" s="220" t="e">
        <f>VLOOKUP(A2787,EMPRESAS!$A$1:$I$342,9,0)</f>
        <v>#N/A</v>
      </c>
      <c r="K2787" s="176" t="e">
        <f>VLOOKUP(J2787,AUXILIAR_TIPO_ASEGURADORA!$C$2:$D$19,2,0)</f>
        <v>#N/A</v>
      </c>
    </row>
    <row r="2788" spans="2:11">
      <c r="B2788" s="88" t="e">
        <f>VLOOKUP(A2788,EMPRESAS!$A$1:$B$342,2,0)</f>
        <v>#N/A</v>
      </c>
      <c r="C2788" s="88" t="e">
        <f>VLOOKUP(A2788,EMPRESAS!$A$1:$C$342,3,0)</f>
        <v>#N/A</v>
      </c>
      <c r="I2788" s="220" t="e">
        <f>VLOOKUP(A2788,EMPRESAS!$A$1:$I$342,9,0)</f>
        <v>#N/A</v>
      </c>
      <c r="K2788" s="176" t="e">
        <f>VLOOKUP(J2788,AUXILIAR_TIPO_ASEGURADORA!$C$2:$D$19,2,0)</f>
        <v>#N/A</v>
      </c>
    </row>
    <row r="2789" spans="2:11">
      <c r="B2789" s="88" t="e">
        <f>VLOOKUP(A2789,EMPRESAS!$A$1:$B$342,2,0)</f>
        <v>#N/A</v>
      </c>
      <c r="C2789" s="88" t="e">
        <f>VLOOKUP(A2789,EMPRESAS!$A$1:$C$342,3,0)</f>
        <v>#N/A</v>
      </c>
      <c r="I2789" s="220" t="e">
        <f>VLOOKUP(A2789,EMPRESAS!$A$1:$I$342,9,0)</f>
        <v>#N/A</v>
      </c>
      <c r="K2789" s="176" t="e">
        <f>VLOOKUP(J2789,AUXILIAR_TIPO_ASEGURADORA!$C$2:$D$19,2,0)</f>
        <v>#N/A</v>
      </c>
    </row>
    <row r="2790" spans="2:11">
      <c r="B2790" s="88" t="e">
        <f>VLOOKUP(A2790,EMPRESAS!$A$1:$B$342,2,0)</f>
        <v>#N/A</v>
      </c>
      <c r="C2790" s="88" t="e">
        <f>VLOOKUP(A2790,EMPRESAS!$A$1:$C$342,3,0)</f>
        <v>#N/A</v>
      </c>
      <c r="I2790" s="220" t="e">
        <f>VLOOKUP(A2790,EMPRESAS!$A$1:$I$342,9,0)</f>
        <v>#N/A</v>
      </c>
      <c r="K2790" s="176" t="e">
        <f>VLOOKUP(J2790,AUXILIAR_TIPO_ASEGURADORA!$C$2:$D$19,2,0)</f>
        <v>#N/A</v>
      </c>
    </row>
    <row r="2791" spans="2:11">
      <c r="B2791" s="88" t="e">
        <f>VLOOKUP(A2791,EMPRESAS!$A$1:$B$342,2,0)</f>
        <v>#N/A</v>
      </c>
      <c r="C2791" s="88" t="e">
        <f>VLOOKUP(A2791,EMPRESAS!$A$1:$C$342,3,0)</f>
        <v>#N/A</v>
      </c>
      <c r="I2791" s="220" t="e">
        <f>VLOOKUP(A2791,EMPRESAS!$A$1:$I$342,9,0)</f>
        <v>#N/A</v>
      </c>
      <c r="K2791" s="176" t="e">
        <f>VLOOKUP(J2791,AUXILIAR_TIPO_ASEGURADORA!$C$2:$D$19,2,0)</f>
        <v>#N/A</v>
      </c>
    </row>
    <row r="2792" spans="2:11">
      <c r="B2792" s="88" t="e">
        <f>VLOOKUP(A2792,EMPRESAS!$A$1:$B$342,2,0)</f>
        <v>#N/A</v>
      </c>
      <c r="C2792" s="88" t="e">
        <f>VLOOKUP(A2792,EMPRESAS!$A$1:$C$342,3,0)</f>
        <v>#N/A</v>
      </c>
      <c r="I2792" s="220" t="e">
        <f>VLOOKUP(A2792,EMPRESAS!$A$1:$I$342,9,0)</f>
        <v>#N/A</v>
      </c>
      <c r="K2792" s="176" t="e">
        <f>VLOOKUP(J2792,AUXILIAR_TIPO_ASEGURADORA!$C$2:$D$19,2,0)</f>
        <v>#N/A</v>
      </c>
    </row>
    <row r="2793" spans="2:11">
      <c r="B2793" s="88" t="e">
        <f>VLOOKUP(A2793,EMPRESAS!$A$1:$B$342,2,0)</f>
        <v>#N/A</v>
      </c>
      <c r="C2793" s="88" t="e">
        <f>VLOOKUP(A2793,EMPRESAS!$A$1:$C$342,3,0)</f>
        <v>#N/A</v>
      </c>
      <c r="I2793" s="220" t="e">
        <f>VLOOKUP(A2793,EMPRESAS!$A$1:$I$342,9,0)</f>
        <v>#N/A</v>
      </c>
      <c r="K2793" s="176" t="e">
        <f>VLOOKUP(J2793,AUXILIAR_TIPO_ASEGURADORA!$C$2:$D$19,2,0)</f>
        <v>#N/A</v>
      </c>
    </row>
    <row r="2794" spans="2:11">
      <c r="B2794" s="88" t="e">
        <f>VLOOKUP(A2794,EMPRESAS!$A$1:$B$342,2,0)</f>
        <v>#N/A</v>
      </c>
      <c r="C2794" s="88" t="e">
        <f>VLOOKUP(A2794,EMPRESAS!$A$1:$C$342,3,0)</f>
        <v>#N/A</v>
      </c>
      <c r="I2794" s="220" t="e">
        <f>VLOOKUP(A2794,EMPRESAS!$A$1:$I$342,9,0)</f>
        <v>#N/A</v>
      </c>
      <c r="K2794" s="176" t="e">
        <f>VLOOKUP(J2794,AUXILIAR_TIPO_ASEGURADORA!$C$2:$D$19,2,0)</f>
        <v>#N/A</v>
      </c>
    </row>
    <row r="2795" spans="2:11">
      <c r="B2795" s="88" t="e">
        <f>VLOOKUP(A2795,EMPRESAS!$A$1:$B$342,2,0)</f>
        <v>#N/A</v>
      </c>
      <c r="C2795" s="88" t="e">
        <f>VLOOKUP(A2795,EMPRESAS!$A$1:$C$342,3,0)</f>
        <v>#N/A</v>
      </c>
      <c r="I2795" s="220" t="e">
        <f>VLOOKUP(A2795,EMPRESAS!$A$1:$I$342,9,0)</f>
        <v>#N/A</v>
      </c>
      <c r="K2795" s="176" t="e">
        <f>VLOOKUP(J2795,AUXILIAR_TIPO_ASEGURADORA!$C$2:$D$19,2,0)</f>
        <v>#N/A</v>
      </c>
    </row>
    <row r="2796" spans="2:11">
      <c r="B2796" s="88" t="e">
        <f>VLOOKUP(A2796,EMPRESAS!$A$1:$B$342,2,0)</f>
        <v>#N/A</v>
      </c>
      <c r="C2796" s="88" t="e">
        <f>VLOOKUP(A2796,EMPRESAS!$A$1:$C$342,3,0)</f>
        <v>#N/A</v>
      </c>
      <c r="I2796" s="220" t="e">
        <f>VLOOKUP(A2796,EMPRESAS!$A$1:$I$342,9,0)</f>
        <v>#N/A</v>
      </c>
      <c r="K2796" s="176" t="e">
        <f>VLOOKUP(J2796,AUXILIAR_TIPO_ASEGURADORA!$C$2:$D$19,2,0)</f>
        <v>#N/A</v>
      </c>
    </row>
    <row r="2797" spans="2:11">
      <c r="B2797" s="88" t="e">
        <f>VLOOKUP(A2797,EMPRESAS!$A$1:$B$342,2,0)</f>
        <v>#N/A</v>
      </c>
      <c r="C2797" s="88" t="e">
        <f>VLOOKUP(A2797,EMPRESAS!$A$1:$C$342,3,0)</f>
        <v>#N/A</v>
      </c>
      <c r="I2797" s="220" t="e">
        <f>VLOOKUP(A2797,EMPRESAS!$A$1:$I$342,9,0)</f>
        <v>#N/A</v>
      </c>
      <c r="K2797" s="176" t="e">
        <f>VLOOKUP(J2797,AUXILIAR_TIPO_ASEGURADORA!$C$2:$D$19,2,0)</f>
        <v>#N/A</v>
      </c>
    </row>
    <row r="2798" spans="2:11">
      <c r="B2798" s="88" t="e">
        <f>VLOOKUP(A2798,EMPRESAS!$A$1:$B$342,2,0)</f>
        <v>#N/A</v>
      </c>
      <c r="C2798" s="88" t="e">
        <f>VLOOKUP(A2798,EMPRESAS!$A$1:$C$342,3,0)</f>
        <v>#N/A</v>
      </c>
      <c r="I2798" s="220" t="e">
        <f>VLOOKUP(A2798,EMPRESAS!$A$1:$I$342,9,0)</f>
        <v>#N/A</v>
      </c>
      <c r="K2798" s="176" t="e">
        <f>VLOOKUP(J2798,AUXILIAR_TIPO_ASEGURADORA!$C$2:$D$19,2,0)</f>
        <v>#N/A</v>
      </c>
    </row>
    <row r="2799" spans="2:11">
      <c r="B2799" s="88" t="e">
        <f>VLOOKUP(A2799,EMPRESAS!$A$1:$B$342,2,0)</f>
        <v>#N/A</v>
      </c>
      <c r="C2799" s="88" t="e">
        <f>VLOOKUP(A2799,EMPRESAS!$A$1:$C$342,3,0)</f>
        <v>#N/A</v>
      </c>
      <c r="I2799" s="220" t="e">
        <f>VLOOKUP(A2799,EMPRESAS!$A$1:$I$342,9,0)</f>
        <v>#N/A</v>
      </c>
      <c r="K2799" s="176" t="e">
        <f>VLOOKUP(J2799,AUXILIAR_TIPO_ASEGURADORA!$C$2:$D$19,2,0)</f>
        <v>#N/A</v>
      </c>
    </row>
    <row r="2800" spans="2:11">
      <c r="B2800" s="88" t="e">
        <f>VLOOKUP(A2800,EMPRESAS!$A$1:$B$342,2,0)</f>
        <v>#N/A</v>
      </c>
      <c r="C2800" s="88" t="e">
        <f>VLOOKUP(A2800,EMPRESAS!$A$1:$C$342,3,0)</f>
        <v>#N/A</v>
      </c>
      <c r="I2800" s="220" t="e">
        <f>VLOOKUP(A2800,EMPRESAS!$A$1:$I$342,9,0)</f>
        <v>#N/A</v>
      </c>
      <c r="K2800" s="176" t="e">
        <f>VLOOKUP(J2800,AUXILIAR_TIPO_ASEGURADORA!$C$2:$D$19,2,0)</f>
        <v>#N/A</v>
      </c>
    </row>
    <row r="2801" spans="2:11">
      <c r="B2801" s="88" t="e">
        <f>VLOOKUP(A2801,EMPRESAS!$A$1:$B$342,2,0)</f>
        <v>#N/A</v>
      </c>
      <c r="C2801" s="88" t="e">
        <f>VLOOKUP(A2801,EMPRESAS!$A$1:$C$342,3,0)</f>
        <v>#N/A</v>
      </c>
      <c r="I2801" s="220" t="e">
        <f>VLOOKUP(A2801,EMPRESAS!$A$1:$I$342,9,0)</f>
        <v>#N/A</v>
      </c>
      <c r="K2801" s="176" t="e">
        <f>VLOOKUP(J2801,AUXILIAR_TIPO_ASEGURADORA!$C$2:$D$19,2,0)</f>
        <v>#N/A</v>
      </c>
    </row>
    <row r="2802" spans="2:11">
      <c r="B2802" s="88" t="e">
        <f>VLOOKUP(A2802,EMPRESAS!$A$1:$B$342,2,0)</f>
        <v>#N/A</v>
      </c>
      <c r="C2802" s="88" t="e">
        <f>VLOOKUP(A2802,EMPRESAS!$A$1:$C$342,3,0)</f>
        <v>#N/A</v>
      </c>
      <c r="I2802" s="220" t="e">
        <f>VLOOKUP(A2802,EMPRESAS!$A$1:$I$342,9,0)</f>
        <v>#N/A</v>
      </c>
      <c r="K2802" s="176" t="e">
        <f>VLOOKUP(J2802,AUXILIAR_TIPO_ASEGURADORA!$C$2:$D$19,2,0)</f>
        <v>#N/A</v>
      </c>
    </row>
    <row r="2803" spans="2:11">
      <c r="B2803" s="88" t="e">
        <f>VLOOKUP(A2803,EMPRESAS!$A$1:$B$342,2,0)</f>
        <v>#N/A</v>
      </c>
      <c r="C2803" s="88" t="e">
        <f>VLOOKUP(A2803,EMPRESAS!$A$1:$C$342,3,0)</f>
        <v>#N/A</v>
      </c>
      <c r="I2803" s="220" t="e">
        <f>VLOOKUP(A2803,EMPRESAS!$A$1:$I$342,9,0)</f>
        <v>#N/A</v>
      </c>
      <c r="K2803" s="176" t="e">
        <f>VLOOKUP(J2803,AUXILIAR_TIPO_ASEGURADORA!$C$2:$D$19,2,0)</f>
        <v>#N/A</v>
      </c>
    </row>
    <row r="2804" spans="2:11">
      <c r="B2804" s="88" t="e">
        <f>VLOOKUP(A2804,EMPRESAS!$A$1:$B$342,2,0)</f>
        <v>#N/A</v>
      </c>
      <c r="C2804" s="88" t="e">
        <f>VLOOKUP(A2804,EMPRESAS!$A$1:$C$342,3,0)</f>
        <v>#N/A</v>
      </c>
      <c r="I2804" s="220" t="e">
        <f>VLOOKUP(A2804,EMPRESAS!$A$1:$I$342,9,0)</f>
        <v>#N/A</v>
      </c>
      <c r="K2804" s="176" t="e">
        <f>VLOOKUP(J2804,AUXILIAR_TIPO_ASEGURADORA!$C$2:$D$19,2,0)</f>
        <v>#N/A</v>
      </c>
    </row>
    <row r="2805" spans="2:11">
      <c r="B2805" s="88" t="e">
        <f>VLOOKUP(A2805,EMPRESAS!$A$1:$B$342,2,0)</f>
        <v>#N/A</v>
      </c>
      <c r="C2805" s="88" t="e">
        <f>VLOOKUP(A2805,EMPRESAS!$A$1:$C$342,3,0)</f>
        <v>#N/A</v>
      </c>
      <c r="I2805" s="220" t="e">
        <f>VLOOKUP(A2805,EMPRESAS!$A$1:$I$342,9,0)</f>
        <v>#N/A</v>
      </c>
      <c r="K2805" s="176" t="e">
        <f>VLOOKUP(J2805,AUXILIAR_TIPO_ASEGURADORA!$C$2:$D$19,2,0)</f>
        <v>#N/A</v>
      </c>
    </row>
    <row r="2806" spans="2:11">
      <c r="B2806" s="88" t="e">
        <f>VLOOKUP(A2806,EMPRESAS!$A$1:$B$342,2,0)</f>
        <v>#N/A</v>
      </c>
      <c r="C2806" s="88" t="e">
        <f>VLOOKUP(A2806,EMPRESAS!$A$1:$C$342,3,0)</f>
        <v>#N/A</v>
      </c>
      <c r="I2806" s="220" t="e">
        <f>VLOOKUP(A2806,EMPRESAS!$A$1:$I$342,9,0)</f>
        <v>#N/A</v>
      </c>
      <c r="K2806" s="176" t="e">
        <f>VLOOKUP(J2806,AUXILIAR_TIPO_ASEGURADORA!$C$2:$D$19,2,0)</f>
        <v>#N/A</v>
      </c>
    </row>
    <row r="2807" spans="2:11">
      <c r="B2807" s="88" t="e">
        <f>VLOOKUP(A2807,EMPRESAS!$A$1:$B$342,2,0)</f>
        <v>#N/A</v>
      </c>
      <c r="C2807" s="88" t="e">
        <f>VLOOKUP(A2807,EMPRESAS!$A$1:$C$342,3,0)</f>
        <v>#N/A</v>
      </c>
      <c r="I2807" s="220" t="e">
        <f>VLOOKUP(A2807,EMPRESAS!$A$1:$I$342,9,0)</f>
        <v>#N/A</v>
      </c>
      <c r="K2807" s="176" t="e">
        <f>VLOOKUP(J2807,AUXILIAR_TIPO_ASEGURADORA!$C$2:$D$19,2,0)</f>
        <v>#N/A</v>
      </c>
    </row>
    <row r="2808" spans="2:11">
      <c r="B2808" s="88" t="e">
        <f>VLOOKUP(A2808,EMPRESAS!$A$1:$B$342,2,0)</f>
        <v>#N/A</v>
      </c>
      <c r="C2808" s="88" t="e">
        <f>VLOOKUP(A2808,EMPRESAS!$A$1:$C$342,3,0)</f>
        <v>#N/A</v>
      </c>
      <c r="I2808" s="220" t="e">
        <f>VLOOKUP(A2808,EMPRESAS!$A$1:$I$342,9,0)</f>
        <v>#N/A</v>
      </c>
      <c r="K2808" s="176" t="e">
        <f>VLOOKUP(J2808,AUXILIAR_TIPO_ASEGURADORA!$C$2:$D$19,2,0)</f>
        <v>#N/A</v>
      </c>
    </row>
    <row r="2809" spans="2:11">
      <c r="B2809" s="88" t="e">
        <f>VLOOKUP(A2809,EMPRESAS!$A$1:$B$342,2,0)</f>
        <v>#N/A</v>
      </c>
      <c r="C2809" s="88" t="e">
        <f>VLOOKUP(A2809,EMPRESAS!$A$1:$C$342,3,0)</f>
        <v>#N/A</v>
      </c>
      <c r="I2809" s="220" t="e">
        <f>VLOOKUP(A2809,EMPRESAS!$A$1:$I$342,9,0)</f>
        <v>#N/A</v>
      </c>
      <c r="K2809" s="176" t="e">
        <f>VLOOKUP(J2809,AUXILIAR_TIPO_ASEGURADORA!$C$2:$D$19,2,0)</f>
        <v>#N/A</v>
      </c>
    </row>
    <row r="2810" spans="2:11">
      <c r="B2810" s="88" t="e">
        <f>VLOOKUP(A2810,EMPRESAS!$A$1:$B$342,2,0)</f>
        <v>#N/A</v>
      </c>
      <c r="C2810" s="88" t="e">
        <f>VLOOKUP(A2810,EMPRESAS!$A$1:$C$342,3,0)</f>
        <v>#N/A</v>
      </c>
      <c r="I2810" s="220" t="e">
        <f>VLOOKUP(A2810,EMPRESAS!$A$1:$I$342,9,0)</f>
        <v>#N/A</v>
      </c>
      <c r="K2810" s="176" t="e">
        <f>VLOOKUP(J2810,AUXILIAR_TIPO_ASEGURADORA!$C$2:$D$19,2,0)</f>
        <v>#N/A</v>
      </c>
    </row>
    <row r="2811" spans="2:11">
      <c r="B2811" s="88" t="e">
        <f>VLOOKUP(A2811,EMPRESAS!$A$1:$B$342,2,0)</f>
        <v>#N/A</v>
      </c>
      <c r="C2811" s="88" t="e">
        <f>VLOOKUP(A2811,EMPRESAS!$A$1:$C$342,3,0)</f>
        <v>#N/A</v>
      </c>
      <c r="I2811" s="220" t="e">
        <f>VLOOKUP(A2811,EMPRESAS!$A$1:$I$342,9,0)</f>
        <v>#N/A</v>
      </c>
      <c r="K2811" s="176" t="e">
        <f>VLOOKUP(J2811,AUXILIAR_TIPO_ASEGURADORA!$C$2:$D$19,2,0)</f>
        <v>#N/A</v>
      </c>
    </row>
    <row r="2812" spans="2:11">
      <c r="B2812" s="88" t="e">
        <f>VLOOKUP(A2812,EMPRESAS!$A$1:$B$342,2,0)</f>
        <v>#N/A</v>
      </c>
      <c r="C2812" s="88" t="e">
        <f>VLOOKUP(A2812,EMPRESAS!$A$1:$C$342,3,0)</f>
        <v>#N/A</v>
      </c>
      <c r="I2812" s="220" t="e">
        <f>VLOOKUP(A2812,EMPRESAS!$A$1:$I$342,9,0)</f>
        <v>#N/A</v>
      </c>
      <c r="K2812" s="176" t="e">
        <f>VLOOKUP(J2812,AUXILIAR_TIPO_ASEGURADORA!$C$2:$D$19,2,0)</f>
        <v>#N/A</v>
      </c>
    </row>
    <row r="2813" spans="2:11">
      <c r="B2813" s="88" t="e">
        <f>VLOOKUP(A2813,EMPRESAS!$A$1:$B$342,2,0)</f>
        <v>#N/A</v>
      </c>
      <c r="C2813" s="88" t="e">
        <f>VLOOKUP(A2813,EMPRESAS!$A$1:$C$342,3,0)</f>
        <v>#N/A</v>
      </c>
      <c r="I2813" s="220" t="e">
        <f>VLOOKUP(A2813,EMPRESAS!$A$1:$I$342,9,0)</f>
        <v>#N/A</v>
      </c>
      <c r="K2813" s="176" t="e">
        <f>VLOOKUP(J2813,AUXILIAR_TIPO_ASEGURADORA!$C$2:$D$19,2,0)</f>
        <v>#N/A</v>
      </c>
    </row>
    <row r="2814" spans="2:11">
      <c r="B2814" s="88" t="e">
        <f>VLOOKUP(A2814,EMPRESAS!$A$1:$B$342,2,0)</f>
        <v>#N/A</v>
      </c>
      <c r="C2814" s="88" t="e">
        <f>VLOOKUP(A2814,EMPRESAS!$A$1:$C$342,3,0)</f>
        <v>#N/A</v>
      </c>
      <c r="I2814" s="220" t="e">
        <f>VLOOKUP(A2814,EMPRESAS!$A$1:$I$342,9,0)</f>
        <v>#N/A</v>
      </c>
      <c r="K2814" s="176" t="e">
        <f>VLOOKUP(J2814,AUXILIAR_TIPO_ASEGURADORA!$C$2:$D$19,2,0)</f>
        <v>#N/A</v>
      </c>
    </row>
    <row r="2815" spans="2:11">
      <c r="B2815" s="88" t="e">
        <f>VLOOKUP(A2815,EMPRESAS!$A$1:$B$342,2,0)</f>
        <v>#N/A</v>
      </c>
      <c r="C2815" s="88" t="e">
        <f>VLOOKUP(A2815,EMPRESAS!$A$1:$C$342,3,0)</f>
        <v>#N/A</v>
      </c>
      <c r="I2815" s="220" t="e">
        <f>VLOOKUP(A2815,EMPRESAS!$A$1:$I$342,9,0)</f>
        <v>#N/A</v>
      </c>
      <c r="K2815" s="176" t="e">
        <f>VLOOKUP(J2815,AUXILIAR_TIPO_ASEGURADORA!$C$2:$D$19,2,0)</f>
        <v>#N/A</v>
      </c>
    </row>
    <row r="2816" spans="2:11">
      <c r="B2816" s="88" t="e">
        <f>VLOOKUP(A2816,EMPRESAS!$A$1:$B$342,2,0)</f>
        <v>#N/A</v>
      </c>
      <c r="C2816" s="88" t="e">
        <f>VLOOKUP(A2816,EMPRESAS!$A$1:$C$342,3,0)</f>
        <v>#N/A</v>
      </c>
      <c r="I2816" s="220" t="e">
        <f>VLOOKUP(A2816,EMPRESAS!$A$1:$I$342,9,0)</f>
        <v>#N/A</v>
      </c>
      <c r="K2816" s="176" t="e">
        <f>VLOOKUP(J2816,AUXILIAR_TIPO_ASEGURADORA!$C$2:$D$19,2,0)</f>
        <v>#N/A</v>
      </c>
    </row>
    <row r="2817" spans="2:11">
      <c r="B2817" s="88" t="e">
        <f>VLOOKUP(A2817,EMPRESAS!$A$1:$B$342,2,0)</f>
        <v>#N/A</v>
      </c>
      <c r="C2817" s="88" t="e">
        <f>VLOOKUP(A2817,EMPRESAS!$A$1:$C$342,3,0)</f>
        <v>#N/A</v>
      </c>
      <c r="I2817" s="220" t="e">
        <f>VLOOKUP(A2817,EMPRESAS!$A$1:$I$342,9,0)</f>
        <v>#N/A</v>
      </c>
      <c r="K2817" s="176" t="e">
        <f>VLOOKUP(J2817,AUXILIAR_TIPO_ASEGURADORA!$C$2:$D$19,2,0)</f>
        <v>#N/A</v>
      </c>
    </row>
    <row r="2818" spans="2:11">
      <c r="B2818" s="88" t="e">
        <f>VLOOKUP(A2818,EMPRESAS!$A$1:$B$342,2,0)</f>
        <v>#N/A</v>
      </c>
      <c r="C2818" s="88" t="e">
        <f>VLOOKUP(A2818,EMPRESAS!$A$1:$C$342,3,0)</f>
        <v>#N/A</v>
      </c>
      <c r="I2818" s="220" t="e">
        <f>VLOOKUP(A2818,EMPRESAS!$A$1:$I$342,9,0)</f>
        <v>#N/A</v>
      </c>
      <c r="K2818" s="176" t="e">
        <f>VLOOKUP(J2818,AUXILIAR_TIPO_ASEGURADORA!$C$2:$D$19,2,0)</f>
        <v>#N/A</v>
      </c>
    </row>
    <row r="2819" spans="2:11">
      <c r="B2819" s="88" t="e">
        <f>VLOOKUP(A2819,EMPRESAS!$A$1:$B$342,2,0)</f>
        <v>#N/A</v>
      </c>
      <c r="C2819" s="88" t="e">
        <f>VLOOKUP(A2819,EMPRESAS!$A$1:$C$342,3,0)</f>
        <v>#N/A</v>
      </c>
      <c r="I2819" s="220" t="e">
        <f>VLOOKUP(A2819,EMPRESAS!$A$1:$I$342,9,0)</f>
        <v>#N/A</v>
      </c>
      <c r="K2819" s="176" t="e">
        <f>VLOOKUP(J2819,AUXILIAR_TIPO_ASEGURADORA!$C$2:$D$19,2,0)</f>
        <v>#N/A</v>
      </c>
    </row>
    <row r="2820" spans="2:11">
      <c r="B2820" s="88" t="e">
        <f>VLOOKUP(A2820,EMPRESAS!$A$1:$B$342,2,0)</f>
        <v>#N/A</v>
      </c>
      <c r="C2820" s="88" t="e">
        <f>VLOOKUP(A2820,EMPRESAS!$A$1:$C$342,3,0)</f>
        <v>#N/A</v>
      </c>
      <c r="I2820" s="220" t="e">
        <f>VLOOKUP(A2820,EMPRESAS!$A$1:$I$342,9,0)</f>
        <v>#N/A</v>
      </c>
      <c r="K2820" s="176" t="e">
        <f>VLOOKUP(J2820,AUXILIAR_TIPO_ASEGURADORA!$C$2:$D$19,2,0)</f>
        <v>#N/A</v>
      </c>
    </row>
    <row r="2821" spans="2:11">
      <c r="B2821" s="88" t="e">
        <f>VLOOKUP(A2821,EMPRESAS!$A$1:$B$342,2,0)</f>
        <v>#N/A</v>
      </c>
      <c r="C2821" s="88" t="e">
        <f>VLOOKUP(A2821,EMPRESAS!$A$1:$C$342,3,0)</f>
        <v>#N/A</v>
      </c>
      <c r="I2821" s="220" t="e">
        <f>VLOOKUP(A2821,EMPRESAS!$A$1:$I$342,9,0)</f>
        <v>#N/A</v>
      </c>
      <c r="K2821" s="176" t="e">
        <f>VLOOKUP(J2821,AUXILIAR_TIPO_ASEGURADORA!$C$2:$D$19,2,0)</f>
        <v>#N/A</v>
      </c>
    </row>
    <row r="2822" spans="2:11">
      <c r="B2822" s="88" t="e">
        <f>VLOOKUP(A2822,EMPRESAS!$A$1:$B$342,2,0)</f>
        <v>#N/A</v>
      </c>
      <c r="C2822" s="88" t="e">
        <f>VLOOKUP(A2822,EMPRESAS!$A$1:$C$342,3,0)</f>
        <v>#N/A</v>
      </c>
      <c r="I2822" s="220" t="e">
        <f>VLOOKUP(A2822,EMPRESAS!$A$1:$I$342,9,0)</f>
        <v>#N/A</v>
      </c>
      <c r="K2822" s="176" t="e">
        <f>VLOOKUP(J2822,AUXILIAR_TIPO_ASEGURADORA!$C$2:$D$19,2,0)</f>
        <v>#N/A</v>
      </c>
    </row>
    <row r="2823" spans="2:11">
      <c r="B2823" s="88" t="e">
        <f>VLOOKUP(A2823,EMPRESAS!$A$1:$B$342,2,0)</f>
        <v>#N/A</v>
      </c>
      <c r="C2823" s="88" t="e">
        <f>VLOOKUP(A2823,EMPRESAS!$A$1:$C$342,3,0)</f>
        <v>#N/A</v>
      </c>
      <c r="I2823" s="220" t="e">
        <f>VLOOKUP(A2823,EMPRESAS!$A$1:$I$342,9,0)</f>
        <v>#N/A</v>
      </c>
      <c r="K2823" s="176" t="e">
        <f>VLOOKUP(J2823,AUXILIAR_TIPO_ASEGURADORA!$C$2:$D$19,2,0)</f>
        <v>#N/A</v>
      </c>
    </row>
    <row r="2824" spans="2:11">
      <c r="B2824" s="88" t="e">
        <f>VLOOKUP(A2824,EMPRESAS!$A$1:$B$342,2,0)</f>
        <v>#N/A</v>
      </c>
      <c r="C2824" s="88" t="e">
        <f>VLOOKUP(A2824,EMPRESAS!$A$1:$C$342,3,0)</f>
        <v>#N/A</v>
      </c>
      <c r="I2824" s="220" t="e">
        <f>VLOOKUP(A2824,EMPRESAS!$A$1:$I$342,9,0)</f>
        <v>#N/A</v>
      </c>
      <c r="K2824" s="176" t="e">
        <f>VLOOKUP(J2824,AUXILIAR_TIPO_ASEGURADORA!$C$2:$D$19,2,0)</f>
        <v>#N/A</v>
      </c>
    </row>
    <row r="2825" spans="2:11">
      <c r="B2825" s="88" t="e">
        <f>VLOOKUP(A2825,EMPRESAS!$A$1:$B$342,2,0)</f>
        <v>#N/A</v>
      </c>
      <c r="C2825" s="88" t="e">
        <f>VLOOKUP(A2825,EMPRESAS!$A$1:$C$342,3,0)</f>
        <v>#N/A</v>
      </c>
      <c r="I2825" s="220" t="e">
        <f>VLOOKUP(A2825,EMPRESAS!$A$1:$I$342,9,0)</f>
        <v>#N/A</v>
      </c>
      <c r="K2825" s="176" t="e">
        <f>VLOOKUP(J2825,AUXILIAR_TIPO_ASEGURADORA!$C$2:$D$19,2,0)</f>
        <v>#N/A</v>
      </c>
    </row>
    <row r="2826" spans="2:11">
      <c r="B2826" s="88" t="e">
        <f>VLOOKUP(A2826,EMPRESAS!$A$1:$B$342,2,0)</f>
        <v>#N/A</v>
      </c>
      <c r="C2826" s="88" t="e">
        <f>VLOOKUP(A2826,EMPRESAS!$A$1:$C$342,3,0)</f>
        <v>#N/A</v>
      </c>
      <c r="I2826" s="220" t="e">
        <f>VLOOKUP(A2826,EMPRESAS!$A$1:$I$342,9,0)</f>
        <v>#N/A</v>
      </c>
      <c r="K2826" s="176" t="e">
        <f>VLOOKUP(J2826,AUXILIAR_TIPO_ASEGURADORA!$C$2:$D$19,2,0)</f>
        <v>#N/A</v>
      </c>
    </row>
    <row r="2827" spans="2:11">
      <c r="B2827" s="88" t="e">
        <f>VLOOKUP(A2827,EMPRESAS!$A$1:$B$342,2,0)</f>
        <v>#N/A</v>
      </c>
      <c r="C2827" s="88" t="e">
        <f>VLOOKUP(A2827,EMPRESAS!$A$1:$C$342,3,0)</f>
        <v>#N/A</v>
      </c>
      <c r="I2827" s="220" t="e">
        <f>VLOOKUP(A2827,EMPRESAS!$A$1:$I$342,9,0)</f>
        <v>#N/A</v>
      </c>
      <c r="K2827" s="176" t="e">
        <f>VLOOKUP(J2827,AUXILIAR_TIPO_ASEGURADORA!$C$2:$D$19,2,0)</f>
        <v>#N/A</v>
      </c>
    </row>
    <row r="2828" spans="2:11">
      <c r="B2828" s="88" t="e">
        <f>VLOOKUP(A2828,EMPRESAS!$A$1:$B$342,2,0)</f>
        <v>#N/A</v>
      </c>
      <c r="C2828" s="88" t="e">
        <f>VLOOKUP(A2828,EMPRESAS!$A$1:$C$342,3,0)</f>
        <v>#N/A</v>
      </c>
      <c r="I2828" s="220" t="e">
        <f>VLOOKUP(A2828,EMPRESAS!$A$1:$I$342,9,0)</f>
        <v>#N/A</v>
      </c>
      <c r="K2828" s="176" t="e">
        <f>VLOOKUP(J2828,AUXILIAR_TIPO_ASEGURADORA!$C$2:$D$19,2,0)</f>
        <v>#N/A</v>
      </c>
    </row>
    <row r="2829" spans="2:11">
      <c r="B2829" s="88" t="e">
        <f>VLOOKUP(A2829,EMPRESAS!$A$1:$B$342,2,0)</f>
        <v>#N/A</v>
      </c>
      <c r="C2829" s="88" t="e">
        <f>VLOOKUP(A2829,EMPRESAS!$A$1:$C$342,3,0)</f>
        <v>#N/A</v>
      </c>
      <c r="I2829" s="220" t="e">
        <f>VLOOKUP(A2829,EMPRESAS!$A$1:$I$342,9,0)</f>
        <v>#N/A</v>
      </c>
      <c r="K2829" s="176" t="e">
        <f>VLOOKUP(J2829,AUXILIAR_TIPO_ASEGURADORA!$C$2:$D$19,2,0)</f>
        <v>#N/A</v>
      </c>
    </row>
    <row r="2830" spans="2:11">
      <c r="B2830" s="88" t="e">
        <f>VLOOKUP(A2830,EMPRESAS!$A$1:$B$342,2,0)</f>
        <v>#N/A</v>
      </c>
      <c r="C2830" s="88" t="e">
        <f>VLOOKUP(A2830,EMPRESAS!$A$1:$C$342,3,0)</f>
        <v>#N/A</v>
      </c>
      <c r="I2830" s="220" t="e">
        <f>VLOOKUP(A2830,EMPRESAS!$A$1:$I$342,9,0)</f>
        <v>#N/A</v>
      </c>
      <c r="K2830" s="176" t="e">
        <f>VLOOKUP(J2830,AUXILIAR_TIPO_ASEGURADORA!$C$2:$D$19,2,0)</f>
        <v>#N/A</v>
      </c>
    </row>
    <row r="2831" spans="2:11">
      <c r="B2831" s="88" t="e">
        <f>VLOOKUP(A2831,EMPRESAS!$A$1:$B$342,2,0)</f>
        <v>#N/A</v>
      </c>
      <c r="C2831" s="88" t="e">
        <f>VLOOKUP(A2831,EMPRESAS!$A$1:$C$342,3,0)</f>
        <v>#N/A</v>
      </c>
      <c r="I2831" s="220" t="e">
        <f>VLOOKUP(A2831,EMPRESAS!$A$1:$I$342,9,0)</f>
        <v>#N/A</v>
      </c>
      <c r="K2831" s="176" t="e">
        <f>VLOOKUP(J2831,AUXILIAR_TIPO_ASEGURADORA!$C$2:$D$19,2,0)</f>
        <v>#N/A</v>
      </c>
    </row>
    <row r="2832" spans="2:11">
      <c r="B2832" s="88" t="e">
        <f>VLOOKUP(A2832,EMPRESAS!$A$1:$B$342,2,0)</f>
        <v>#N/A</v>
      </c>
      <c r="C2832" s="88" t="e">
        <f>VLOOKUP(A2832,EMPRESAS!$A$1:$C$342,3,0)</f>
        <v>#N/A</v>
      </c>
      <c r="I2832" s="220" t="e">
        <f>VLOOKUP(A2832,EMPRESAS!$A$1:$I$342,9,0)</f>
        <v>#N/A</v>
      </c>
      <c r="K2832" s="176" t="e">
        <f>VLOOKUP(J2832,AUXILIAR_TIPO_ASEGURADORA!$C$2:$D$19,2,0)</f>
        <v>#N/A</v>
      </c>
    </row>
    <row r="2833" spans="2:11">
      <c r="B2833" s="88" t="e">
        <f>VLOOKUP(A2833,EMPRESAS!$A$1:$B$342,2,0)</f>
        <v>#N/A</v>
      </c>
      <c r="C2833" s="88" t="e">
        <f>VLOOKUP(A2833,EMPRESAS!$A$1:$C$342,3,0)</f>
        <v>#N/A</v>
      </c>
      <c r="I2833" s="220" t="e">
        <f>VLOOKUP(A2833,EMPRESAS!$A$1:$I$342,9,0)</f>
        <v>#N/A</v>
      </c>
      <c r="K2833" s="176" t="e">
        <f>VLOOKUP(J2833,AUXILIAR_TIPO_ASEGURADORA!$C$2:$D$19,2,0)</f>
        <v>#N/A</v>
      </c>
    </row>
    <row r="2834" spans="2:11">
      <c r="B2834" s="88" t="e">
        <f>VLOOKUP(A2834,EMPRESAS!$A$1:$B$342,2,0)</f>
        <v>#N/A</v>
      </c>
      <c r="C2834" s="88" t="e">
        <f>VLOOKUP(A2834,EMPRESAS!$A$1:$C$342,3,0)</f>
        <v>#N/A</v>
      </c>
      <c r="I2834" s="220" t="e">
        <f>VLOOKUP(A2834,EMPRESAS!$A$1:$I$342,9,0)</f>
        <v>#N/A</v>
      </c>
      <c r="K2834" s="176" t="e">
        <f>VLOOKUP(J2834,AUXILIAR_TIPO_ASEGURADORA!$C$2:$D$19,2,0)</f>
        <v>#N/A</v>
      </c>
    </row>
    <row r="2835" spans="2:11">
      <c r="B2835" s="88" t="e">
        <f>VLOOKUP(A2835,EMPRESAS!$A$1:$B$342,2,0)</f>
        <v>#N/A</v>
      </c>
      <c r="C2835" s="88" t="e">
        <f>VLOOKUP(A2835,EMPRESAS!$A$1:$C$342,3,0)</f>
        <v>#N/A</v>
      </c>
      <c r="I2835" s="220" t="e">
        <f>VLOOKUP(A2835,EMPRESAS!$A$1:$I$342,9,0)</f>
        <v>#N/A</v>
      </c>
      <c r="K2835" s="176" t="e">
        <f>VLOOKUP(J2835,AUXILIAR_TIPO_ASEGURADORA!$C$2:$D$19,2,0)</f>
        <v>#N/A</v>
      </c>
    </row>
    <row r="2836" spans="2:11">
      <c r="B2836" s="88" t="e">
        <f>VLOOKUP(A2836,EMPRESAS!$A$1:$B$342,2,0)</f>
        <v>#N/A</v>
      </c>
      <c r="C2836" s="88" t="e">
        <f>VLOOKUP(A2836,EMPRESAS!$A$1:$C$342,3,0)</f>
        <v>#N/A</v>
      </c>
      <c r="I2836" s="220" t="e">
        <f>VLOOKUP(A2836,EMPRESAS!$A$1:$I$342,9,0)</f>
        <v>#N/A</v>
      </c>
      <c r="K2836" s="176" t="e">
        <f>VLOOKUP(J2836,AUXILIAR_TIPO_ASEGURADORA!$C$2:$D$19,2,0)</f>
        <v>#N/A</v>
      </c>
    </row>
    <row r="2837" spans="2:11">
      <c r="B2837" s="88" t="e">
        <f>VLOOKUP(A2837,EMPRESAS!$A$1:$B$342,2,0)</f>
        <v>#N/A</v>
      </c>
      <c r="C2837" s="88" t="e">
        <f>VLOOKUP(A2837,EMPRESAS!$A$1:$C$342,3,0)</f>
        <v>#N/A</v>
      </c>
      <c r="I2837" s="220" t="e">
        <f>VLOOKUP(A2837,EMPRESAS!$A$1:$I$342,9,0)</f>
        <v>#N/A</v>
      </c>
      <c r="K2837" s="176" t="e">
        <f>VLOOKUP(J2837,AUXILIAR_TIPO_ASEGURADORA!$C$2:$D$19,2,0)</f>
        <v>#N/A</v>
      </c>
    </row>
    <row r="2838" spans="2:11">
      <c r="B2838" s="88" t="e">
        <f>VLOOKUP(A2838,EMPRESAS!$A$1:$B$342,2,0)</f>
        <v>#N/A</v>
      </c>
      <c r="C2838" s="88" t="e">
        <f>VLOOKUP(A2838,EMPRESAS!$A$1:$C$342,3,0)</f>
        <v>#N/A</v>
      </c>
      <c r="I2838" s="220" t="e">
        <f>VLOOKUP(A2838,EMPRESAS!$A$1:$I$342,9,0)</f>
        <v>#N/A</v>
      </c>
      <c r="K2838" s="176" t="e">
        <f>VLOOKUP(J2838,AUXILIAR_TIPO_ASEGURADORA!$C$2:$D$19,2,0)</f>
        <v>#N/A</v>
      </c>
    </row>
    <row r="2839" spans="2:11">
      <c r="B2839" s="88" t="e">
        <f>VLOOKUP(A2839,EMPRESAS!$A$1:$B$342,2,0)</f>
        <v>#N/A</v>
      </c>
      <c r="C2839" s="88" t="e">
        <f>VLOOKUP(A2839,EMPRESAS!$A$1:$C$342,3,0)</f>
        <v>#N/A</v>
      </c>
      <c r="I2839" s="220" t="e">
        <f>VLOOKUP(A2839,EMPRESAS!$A$1:$I$342,9,0)</f>
        <v>#N/A</v>
      </c>
      <c r="K2839" s="176" t="e">
        <f>VLOOKUP(J2839,AUXILIAR_TIPO_ASEGURADORA!$C$2:$D$19,2,0)</f>
        <v>#N/A</v>
      </c>
    </row>
    <row r="2840" spans="2:11">
      <c r="B2840" s="88" t="e">
        <f>VLOOKUP(A2840,EMPRESAS!$A$1:$B$342,2,0)</f>
        <v>#N/A</v>
      </c>
      <c r="C2840" s="88" t="e">
        <f>VLOOKUP(A2840,EMPRESAS!$A$1:$C$342,3,0)</f>
        <v>#N/A</v>
      </c>
      <c r="I2840" s="220" t="e">
        <f>VLOOKUP(A2840,EMPRESAS!$A$1:$I$342,9,0)</f>
        <v>#N/A</v>
      </c>
      <c r="K2840" s="176" t="e">
        <f>VLOOKUP(J2840,AUXILIAR_TIPO_ASEGURADORA!$C$2:$D$19,2,0)</f>
        <v>#N/A</v>
      </c>
    </row>
    <row r="2841" spans="2:11">
      <c r="B2841" s="88" t="e">
        <f>VLOOKUP(A2841,EMPRESAS!$A$1:$B$342,2,0)</f>
        <v>#N/A</v>
      </c>
      <c r="C2841" s="88" t="e">
        <f>VLOOKUP(A2841,EMPRESAS!$A$1:$C$342,3,0)</f>
        <v>#N/A</v>
      </c>
      <c r="I2841" s="220" t="e">
        <f>VLOOKUP(A2841,EMPRESAS!$A$1:$I$342,9,0)</f>
        <v>#N/A</v>
      </c>
      <c r="K2841" s="176" t="e">
        <f>VLOOKUP(J2841,AUXILIAR_TIPO_ASEGURADORA!$C$2:$D$19,2,0)</f>
        <v>#N/A</v>
      </c>
    </row>
    <row r="2842" spans="2:11">
      <c r="B2842" s="88" t="e">
        <f>VLOOKUP(A2842,EMPRESAS!$A$1:$B$342,2,0)</f>
        <v>#N/A</v>
      </c>
      <c r="C2842" s="88" t="e">
        <f>VLOOKUP(A2842,EMPRESAS!$A$1:$C$342,3,0)</f>
        <v>#N/A</v>
      </c>
      <c r="I2842" s="220" t="e">
        <f>VLOOKUP(A2842,EMPRESAS!$A$1:$I$342,9,0)</f>
        <v>#N/A</v>
      </c>
      <c r="K2842" s="176" t="e">
        <f>VLOOKUP(J2842,AUXILIAR_TIPO_ASEGURADORA!$C$2:$D$19,2,0)</f>
        <v>#N/A</v>
      </c>
    </row>
    <row r="2843" spans="2:11">
      <c r="B2843" s="88" t="e">
        <f>VLOOKUP(A2843,EMPRESAS!$A$1:$B$342,2,0)</f>
        <v>#N/A</v>
      </c>
      <c r="C2843" s="88" t="e">
        <f>VLOOKUP(A2843,EMPRESAS!$A$1:$C$342,3,0)</f>
        <v>#N/A</v>
      </c>
      <c r="I2843" s="220" t="e">
        <f>VLOOKUP(A2843,EMPRESAS!$A$1:$I$342,9,0)</f>
        <v>#N/A</v>
      </c>
      <c r="K2843" s="176" t="e">
        <f>VLOOKUP(J2843,AUXILIAR_TIPO_ASEGURADORA!$C$2:$D$19,2,0)</f>
        <v>#N/A</v>
      </c>
    </row>
    <row r="2844" spans="2:11">
      <c r="B2844" s="88" t="e">
        <f>VLOOKUP(A2844,EMPRESAS!$A$1:$B$342,2,0)</f>
        <v>#N/A</v>
      </c>
      <c r="C2844" s="88" t="e">
        <f>VLOOKUP(A2844,EMPRESAS!$A$1:$C$342,3,0)</f>
        <v>#N/A</v>
      </c>
      <c r="I2844" s="220" t="e">
        <f>VLOOKUP(A2844,EMPRESAS!$A$1:$I$342,9,0)</f>
        <v>#N/A</v>
      </c>
      <c r="K2844" s="176" t="e">
        <f>VLOOKUP(J2844,AUXILIAR_TIPO_ASEGURADORA!$C$2:$D$19,2,0)</f>
        <v>#N/A</v>
      </c>
    </row>
    <row r="2845" spans="2:11">
      <c r="B2845" s="88" t="e">
        <f>VLOOKUP(A2845,EMPRESAS!$A$1:$B$342,2,0)</f>
        <v>#N/A</v>
      </c>
      <c r="C2845" s="88" t="e">
        <f>VLOOKUP(A2845,EMPRESAS!$A$1:$C$342,3,0)</f>
        <v>#N/A</v>
      </c>
      <c r="I2845" s="220" t="e">
        <f>VLOOKUP(A2845,EMPRESAS!$A$1:$I$342,9,0)</f>
        <v>#N/A</v>
      </c>
      <c r="K2845" s="176" t="e">
        <f>VLOOKUP(J2845,AUXILIAR_TIPO_ASEGURADORA!$C$2:$D$19,2,0)</f>
        <v>#N/A</v>
      </c>
    </row>
    <row r="2846" spans="2:11">
      <c r="B2846" s="88" t="e">
        <f>VLOOKUP(A2846,EMPRESAS!$A$1:$B$342,2,0)</f>
        <v>#N/A</v>
      </c>
      <c r="C2846" s="88" t="e">
        <f>VLOOKUP(A2846,EMPRESAS!$A$1:$C$342,3,0)</f>
        <v>#N/A</v>
      </c>
      <c r="I2846" s="220" t="e">
        <f>VLOOKUP(A2846,EMPRESAS!$A$1:$I$342,9,0)</f>
        <v>#N/A</v>
      </c>
      <c r="K2846" s="176" t="e">
        <f>VLOOKUP(J2846,AUXILIAR_TIPO_ASEGURADORA!$C$2:$D$19,2,0)</f>
        <v>#N/A</v>
      </c>
    </row>
    <row r="2847" spans="2:11">
      <c r="B2847" s="88" t="e">
        <f>VLOOKUP(A2847,EMPRESAS!$A$1:$B$342,2,0)</f>
        <v>#N/A</v>
      </c>
      <c r="C2847" s="88" t="e">
        <f>VLOOKUP(A2847,EMPRESAS!$A$1:$C$342,3,0)</f>
        <v>#N/A</v>
      </c>
      <c r="I2847" s="220" t="e">
        <f>VLOOKUP(A2847,EMPRESAS!$A$1:$I$342,9,0)</f>
        <v>#N/A</v>
      </c>
      <c r="K2847" s="176" t="e">
        <f>VLOOKUP(J2847,AUXILIAR_TIPO_ASEGURADORA!$C$2:$D$19,2,0)</f>
        <v>#N/A</v>
      </c>
    </row>
    <row r="2848" spans="2:11">
      <c r="B2848" s="88" t="e">
        <f>VLOOKUP(A2848,EMPRESAS!$A$1:$B$342,2,0)</f>
        <v>#N/A</v>
      </c>
      <c r="C2848" s="88" t="e">
        <f>VLOOKUP(A2848,EMPRESAS!$A$1:$C$342,3,0)</f>
        <v>#N/A</v>
      </c>
      <c r="I2848" s="220" t="e">
        <f>VLOOKUP(A2848,EMPRESAS!$A$1:$I$342,9,0)</f>
        <v>#N/A</v>
      </c>
      <c r="K2848" s="176" t="e">
        <f>VLOOKUP(J2848,AUXILIAR_TIPO_ASEGURADORA!$C$2:$D$19,2,0)</f>
        <v>#N/A</v>
      </c>
    </row>
    <row r="2849" spans="2:11">
      <c r="B2849" s="88" t="e">
        <f>VLOOKUP(A2849,EMPRESAS!$A$1:$B$342,2,0)</f>
        <v>#N/A</v>
      </c>
      <c r="C2849" s="88" t="e">
        <f>VLOOKUP(A2849,EMPRESAS!$A$1:$C$342,3,0)</f>
        <v>#N/A</v>
      </c>
      <c r="I2849" s="220" t="e">
        <f>VLOOKUP(A2849,EMPRESAS!$A$1:$I$342,9,0)</f>
        <v>#N/A</v>
      </c>
      <c r="K2849" s="176" t="e">
        <f>VLOOKUP(J2849,AUXILIAR_TIPO_ASEGURADORA!$C$2:$D$19,2,0)</f>
        <v>#N/A</v>
      </c>
    </row>
    <row r="2850" spans="2:11">
      <c r="B2850" s="88" t="e">
        <f>VLOOKUP(A2850,EMPRESAS!$A$1:$B$342,2,0)</f>
        <v>#N/A</v>
      </c>
      <c r="C2850" s="88" t="e">
        <f>VLOOKUP(A2850,EMPRESAS!$A$1:$C$342,3,0)</f>
        <v>#N/A</v>
      </c>
      <c r="I2850" s="220" t="e">
        <f>VLOOKUP(A2850,EMPRESAS!$A$1:$I$342,9,0)</f>
        <v>#N/A</v>
      </c>
      <c r="K2850" s="176" t="e">
        <f>VLOOKUP(J2850,AUXILIAR_TIPO_ASEGURADORA!$C$2:$D$19,2,0)</f>
        <v>#N/A</v>
      </c>
    </row>
    <row r="2851" spans="2:11">
      <c r="B2851" s="88" t="e">
        <f>VLOOKUP(A2851,EMPRESAS!$A$1:$B$342,2,0)</f>
        <v>#N/A</v>
      </c>
      <c r="C2851" s="88" t="e">
        <f>VLOOKUP(A2851,EMPRESAS!$A$1:$C$342,3,0)</f>
        <v>#N/A</v>
      </c>
      <c r="I2851" s="220" t="e">
        <f>VLOOKUP(A2851,EMPRESAS!$A$1:$I$342,9,0)</f>
        <v>#N/A</v>
      </c>
      <c r="K2851" s="176" t="e">
        <f>VLOOKUP(J2851,AUXILIAR_TIPO_ASEGURADORA!$C$2:$D$19,2,0)</f>
        <v>#N/A</v>
      </c>
    </row>
    <row r="2852" spans="2:11">
      <c r="B2852" s="88" t="e">
        <f>VLOOKUP(A2852,EMPRESAS!$A$1:$B$342,2,0)</f>
        <v>#N/A</v>
      </c>
      <c r="C2852" s="88" t="e">
        <f>VLOOKUP(A2852,EMPRESAS!$A$1:$C$342,3,0)</f>
        <v>#N/A</v>
      </c>
      <c r="I2852" s="220" t="e">
        <f>VLOOKUP(A2852,EMPRESAS!$A$1:$I$342,9,0)</f>
        <v>#N/A</v>
      </c>
      <c r="K2852" s="176" t="e">
        <f>VLOOKUP(J2852,AUXILIAR_TIPO_ASEGURADORA!$C$2:$D$19,2,0)</f>
        <v>#N/A</v>
      </c>
    </row>
    <row r="2853" spans="2:11">
      <c r="B2853" s="88" t="e">
        <f>VLOOKUP(A2853,EMPRESAS!$A$1:$B$342,2,0)</f>
        <v>#N/A</v>
      </c>
      <c r="C2853" s="88" t="e">
        <f>VLOOKUP(A2853,EMPRESAS!$A$1:$C$342,3,0)</f>
        <v>#N/A</v>
      </c>
      <c r="I2853" s="220" t="e">
        <f>VLOOKUP(A2853,EMPRESAS!$A$1:$I$342,9,0)</f>
        <v>#N/A</v>
      </c>
      <c r="K2853" s="176" t="e">
        <f>VLOOKUP(J2853,AUXILIAR_TIPO_ASEGURADORA!$C$2:$D$19,2,0)</f>
        <v>#N/A</v>
      </c>
    </row>
    <row r="2854" spans="2:11">
      <c r="B2854" s="88" t="e">
        <f>VLOOKUP(A2854,EMPRESAS!$A$1:$B$342,2,0)</f>
        <v>#N/A</v>
      </c>
      <c r="C2854" s="88" t="e">
        <f>VLOOKUP(A2854,EMPRESAS!$A$1:$C$342,3,0)</f>
        <v>#N/A</v>
      </c>
      <c r="I2854" s="220" t="e">
        <f>VLOOKUP(A2854,EMPRESAS!$A$1:$I$342,9,0)</f>
        <v>#N/A</v>
      </c>
      <c r="K2854" s="176" t="e">
        <f>VLOOKUP(J2854,AUXILIAR_TIPO_ASEGURADORA!$C$2:$D$19,2,0)</f>
        <v>#N/A</v>
      </c>
    </row>
    <row r="2855" spans="2:11">
      <c r="B2855" s="88" t="e">
        <f>VLOOKUP(A2855,EMPRESAS!$A$1:$B$342,2,0)</f>
        <v>#N/A</v>
      </c>
      <c r="C2855" s="88" t="e">
        <f>VLOOKUP(A2855,EMPRESAS!$A$1:$C$342,3,0)</f>
        <v>#N/A</v>
      </c>
      <c r="I2855" s="220" t="e">
        <f>VLOOKUP(A2855,EMPRESAS!$A$1:$I$342,9,0)</f>
        <v>#N/A</v>
      </c>
      <c r="K2855" s="176" t="e">
        <f>VLOOKUP(J2855,AUXILIAR_TIPO_ASEGURADORA!$C$2:$D$19,2,0)</f>
        <v>#N/A</v>
      </c>
    </row>
    <row r="2856" spans="2:11">
      <c r="B2856" s="88" t="e">
        <f>VLOOKUP(A2856,EMPRESAS!$A$1:$B$342,2,0)</f>
        <v>#N/A</v>
      </c>
      <c r="C2856" s="88" t="e">
        <f>VLOOKUP(A2856,EMPRESAS!$A$1:$C$342,3,0)</f>
        <v>#N/A</v>
      </c>
      <c r="I2856" s="220" t="e">
        <f>VLOOKUP(A2856,EMPRESAS!$A$1:$I$342,9,0)</f>
        <v>#N/A</v>
      </c>
      <c r="K2856" s="176" t="e">
        <f>VLOOKUP(J2856,AUXILIAR_TIPO_ASEGURADORA!$C$2:$D$19,2,0)</f>
        <v>#N/A</v>
      </c>
    </row>
    <row r="2857" spans="2:11">
      <c r="B2857" s="88" t="e">
        <f>VLOOKUP(A2857,EMPRESAS!$A$1:$B$342,2,0)</f>
        <v>#N/A</v>
      </c>
      <c r="C2857" s="88" t="e">
        <f>VLOOKUP(A2857,EMPRESAS!$A$1:$C$342,3,0)</f>
        <v>#N/A</v>
      </c>
      <c r="I2857" s="220" t="e">
        <f>VLOOKUP(A2857,EMPRESAS!$A$1:$I$342,9,0)</f>
        <v>#N/A</v>
      </c>
      <c r="K2857" s="176" t="e">
        <f>VLOOKUP(J2857,AUXILIAR_TIPO_ASEGURADORA!$C$2:$D$19,2,0)</f>
        <v>#N/A</v>
      </c>
    </row>
    <row r="2858" spans="2:11">
      <c r="B2858" s="88" t="e">
        <f>VLOOKUP(A2858,EMPRESAS!$A$1:$B$342,2,0)</f>
        <v>#N/A</v>
      </c>
      <c r="C2858" s="88" t="e">
        <f>VLOOKUP(A2858,EMPRESAS!$A$1:$C$342,3,0)</f>
        <v>#N/A</v>
      </c>
      <c r="I2858" s="220" t="e">
        <f>VLOOKUP(A2858,EMPRESAS!$A$1:$I$342,9,0)</f>
        <v>#N/A</v>
      </c>
      <c r="K2858" s="176" t="e">
        <f>VLOOKUP(J2858,AUXILIAR_TIPO_ASEGURADORA!$C$2:$D$19,2,0)</f>
        <v>#N/A</v>
      </c>
    </row>
    <row r="2859" spans="2:11">
      <c r="B2859" s="88" t="e">
        <f>VLOOKUP(A2859,EMPRESAS!$A$1:$B$342,2,0)</f>
        <v>#N/A</v>
      </c>
      <c r="C2859" s="88" t="e">
        <f>VLOOKUP(A2859,EMPRESAS!$A$1:$C$342,3,0)</f>
        <v>#N/A</v>
      </c>
      <c r="I2859" s="220" t="e">
        <f>VLOOKUP(A2859,EMPRESAS!$A$1:$I$342,9,0)</f>
        <v>#N/A</v>
      </c>
      <c r="K2859" s="176" t="e">
        <f>VLOOKUP(J2859,AUXILIAR_TIPO_ASEGURADORA!$C$2:$D$19,2,0)</f>
        <v>#N/A</v>
      </c>
    </row>
    <row r="2860" spans="2:11">
      <c r="B2860" s="88" t="e">
        <f>VLOOKUP(A2860,EMPRESAS!$A$1:$B$342,2,0)</f>
        <v>#N/A</v>
      </c>
      <c r="C2860" s="88" t="e">
        <f>VLOOKUP(A2860,EMPRESAS!$A$1:$C$342,3,0)</f>
        <v>#N/A</v>
      </c>
      <c r="I2860" s="220" t="e">
        <f>VLOOKUP(A2860,EMPRESAS!$A$1:$I$342,9,0)</f>
        <v>#N/A</v>
      </c>
      <c r="K2860" s="176" t="e">
        <f>VLOOKUP(J2860,AUXILIAR_TIPO_ASEGURADORA!$C$2:$D$19,2,0)</f>
        <v>#N/A</v>
      </c>
    </row>
    <row r="2861" spans="2:11">
      <c r="B2861" s="88" t="e">
        <f>VLOOKUP(A2861,EMPRESAS!$A$1:$B$342,2,0)</f>
        <v>#N/A</v>
      </c>
      <c r="C2861" s="88" t="e">
        <f>VLOOKUP(A2861,EMPRESAS!$A$1:$C$342,3,0)</f>
        <v>#N/A</v>
      </c>
      <c r="I2861" s="220" t="e">
        <f>VLOOKUP(A2861,EMPRESAS!$A$1:$I$342,9,0)</f>
        <v>#N/A</v>
      </c>
      <c r="K2861" s="176" t="e">
        <f>VLOOKUP(J2861,AUXILIAR_TIPO_ASEGURADORA!$C$2:$D$19,2,0)</f>
        <v>#N/A</v>
      </c>
    </row>
    <row r="2862" spans="2:11">
      <c r="B2862" s="88" t="e">
        <f>VLOOKUP(A2862,EMPRESAS!$A$1:$B$342,2,0)</f>
        <v>#N/A</v>
      </c>
      <c r="C2862" s="88" t="e">
        <f>VLOOKUP(A2862,EMPRESAS!$A$1:$C$342,3,0)</f>
        <v>#N/A</v>
      </c>
      <c r="I2862" s="220" t="e">
        <f>VLOOKUP(A2862,EMPRESAS!$A$1:$I$342,9,0)</f>
        <v>#N/A</v>
      </c>
      <c r="K2862" s="176" t="e">
        <f>VLOOKUP(J2862,AUXILIAR_TIPO_ASEGURADORA!$C$2:$D$19,2,0)</f>
        <v>#N/A</v>
      </c>
    </row>
    <row r="2863" spans="2:11">
      <c r="B2863" s="88" t="e">
        <f>VLOOKUP(A2863,EMPRESAS!$A$1:$B$342,2,0)</f>
        <v>#N/A</v>
      </c>
      <c r="C2863" s="88" t="e">
        <f>VLOOKUP(A2863,EMPRESAS!$A$1:$C$342,3,0)</f>
        <v>#N/A</v>
      </c>
      <c r="I2863" s="220" t="e">
        <f>VLOOKUP(A2863,EMPRESAS!$A$1:$I$342,9,0)</f>
        <v>#N/A</v>
      </c>
      <c r="K2863" s="176" t="e">
        <f>VLOOKUP(J2863,AUXILIAR_TIPO_ASEGURADORA!$C$2:$D$19,2,0)</f>
        <v>#N/A</v>
      </c>
    </row>
    <row r="2864" spans="2:11">
      <c r="B2864" s="88" t="e">
        <f>VLOOKUP(A2864,EMPRESAS!$A$1:$B$342,2,0)</f>
        <v>#N/A</v>
      </c>
      <c r="C2864" s="88" t="e">
        <f>VLOOKUP(A2864,EMPRESAS!$A$1:$C$342,3,0)</f>
        <v>#N/A</v>
      </c>
      <c r="I2864" s="220" t="e">
        <f>VLOOKUP(A2864,EMPRESAS!$A$1:$I$342,9,0)</f>
        <v>#N/A</v>
      </c>
      <c r="K2864" s="176" t="e">
        <f>VLOOKUP(J2864,AUXILIAR_TIPO_ASEGURADORA!$C$2:$D$19,2,0)</f>
        <v>#N/A</v>
      </c>
    </row>
    <row r="2865" spans="2:11">
      <c r="B2865" s="88" t="e">
        <f>VLOOKUP(A2865,EMPRESAS!$A$1:$B$342,2,0)</f>
        <v>#N/A</v>
      </c>
      <c r="C2865" s="88" t="e">
        <f>VLOOKUP(A2865,EMPRESAS!$A$1:$C$342,3,0)</f>
        <v>#N/A</v>
      </c>
      <c r="I2865" s="220" t="e">
        <f>VLOOKUP(A2865,EMPRESAS!$A$1:$I$342,9,0)</f>
        <v>#N/A</v>
      </c>
      <c r="K2865" s="176" t="e">
        <f>VLOOKUP(J2865,AUXILIAR_TIPO_ASEGURADORA!$C$2:$D$19,2,0)</f>
        <v>#N/A</v>
      </c>
    </row>
    <row r="2866" spans="2:11">
      <c r="B2866" s="88" t="e">
        <f>VLOOKUP(A2866,EMPRESAS!$A$1:$B$342,2,0)</f>
        <v>#N/A</v>
      </c>
      <c r="C2866" s="88" t="e">
        <f>VLOOKUP(A2866,EMPRESAS!$A$1:$C$342,3,0)</f>
        <v>#N/A</v>
      </c>
      <c r="I2866" s="220" t="e">
        <f>VLOOKUP(A2866,EMPRESAS!$A$1:$I$342,9,0)</f>
        <v>#N/A</v>
      </c>
      <c r="K2866" s="176" t="e">
        <f>VLOOKUP(J2866,AUXILIAR_TIPO_ASEGURADORA!$C$2:$D$19,2,0)</f>
        <v>#N/A</v>
      </c>
    </row>
    <row r="2867" spans="2:11">
      <c r="B2867" s="88" t="e">
        <f>VLOOKUP(A2867,EMPRESAS!$A$1:$B$342,2,0)</f>
        <v>#N/A</v>
      </c>
      <c r="C2867" s="88" t="e">
        <f>VLOOKUP(A2867,EMPRESAS!$A$1:$C$342,3,0)</f>
        <v>#N/A</v>
      </c>
      <c r="I2867" s="220" t="e">
        <f>VLOOKUP(A2867,EMPRESAS!$A$1:$I$342,9,0)</f>
        <v>#N/A</v>
      </c>
      <c r="K2867" s="176" t="e">
        <f>VLOOKUP(J2867,AUXILIAR_TIPO_ASEGURADORA!$C$2:$D$19,2,0)</f>
        <v>#N/A</v>
      </c>
    </row>
    <row r="2868" spans="2:11">
      <c r="B2868" s="88" t="e">
        <f>VLOOKUP(A2868,EMPRESAS!$A$1:$B$342,2,0)</f>
        <v>#N/A</v>
      </c>
      <c r="C2868" s="88" t="e">
        <f>VLOOKUP(A2868,EMPRESAS!$A$1:$C$342,3,0)</f>
        <v>#N/A</v>
      </c>
      <c r="I2868" s="220" t="e">
        <f>VLOOKUP(A2868,EMPRESAS!$A$1:$I$342,9,0)</f>
        <v>#N/A</v>
      </c>
      <c r="K2868" s="176" t="e">
        <f>VLOOKUP(J2868,AUXILIAR_TIPO_ASEGURADORA!$C$2:$D$19,2,0)</f>
        <v>#N/A</v>
      </c>
    </row>
    <row r="2869" spans="2:11">
      <c r="B2869" s="88" t="e">
        <f>VLOOKUP(A2869,EMPRESAS!$A$1:$B$342,2,0)</f>
        <v>#N/A</v>
      </c>
      <c r="C2869" s="88" t="e">
        <f>VLOOKUP(A2869,EMPRESAS!$A$1:$C$342,3,0)</f>
        <v>#N/A</v>
      </c>
      <c r="I2869" s="220" t="e">
        <f>VLOOKUP(A2869,EMPRESAS!$A$1:$I$342,9,0)</f>
        <v>#N/A</v>
      </c>
      <c r="K2869" s="176" t="e">
        <f>VLOOKUP(J2869,AUXILIAR_TIPO_ASEGURADORA!$C$2:$D$19,2,0)</f>
        <v>#N/A</v>
      </c>
    </row>
    <row r="2870" spans="2:11">
      <c r="B2870" s="88" t="e">
        <f>VLOOKUP(A2870,EMPRESAS!$A$1:$B$342,2,0)</f>
        <v>#N/A</v>
      </c>
      <c r="C2870" s="88" t="e">
        <f>VLOOKUP(A2870,EMPRESAS!$A$1:$C$342,3,0)</f>
        <v>#N/A</v>
      </c>
      <c r="I2870" s="220" t="e">
        <f>VLOOKUP(A2870,EMPRESAS!$A$1:$I$342,9,0)</f>
        <v>#N/A</v>
      </c>
      <c r="K2870" s="176" t="e">
        <f>VLOOKUP(J2870,AUXILIAR_TIPO_ASEGURADORA!$C$2:$D$19,2,0)</f>
        <v>#N/A</v>
      </c>
    </row>
    <row r="2871" spans="2:11">
      <c r="B2871" s="88" t="e">
        <f>VLOOKUP(A2871,EMPRESAS!$A$1:$B$342,2,0)</f>
        <v>#N/A</v>
      </c>
      <c r="C2871" s="88" t="e">
        <f>VLOOKUP(A2871,EMPRESAS!$A$1:$C$342,3,0)</f>
        <v>#N/A</v>
      </c>
      <c r="I2871" s="220" t="e">
        <f>VLOOKUP(A2871,EMPRESAS!$A$1:$I$342,9,0)</f>
        <v>#N/A</v>
      </c>
      <c r="K2871" s="176" t="e">
        <f>VLOOKUP(J2871,AUXILIAR_TIPO_ASEGURADORA!$C$2:$D$19,2,0)</f>
        <v>#N/A</v>
      </c>
    </row>
    <row r="2872" spans="2:11">
      <c r="B2872" s="88" t="e">
        <f>VLOOKUP(A2872,EMPRESAS!$A$1:$B$342,2,0)</f>
        <v>#N/A</v>
      </c>
      <c r="C2872" s="88" t="e">
        <f>VLOOKUP(A2872,EMPRESAS!$A$1:$C$342,3,0)</f>
        <v>#N/A</v>
      </c>
      <c r="I2872" s="220" t="e">
        <f>VLOOKUP(A2872,EMPRESAS!$A$1:$I$342,9,0)</f>
        <v>#N/A</v>
      </c>
      <c r="K2872" s="176" t="e">
        <f>VLOOKUP(J2872,AUXILIAR_TIPO_ASEGURADORA!$C$2:$D$19,2,0)</f>
        <v>#N/A</v>
      </c>
    </row>
    <row r="2873" spans="2:11">
      <c r="B2873" s="88" t="e">
        <f>VLOOKUP(A2873,EMPRESAS!$A$1:$B$342,2,0)</f>
        <v>#N/A</v>
      </c>
      <c r="C2873" s="88" t="e">
        <f>VLOOKUP(A2873,EMPRESAS!$A$1:$C$342,3,0)</f>
        <v>#N/A</v>
      </c>
      <c r="I2873" s="220" t="e">
        <f>VLOOKUP(A2873,EMPRESAS!$A$1:$I$342,9,0)</f>
        <v>#N/A</v>
      </c>
      <c r="K2873" s="176" t="e">
        <f>VLOOKUP(J2873,AUXILIAR_TIPO_ASEGURADORA!$C$2:$D$19,2,0)</f>
        <v>#N/A</v>
      </c>
    </row>
    <row r="2874" spans="2:11">
      <c r="B2874" s="88" t="e">
        <f>VLOOKUP(A2874,EMPRESAS!$A$1:$B$342,2,0)</f>
        <v>#N/A</v>
      </c>
      <c r="C2874" s="88" t="e">
        <f>VLOOKUP(A2874,EMPRESAS!$A$1:$C$342,3,0)</f>
        <v>#N/A</v>
      </c>
      <c r="I2874" s="220" t="e">
        <f>VLOOKUP(A2874,EMPRESAS!$A$1:$I$342,9,0)</f>
        <v>#N/A</v>
      </c>
      <c r="K2874" s="176" t="e">
        <f>VLOOKUP(J2874,AUXILIAR_TIPO_ASEGURADORA!$C$2:$D$19,2,0)</f>
        <v>#N/A</v>
      </c>
    </row>
    <row r="2875" spans="2:11">
      <c r="B2875" s="88" t="e">
        <f>VLOOKUP(A2875,EMPRESAS!$A$1:$B$342,2,0)</f>
        <v>#N/A</v>
      </c>
      <c r="C2875" s="88" t="e">
        <f>VLOOKUP(A2875,EMPRESAS!$A$1:$C$342,3,0)</f>
        <v>#N/A</v>
      </c>
      <c r="I2875" s="220" t="e">
        <f>VLOOKUP(A2875,EMPRESAS!$A$1:$I$342,9,0)</f>
        <v>#N/A</v>
      </c>
      <c r="K2875" s="176" t="e">
        <f>VLOOKUP(J2875,AUXILIAR_TIPO_ASEGURADORA!$C$2:$D$19,2,0)</f>
        <v>#N/A</v>
      </c>
    </row>
    <row r="2876" spans="2:11">
      <c r="B2876" s="88" t="e">
        <f>VLOOKUP(A2876,EMPRESAS!$A$1:$B$342,2,0)</f>
        <v>#N/A</v>
      </c>
      <c r="C2876" s="88" t="e">
        <f>VLOOKUP(A2876,EMPRESAS!$A$1:$C$342,3,0)</f>
        <v>#N/A</v>
      </c>
      <c r="I2876" s="220" t="e">
        <f>VLOOKUP(A2876,EMPRESAS!$A$1:$I$342,9,0)</f>
        <v>#N/A</v>
      </c>
      <c r="K2876" s="176" t="e">
        <f>VLOOKUP(J2876,AUXILIAR_TIPO_ASEGURADORA!$C$2:$D$19,2,0)</f>
        <v>#N/A</v>
      </c>
    </row>
    <row r="2877" spans="2:11">
      <c r="B2877" s="88" t="e">
        <f>VLOOKUP(A2877,EMPRESAS!$A$1:$B$342,2,0)</f>
        <v>#N/A</v>
      </c>
      <c r="C2877" s="88" t="e">
        <f>VLOOKUP(A2877,EMPRESAS!$A$1:$C$342,3,0)</f>
        <v>#N/A</v>
      </c>
      <c r="I2877" s="220" t="e">
        <f>VLOOKUP(A2877,EMPRESAS!$A$1:$I$342,9,0)</f>
        <v>#N/A</v>
      </c>
      <c r="K2877" s="176" t="e">
        <f>VLOOKUP(J2877,AUXILIAR_TIPO_ASEGURADORA!$C$2:$D$19,2,0)</f>
        <v>#N/A</v>
      </c>
    </row>
    <row r="2878" spans="2:11">
      <c r="B2878" s="88" t="e">
        <f>VLOOKUP(A2878,EMPRESAS!$A$1:$B$342,2,0)</f>
        <v>#N/A</v>
      </c>
      <c r="C2878" s="88" t="e">
        <f>VLOOKUP(A2878,EMPRESAS!$A$1:$C$342,3,0)</f>
        <v>#N/A</v>
      </c>
      <c r="I2878" s="220" t="e">
        <f>VLOOKUP(A2878,EMPRESAS!$A$1:$I$342,9,0)</f>
        <v>#N/A</v>
      </c>
      <c r="K2878" s="176" t="e">
        <f>VLOOKUP(J2878,AUXILIAR_TIPO_ASEGURADORA!$C$2:$D$19,2,0)</f>
        <v>#N/A</v>
      </c>
    </row>
    <row r="2879" spans="2:11">
      <c r="B2879" s="88" t="e">
        <f>VLOOKUP(A2879,EMPRESAS!$A$1:$B$342,2,0)</f>
        <v>#N/A</v>
      </c>
      <c r="C2879" s="88" t="e">
        <f>VLOOKUP(A2879,EMPRESAS!$A$1:$C$342,3,0)</f>
        <v>#N/A</v>
      </c>
      <c r="I2879" s="220" t="e">
        <f>VLOOKUP(A2879,EMPRESAS!$A$1:$I$342,9,0)</f>
        <v>#N/A</v>
      </c>
      <c r="K2879" s="176" t="e">
        <f>VLOOKUP(J2879,AUXILIAR_TIPO_ASEGURADORA!$C$2:$D$19,2,0)</f>
        <v>#N/A</v>
      </c>
    </row>
    <row r="2880" spans="2:11">
      <c r="B2880" s="88" t="e">
        <f>VLOOKUP(A2880,EMPRESAS!$A$1:$B$342,2,0)</f>
        <v>#N/A</v>
      </c>
      <c r="C2880" s="88" t="e">
        <f>VLOOKUP(A2880,EMPRESAS!$A$1:$C$342,3,0)</f>
        <v>#N/A</v>
      </c>
      <c r="I2880" s="220" t="e">
        <f>VLOOKUP(A2880,EMPRESAS!$A$1:$I$342,9,0)</f>
        <v>#N/A</v>
      </c>
      <c r="K2880" s="176" t="e">
        <f>VLOOKUP(J2880,AUXILIAR_TIPO_ASEGURADORA!$C$2:$D$19,2,0)</f>
        <v>#N/A</v>
      </c>
    </row>
    <row r="2881" spans="2:11">
      <c r="B2881" s="88" t="e">
        <f>VLOOKUP(A2881,EMPRESAS!$A$1:$B$342,2,0)</f>
        <v>#N/A</v>
      </c>
      <c r="C2881" s="88" t="e">
        <f>VLOOKUP(A2881,EMPRESAS!$A$1:$C$342,3,0)</f>
        <v>#N/A</v>
      </c>
      <c r="I2881" s="220" t="e">
        <f>VLOOKUP(A2881,EMPRESAS!$A$1:$I$342,9,0)</f>
        <v>#N/A</v>
      </c>
      <c r="K2881" s="176" t="e">
        <f>VLOOKUP(J2881,AUXILIAR_TIPO_ASEGURADORA!$C$2:$D$19,2,0)</f>
        <v>#N/A</v>
      </c>
    </row>
    <row r="2882" spans="2:11">
      <c r="B2882" s="88" t="e">
        <f>VLOOKUP(A2882,EMPRESAS!$A$1:$B$342,2,0)</f>
        <v>#N/A</v>
      </c>
      <c r="C2882" s="88" t="e">
        <f>VLOOKUP(A2882,EMPRESAS!$A$1:$C$342,3,0)</f>
        <v>#N/A</v>
      </c>
      <c r="I2882" s="220" t="e">
        <f>VLOOKUP(A2882,EMPRESAS!$A$1:$I$342,9,0)</f>
        <v>#N/A</v>
      </c>
      <c r="K2882" s="176" t="e">
        <f>VLOOKUP(J2882,AUXILIAR_TIPO_ASEGURADORA!$C$2:$D$19,2,0)</f>
        <v>#N/A</v>
      </c>
    </row>
    <row r="2883" spans="2:11">
      <c r="B2883" s="88" t="e">
        <f>VLOOKUP(A2883,EMPRESAS!$A$1:$B$342,2,0)</f>
        <v>#N/A</v>
      </c>
      <c r="C2883" s="88" t="e">
        <f>VLOOKUP(A2883,EMPRESAS!$A$1:$C$342,3,0)</f>
        <v>#N/A</v>
      </c>
      <c r="I2883" s="220" t="e">
        <f>VLOOKUP(A2883,EMPRESAS!$A$1:$I$342,9,0)</f>
        <v>#N/A</v>
      </c>
      <c r="K2883" s="176" t="e">
        <f>VLOOKUP(J2883,AUXILIAR_TIPO_ASEGURADORA!$C$2:$D$19,2,0)</f>
        <v>#N/A</v>
      </c>
    </row>
    <row r="2884" spans="2:11">
      <c r="B2884" s="88" t="e">
        <f>VLOOKUP(A2884,EMPRESAS!$A$1:$B$342,2,0)</f>
        <v>#N/A</v>
      </c>
      <c r="C2884" s="88" t="e">
        <f>VLOOKUP(A2884,EMPRESAS!$A$1:$C$342,3,0)</f>
        <v>#N/A</v>
      </c>
      <c r="I2884" s="220" t="e">
        <f>VLOOKUP(A2884,EMPRESAS!$A$1:$I$342,9,0)</f>
        <v>#N/A</v>
      </c>
      <c r="K2884" s="176" t="e">
        <f>VLOOKUP(J2884,AUXILIAR_TIPO_ASEGURADORA!$C$2:$D$19,2,0)</f>
        <v>#N/A</v>
      </c>
    </row>
    <row r="2885" spans="2:11">
      <c r="B2885" s="88" t="e">
        <f>VLOOKUP(A2885,EMPRESAS!$A$1:$B$342,2,0)</f>
        <v>#N/A</v>
      </c>
      <c r="C2885" s="88" t="e">
        <f>VLOOKUP(A2885,EMPRESAS!$A$1:$C$342,3,0)</f>
        <v>#N/A</v>
      </c>
      <c r="I2885" s="220" t="e">
        <f>VLOOKUP(A2885,EMPRESAS!$A$1:$I$342,9,0)</f>
        <v>#N/A</v>
      </c>
      <c r="K2885" s="176" t="e">
        <f>VLOOKUP(J2885,AUXILIAR_TIPO_ASEGURADORA!$C$2:$D$19,2,0)</f>
        <v>#N/A</v>
      </c>
    </row>
    <row r="2886" spans="2:11">
      <c r="B2886" s="88" t="e">
        <f>VLOOKUP(A2886,EMPRESAS!$A$1:$B$342,2,0)</f>
        <v>#N/A</v>
      </c>
      <c r="C2886" s="88" t="e">
        <f>VLOOKUP(A2886,EMPRESAS!$A$1:$C$342,3,0)</f>
        <v>#N/A</v>
      </c>
      <c r="I2886" s="220" t="e">
        <f>VLOOKUP(A2886,EMPRESAS!$A$1:$I$342,9,0)</f>
        <v>#N/A</v>
      </c>
      <c r="K2886" s="176" t="e">
        <f>VLOOKUP(J2886,AUXILIAR_TIPO_ASEGURADORA!$C$2:$D$19,2,0)</f>
        <v>#N/A</v>
      </c>
    </row>
    <row r="2887" spans="2:11">
      <c r="B2887" s="88" t="e">
        <f>VLOOKUP(A2887,EMPRESAS!$A$1:$B$342,2,0)</f>
        <v>#N/A</v>
      </c>
      <c r="C2887" s="88" t="e">
        <f>VLOOKUP(A2887,EMPRESAS!$A$1:$C$342,3,0)</f>
        <v>#N/A</v>
      </c>
      <c r="I2887" s="220" t="e">
        <f>VLOOKUP(A2887,EMPRESAS!$A$1:$I$342,9,0)</f>
        <v>#N/A</v>
      </c>
      <c r="K2887" s="176" t="e">
        <f>VLOOKUP(J2887,AUXILIAR_TIPO_ASEGURADORA!$C$2:$D$19,2,0)</f>
        <v>#N/A</v>
      </c>
    </row>
    <row r="2888" spans="2:11">
      <c r="B2888" s="88" t="e">
        <f>VLOOKUP(A2888,EMPRESAS!$A$1:$B$342,2,0)</f>
        <v>#N/A</v>
      </c>
      <c r="C2888" s="88" t="e">
        <f>VLOOKUP(A2888,EMPRESAS!$A$1:$C$342,3,0)</f>
        <v>#N/A</v>
      </c>
      <c r="I2888" s="220" t="e">
        <f>VLOOKUP(A2888,EMPRESAS!$A$1:$I$342,9,0)</f>
        <v>#N/A</v>
      </c>
      <c r="K2888" s="176" t="e">
        <f>VLOOKUP(J2888,AUXILIAR_TIPO_ASEGURADORA!$C$2:$D$19,2,0)</f>
        <v>#N/A</v>
      </c>
    </row>
    <row r="2889" spans="2:11">
      <c r="B2889" s="88" t="e">
        <f>VLOOKUP(A2889,EMPRESAS!$A$1:$B$342,2,0)</f>
        <v>#N/A</v>
      </c>
      <c r="C2889" s="88" t="e">
        <f>VLOOKUP(A2889,EMPRESAS!$A$1:$C$342,3,0)</f>
        <v>#N/A</v>
      </c>
      <c r="I2889" s="220" t="e">
        <f>VLOOKUP(A2889,EMPRESAS!$A$1:$I$342,9,0)</f>
        <v>#N/A</v>
      </c>
      <c r="K2889" s="176" t="e">
        <f>VLOOKUP(J2889,AUXILIAR_TIPO_ASEGURADORA!$C$2:$D$19,2,0)</f>
        <v>#N/A</v>
      </c>
    </row>
    <row r="2890" spans="2:11">
      <c r="B2890" s="88" t="e">
        <f>VLOOKUP(A2890,EMPRESAS!$A$1:$B$342,2,0)</f>
        <v>#N/A</v>
      </c>
      <c r="C2890" s="88" t="e">
        <f>VLOOKUP(A2890,EMPRESAS!$A$1:$C$342,3,0)</f>
        <v>#N/A</v>
      </c>
      <c r="I2890" s="220" t="e">
        <f>VLOOKUP(A2890,EMPRESAS!$A$1:$I$342,9,0)</f>
        <v>#N/A</v>
      </c>
      <c r="K2890" s="176" t="e">
        <f>VLOOKUP(J2890,AUXILIAR_TIPO_ASEGURADORA!$C$2:$D$19,2,0)</f>
        <v>#N/A</v>
      </c>
    </row>
    <row r="2891" spans="2:11">
      <c r="B2891" s="88" t="e">
        <f>VLOOKUP(A2891,EMPRESAS!$A$1:$B$342,2,0)</f>
        <v>#N/A</v>
      </c>
      <c r="C2891" s="88" t="e">
        <f>VLOOKUP(A2891,EMPRESAS!$A$1:$C$342,3,0)</f>
        <v>#N/A</v>
      </c>
      <c r="I2891" s="220" t="e">
        <f>VLOOKUP(A2891,EMPRESAS!$A$1:$I$342,9,0)</f>
        <v>#N/A</v>
      </c>
      <c r="K2891" s="176" t="e">
        <f>VLOOKUP(J2891,AUXILIAR_TIPO_ASEGURADORA!$C$2:$D$19,2,0)</f>
        <v>#N/A</v>
      </c>
    </row>
    <row r="2892" spans="2:11">
      <c r="B2892" s="88" t="e">
        <f>VLOOKUP(A2892,EMPRESAS!$A$1:$B$342,2,0)</f>
        <v>#N/A</v>
      </c>
      <c r="C2892" s="88" t="e">
        <f>VLOOKUP(A2892,EMPRESAS!$A$1:$C$342,3,0)</f>
        <v>#N/A</v>
      </c>
      <c r="I2892" s="220" t="e">
        <f>VLOOKUP(A2892,EMPRESAS!$A$1:$I$342,9,0)</f>
        <v>#N/A</v>
      </c>
      <c r="K2892" s="176" t="e">
        <f>VLOOKUP(J2892,AUXILIAR_TIPO_ASEGURADORA!$C$2:$D$19,2,0)</f>
        <v>#N/A</v>
      </c>
    </row>
    <row r="2893" spans="2:11">
      <c r="B2893" s="88" t="e">
        <f>VLOOKUP(A2893,EMPRESAS!$A$1:$B$342,2,0)</f>
        <v>#N/A</v>
      </c>
      <c r="C2893" s="88" t="e">
        <f>VLOOKUP(A2893,EMPRESAS!$A$1:$C$342,3,0)</f>
        <v>#N/A</v>
      </c>
      <c r="I2893" s="220" t="e">
        <f>VLOOKUP(A2893,EMPRESAS!$A$1:$I$342,9,0)</f>
        <v>#N/A</v>
      </c>
      <c r="K2893" s="176" t="e">
        <f>VLOOKUP(J2893,AUXILIAR_TIPO_ASEGURADORA!$C$2:$D$19,2,0)</f>
        <v>#N/A</v>
      </c>
    </row>
    <row r="2894" spans="2:11">
      <c r="B2894" s="88" t="e">
        <f>VLOOKUP(A2894,EMPRESAS!$A$1:$B$342,2,0)</f>
        <v>#N/A</v>
      </c>
      <c r="C2894" s="88" t="e">
        <f>VLOOKUP(A2894,EMPRESAS!$A$1:$C$342,3,0)</f>
        <v>#N/A</v>
      </c>
      <c r="I2894" s="220" t="e">
        <f>VLOOKUP(A2894,EMPRESAS!$A$1:$I$342,9,0)</f>
        <v>#N/A</v>
      </c>
      <c r="K2894" s="176" t="e">
        <f>VLOOKUP(J2894,AUXILIAR_TIPO_ASEGURADORA!$C$2:$D$19,2,0)</f>
        <v>#N/A</v>
      </c>
    </row>
    <row r="2895" spans="2:11">
      <c r="B2895" s="88" t="e">
        <f>VLOOKUP(A2895,EMPRESAS!$A$1:$B$342,2,0)</f>
        <v>#N/A</v>
      </c>
      <c r="C2895" s="88" t="e">
        <f>VLOOKUP(A2895,EMPRESAS!$A$1:$C$342,3,0)</f>
        <v>#N/A</v>
      </c>
      <c r="I2895" s="220" t="e">
        <f>VLOOKUP(A2895,EMPRESAS!$A$1:$I$342,9,0)</f>
        <v>#N/A</v>
      </c>
      <c r="K2895" s="176" t="e">
        <f>VLOOKUP(J2895,AUXILIAR_TIPO_ASEGURADORA!$C$2:$D$19,2,0)</f>
        <v>#N/A</v>
      </c>
    </row>
    <row r="2896" spans="2:11">
      <c r="B2896" s="88" t="e">
        <f>VLOOKUP(A2896,EMPRESAS!$A$1:$B$342,2,0)</f>
        <v>#N/A</v>
      </c>
      <c r="C2896" s="88" t="e">
        <f>VLOOKUP(A2896,EMPRESAS!$A$1:$C$342,3,0)</f>
        <v>#N/A</v>
      </c>
      <c r="I2896" s="220" t="e">
        <f>VLOOKUP(A2896,EMPRESAS!$A$1:$I$342,9,0)</f>
        <v>#N/A</v>
      </c>
      <c r="K2896" s="176" t="e">
        <f>VLOOKUP(J2896,AUXILIAR_TIPO_ASEGURADORA!$C$2:$D$19,2,0)</f>
        <v>#N/A</v>
      </c>
    </row>
    <row r="2897" spans="2:11">
      <c r="B2897" s="88" t="e">
        <f>VLOOKUP(A2897,EMPRESAS!$A$1:$B$342,2,0)</f>
        <v>#N/A</v>
      </c>
      <c r="C2897" s="88" t="e">
        <f>VLOOKUP(A2897,EMPRESAS!$A$1:$C$342,3,0)</f>
        <v>#N/A</v>
      </c>
      <c r="I2897" s="220" t="e">
        <f>VLOOKUP(A2897,EMPRESAS!$A$1:$I$342,9,0)</f>
        <v>#N/A</v>
      </c>
      <c r="K2897" s="176" t="e">
        <f>VLOOKUP(J2897,AUXILIAR_TIPO_ASEGURADORA!$C$2:$D$19,2,0)</f>
        <v>#N/A</v>
      </c>
    </row>
    <row r="2898" spans="2:11">
      <c r="B2898" s="88" t="e">
        <f>VLOOKUP(A2898,EMPRESAS!$A$1:$B$342,2,0)</f>
        <v>#N/A</v>
      </c>
      <c r="C2898" s="88" t="e">
        <f>VLOOKUP(A2898,EMPRESAS!$A$1:$C$342,3,0)</f>
        <v>#N/A</v>
      </c>
      <c r="I2898" s="220" t="e">
        <f>VLOOKUP(A2898,EMPRESAS!$A$1:$I$342,9,0)</f>
        <v>#N/A</v>
      </c>
      <c r="K2898" s="176" t="e">
        <f>VLOOKUP(J2898,AUXILIAR_TIPO_ASEGURADORA!$C$2:$D$19,2,0)</f>
        <v>#N/A</v>
      </c>
    </row>
    <row r="2899" spans="2:11">
      <c r="B2899" s="88" t="e">
        <f>VLOOKUP(A2899,EMPRESAS!$A$1:$B$342,2,0)</f>
        <v>#N/A</v>
      </c>
      <c r="C2899" s="88" t="e">
        <f>VLOOKUP(A2899,EMPRESAS!$A$1:$C$342,3,0)</f>
        <v>#N/A</v>
      </c>
      <c r="I2899" s="220" t="e">
        <f>VLOOKUP(A2899,EMPRESAS!$A$1:$I$342,9,0)</f>
        <v>#N/A</v>
      </c>
      <c r="K2899" s="176" t="e">
        <f>VLOOKUP(J2899,AUXILIAR_TIPO_ASEGURADORA!$C$2:$D$19,2,0)</f>
        <v>#N/A</v>
      </c>
    </row>
    <row r="2900" spans="2:11">
      <c r="B2900" s="88" t="e">
        <f>VLOOKUP(A2900,EMPRESAS!$A$1:$B$342,2,0)</f>
        <v>#N/A</v>
      </c>
      <c r="C2900" s="88" t="e">
        <f>VLOOKUP(A2900,EMPRESAS!$A$1:$C$342,3,0)</f>
        <v>#N/A</v>
      </c>
      <c r="I2900" s="220" t="e">
        <f>VLOOKUP(A2900,EMPRESAS!$A$1:$I$342,9,0)</f>
        <v>#N/A</v>
      </c>
      <c r="K2900" s="176" t="e">
        <f>VLOOKUP(J2900,AUXILIAR_TIPO_ASEGURADORA!$C$2:$D$19,2,0)</f>
        <v>#N/A</v>
      </c>
    </row>
    <row r="2901" spans="2:11">
      <c r="B2901" s="88" t="e">
        <f>VLOOKUP(A2901,EMPRESAS!$A$1:$B$342,2,0)</f>
        <v>#N/A</v>
      </c>
      <c r="C2901" s="88" t="e">
        <f>VLOOKUP(A2901,EMPRESAS!$A$1:$C$342,3,0)</f>
        <v>#N/A</v>
      </c>
      <c r="I2901" s="220" t="e">
        <f>VLOOKUP(A2901,EMPRESAS!$A$1:$I$342,9,0)</f>
        <v>#N/A</v>
      </c>
      <c r="K2901" s="176" t="e">
        <f>VLOOKUP(J2901,AUXILIAR_TIPO_ASEGURADORA!$C$2:$D$19,2,0)</f>
        <v>#N/A</v>
      </c>
    </row>
    <row r="2902" spans="2:11">
      <c r="B2902" s="88" t="e">
        <f>VLOOKUP(A2902,EMPRESAS!$A$1:$B$342,2,0)</f>
        <v>#N/A</v>
      </c>
      <c r="C2902" s="88" t="e">
        <f>VLOOKUP(A2902,EMPRESAS!$A$1:$C$342,3,0)</f>
        <v>#N/A</v>
      </c>
      <c r="I2902" s="220" t="e">
        <f>VLOOKUP(A2902,EMPRESAS!$A$1:$I$342,9,0)</f>
        <v>#N/A</v>
      </c>
      <c r="K2902" s="176" t="e">
        <f>VLOOKUP(J2902,AUXILIAR_TIPO_ASEGURADORA!$C$2:$D$19,2,0)</f>
        <v>#N/A</v>
      </c>
    </row>
    <row r="2903" spans="2:11">
      <c r="B2903" s="88" t="e">
        <f>VLOOKUP(A2903,EMPRESAS!$A$1:$B$342,2,0)</f>
        <v>#N/A</v>
      </c>
      <c r="C2903" s="88" t="e">
        <f>VLOOKUP(A2903,EMPRESAS!$A$1:$C$342,3,0)</f>
        <v>#N/A</v>
      </c>
      <c r="I2903" s="220" t="e">
        <f>VLOOKUP(A2903,EMPRESAS!$A$1:$I$342,9,0)</f>
        <v>#N/A</v>
      </c>
      <c r="K2903" s="176" t="e">
        <f>VLOOKUP(J2903,AUXILIAR_TIPO_ASEGURADORA!$C$2:$D$19,2,0)</f>
        <v>#N/A</v>
      </c>
    </row>
    <row r="2904" spans="2:11">
      <c r="B2904" s="88" t="e">
        <f>VLOOKUP(A2904,EMPRESAS!$A$1:$B$342,2,0)</f>
        <v>#N/A</v>
      </c>
      <c r="C2904" s="88" t="e">
        <f>VLOOKUP(A2904,EMPRESAS!$A$1:$C$342,3,0)</f>
        <v>#N/A</v>
      </c>
      <c r="I2904" s="220" t="e">
        <f>VLOOKUP(A2904,EMPRESAS!$A$1:$I$342,9,0)</f>
        <v>#N/A</v>
      </c>
      <c r="K2904" s="176" t="e">
        <f>VLOOKUP(J2904,AUXILIAR_TIPO_ASEGURADORA!$C$2:$D$19,2,0)</f>
        <v>#N/A</v>
      </c>
    </row>
    <row r="2905" spans="2:11">
      <c r="B2905" s="88" t="e">
        <f>VLOOKUP(A2905,EMPRESAS!$A$1:$B$342,2,0)</f>
        <v>#N/A</v>
      </c>
      <c r="C2905" s="88" t="e">
        <f>VLOOKUP(A2905,EMPRESAS!$A$1:$C$342,3,0)</f>
        <v>#N/A</v>
      </c>
      <c r="I2905" s="220" t="e">
        <f>VLOOKUP(A2905,EMPRESAS!$A$1:$I$342,9,0)</f>
        <v>#N/A</v>
      </c>
      <c r="K2905" s="176" t="e">
        <f>VLOOKUP(J2905,AUXILIAR_TIPO_ASEGURADORA!$C$2:$D$19,2,0)</f>
        <v>#N/A</v>
      </c>
    </row>
    <row r="2906" spans="2:11">
      <c r="B2906" s="88" t="e">
        <f>VLOOKUP(A2906,EMPRESAS!$A$1:$B$342,2,0)</f>
        <v>#N/A</v>
      </c>
      <c r="C2906" s="88" t="e">
        <f>VLOOKUP(A2906,EMPRESAS!$A$1:$C$342,3,0)</f>
        <v>#N/A</v>
      </c>
      <c r="I2906" s="220" t="e">
        <f>VLOOKUP(A2906,EMPRESAS!$A$1:$I$342,9,0)</f>
        <v>#N/A</v>
      </c>
      <c r="K2906" s="176" t="e">
        <f>VLOOKUP(J2906,AUXILIAR_TIPO_ASEGURADORA!$C$2:$D$19,2,0)</f>
        <v>#N/A</v>
      </c>
    </row>
    <row r="2907" spans="2:11">
      <c r="B2907" s="88" t="e">
        <f>VLOOKUP(A2907,EMPRESAS!$A$1:$B$342,2,0)</f>
        <v>#N/A</v>
      </c>
      <c r="C2907" s="88" t="e">
        <f>VLOOKUP(A2907,EMPRESAS!$A$1:$C$342,3,0)</f>
        <v>#N/A</v>
      </c>
      <c r="I2907" s="220" t="e">
        <f>VLOOKUP(A2907,EMPRESAS!$A$1:$I$342,9,0)</f>
        <v>#N/A</v>
      </c>
      <c r="K2907" s="176" t="e">
        <f>VLOOKUP(J2907,AUXILIAR_TIPO_ASEGURADORA!$C$2:$D$19,2,0)</f>
        <v>#N/A</v>
      </c>
    </row>
    <row r="2908" spans="2:11">
      <c r="B2908" s="88" t="e">
        <f>VLOOKUP(A2908,EMPRESAS!$A$1:$B$342,2,0)</f>
        <v>#N/A</v>
      </c>
      <c r="C2908" s="88" t="e">
        <f>VLOOKUP(A2908,EMPRESAS!$A$1:$C$342,3,0)</f>
        <v>#N/A</v>
      </c>
      <c r="I2908" s="220" t="e">
        <f>VLOOKUP(A2908,EMPRESAS!$A$1:$I$342,9,0)</f>
        <v>#N/A</v>
      </c>
      <c r="K2908" s="176" t="e">
        <f>VLOOKUP(J2908,AUXILIAR_TIPO_ASEGURADORA!$C$2:$D$19,2,0)</f>
        <v>#N/A</v>
      </c>
    </row>
    <row r="2909" spans="2:11">
      <c r="B2909" s="88" t="e">
        <f>VLOOKUP(A2909,EMPRESAS!$A$1:$B$342,2,0)</f>
        <v>#N/A</v>
      </c>
      <c r="C2909" s="88" t="e">
        <f>VLOOKUP(A2909,EMPRESAS!$A$1:$C$342,3,0)</f>
        <v>#N/A</v>
      </c>
      <c r="I2909" s="220" t="e">
        <f>VLOOKUP(A2909,EMPRESAS!$A$1:$I$342,9,0)</f>
        <v>#N/A</v>
      </c>
      <c r="K2909" s="176" t="e">
        <f>VLOOKUP(J2909,AUXILIAR_TIPO_ASEGURADORA!$C$2:$D$19,2,0)</f>
        <v>#N/A</v>
      </c>
    </row>
    <row r="2910" spans="2:11">
      <c r="B2910" s="88" t="e">
        <f>VLOOKUP(A2910,EMPRESAS!$A$1:$B$342,2,0)</f>
        <v>#N/A</v>
      </c>
      <c r="C2910" s="88" t="e">
        <f>VLOOKUP(A2910,EMPRESAS!$A$1:$C$342,3,0)</f>
        <v>#N/A</v>
      </c>
      <c r="I2910" s="220" t="e">
        <f>VLOOKUP(A2910,EMPRESAS!$A$1:$I$342,9,0)</f>
        <v>#N/A</v>
      </c>
      <c r="K2910" s="176" t="e">
        <f>VLOOKUP(J2910,AUXILIAR_TIPO_ASEGURADORA!$C$2:$D$19,2,0)</f>
        <v>#N/A</v>
      </c>
    </row>
    <row r="2911" spans="2:11">
      <c r="B2911" s="88" t="e">
        <f>VLOOKUP(A2911,EMPRESAS!$A$1:$B$342,2,0)</f>
        <v>#N/A</v>
      </c>
      <c r="C2911" s="88" t="e">
        <f>VLOOKUP(A2911,EMPRESAS!$A$1:$C$342,3,0)</f>
        <v>#N/A</v>
      </c>
      <c r="I2911" s="220" t="e">
        <f>VLOOKUP(A2911,EMPRESAS!$A$1:$I$342,9,0)</f>
        <v>#N/A</v>
      </c>
      <c r="K2911" s="176" t="e">
        <f>VLOOKUP(J2911,AUXILIAR_TIPO_ASEGURADORA!$C$2:$D$19,2,0)</f>
        <v>#N/A</v>
      </c>
    </row>
    <row r="2912" spans="2:11">
      <c r="B2912" s="88" t="e">
        <f>VLOOKUP(A2912,EMPRESAS!$A$1:$B$342,2,0)</f>
        <v>#N/A</v>
      </c>
      <c r="C2912" s="88" t="e">
        <f>VLOOKUP(A2912,EMPRESAS!$A$1:$C$342,3,0)</f>
        <v>#N/A</v>
      </c>
      <c r="I2912" s="220" t="e">
        <f>VLOOKUP(A2912,EMPRESAS!$A$1:$I$342,9,0)</f>
        <v>#N/A</v>
      </c>
      <c r="K2912" s="176" t="e">
        <f>VLOOKUP(J2912,AUXILIAR_TIPO_ASEGURADORA!$C$2:$D$19,2,0)</f>
        <v>#N/A</v>
      </c>
    </row>
    <row r="2913" spans="2:11">
      <c r="B2913" s="88" t="e">
        <f>VLOOKUP(A2913,EMPRESAS!$A$1:$B$342,2,0)</f>
        <v>#N/A</v>
      </c>
      <c r="C2913" s="88" t="e">
        <f>VLOOKUP(A2913,EMPRESAS!$A$1:$C$342,3,0)</f>
        <v>#N/A</v>
      </c>
      <c r="I2913" s="220" t="e">
        <f>VLOOKUP(A2913,EMPRESAS!$A$1:$I$342,9,0)</f>
        <v>#N/A</v>
      </c>
      <c r="K2913" s="176" t="e">
        <f>VLOOKUP(J2913,AUXILIAR_TIPO_ASEGURADORA!$C$2:$D$19,2,0)</f>
        <v>#N/A</v>
      </c>
    </row>
    <row r="2914" spans="2:11">
      <c r="B2914" s="88" t="e">
        <f>VLOOKUP(A2914,EMPRESAS!$A$1:$B$342,2,0)</f>
        <v>#N/A</v>
      </c>
      <c r="C2914" s="88" t="e">
        <f>VLOOKUP(A2914,EMPRESAS!$A$1:$C$342,3,0)</f>
        <v>#N/A</v>
      </c>
      <c r="I2914" s="220" t="e">
        <f>VLOOKUP(A2914,EMPRESAS!$A$1:$I$342,9,0)</f>
        <v>#N/A</v>
      </c>
      <c r="K2914" s="176" t="e">
        <f>VLOOKUP(J2914,AUXILIAR_TIPO_ASEGURADORA!$C$2:$D$19,2,0)</f>
        <v>#N/A</v>
      </c>
    </row>
    <row r="2915" spans="2:11">
      <c r="B2915" s="88" t="e">
        <f>VLOOKUP(A2915,EMPRESAS!$A$1:$B$342,2,0)</f>
        <v>#N/A</v>
      </c>
      <c r="C2915" s="88" t="e">
        <f>VLOOKUP(A2915,EMPRESAS!$A$1:$C$342,3,0)</f>
        <v>#N/A</v>
      </c>
      <c r="I2915" s="220" t="e">
        <f>VLOOKUP(A2915,EMPRESAS!$A$1:$I$342,9,0)</f>
        <v>#N/A</v>
      </c>
      <c r="K2915" s="176" t="e">
        <f>VLOOKUP(J2915,AUXILIAR_TIPO_ASEGURADORA!$C$2:$D$19,2,0)</f>
        <v>#N/A</v>
      </c>
    </row>
    <row r="2916" spans="2:11">
      <c r="B2916" s="88" t="e">
        <f>VLOOKUP(A2916,EMPRESAS!$A$1:$B$342,2,0)</f>
        <v>#N/A</v>
      </c>
      <c r="C2916" s="88" t="e">
        <f>VLOOKUP(A2916,EMPRESAS!$A$1:$C$342,3,0)</f>
        <v>#N/A</v>
      </c>
      <c r="I2916" s="220" t="e">
        <f>VLOOKUP(A2916,EMPRESAS!$A$1:$I$342,9,0)</f>
        <v>#N/A</v>
      </c>
      <c r="K2916" s="176" t="e">
        <f>VLOOKUP(J2916,AUXILIAR_TIPO_ASEGURADORA!$C$2:$D$19,2,0)</f>
        <v>#N/A</v>
      </c>
    </row>
    <row r="2917" spans="2:11">
      <c r="B2917" s="88" t="e">
        <f>VLOOKUP(A2917,EMPRESAS!$A$1:$B$342,2,0)</f>
        <v>#N/A</v>
      </c>
      <c r="C2917" s="88" t="e">
        <f>VLOOKUP(A2917,EMPRESAS!$A$1:$C$342,3,0)</f>
        <v>#N/A</v>
      </c>
      <c r="I2917" s="220" t="e">
        <f>VLOOKUP(A2917,EMPRESAS!$A$1:$I$342,9,0)</f>
        <v>#N/A</v>
      </c>
      <c r="K2917" s="176" t="e">
        <f>VLOOKUP(J2917,AUXILIAR_TIPO_ASEGURADORA!$C$2:$D$19,2,0)</f>
        <v>#N/A</v>
      </c>
    </row>
    <row r="2918" spans="2:11">
      <c r="B2918" s="88" t="e">
        <f>VLOOKUP(A2918,EMPRESAS!$A$1:$B$342,2,0)</f>
        <v>#N/A</v>
      </c>
      <c r="C2918" s="88" t="e">
        <f>VLOOKUP(A2918,EMPRESAS!$A$1:$C$342,3,0)</f>
        <v>#N/A</v>
      </c>
      <c r="I2918" s="220" t="e">
        <f>VLOOKUP(A2918,EMPRESAS!$A$1:$I$342,9,0)</f>
        <v>#N/A</v>
      </c>
      <c r="K2918" s="176" t="e">
        <f>VLOOKUP(J2918,AUXILIAR_TIPO_ASEGURADORA!$C$2:$D$19,2,0)</f>
        <v>#N/A</v>
      </c>
    </row>
    <row r="2919" spans="2:11">
      <c r="B2919" s="88" t="e">
        <f>VLOOKUP(A2919,EMPRESAS!$A$1:$B$342,2,0)</f>
        <v>#N/A</v>
      </c>
      <c r="C2919" s="88" t="e">
        <f>VLOOKUP(A2919,EMPRESAS!$A$1:$C$342,3,0)</f>
        <v>#N/A</v>
      </c>
      <c r="I2919" s="220" t="e">
        <f>VLOOKUP(A2919,EMPRESAS!$A$1:$I$342,9,0)</f>
        <v>#N/A</v>
      </c>
      <c r="K2919" s="176" t="e">
        <f>VLOOKUP(J2919,AUXILIAR_TIPO_ASEGURADORA!$C$2:$D$19,2,0)</f>
        <v>#N/A</v>
      </c>
    </row>
    <row r="2920" spans="2:11">
      <c r="B2920" s="88" t="e">
        <f>VLOOKUP(A2920,EMPRESAS!$A$1:$B$342,2,0)</f>
        <v>#N/A</v>
      </c>
      <c r="C2920" s="88" t="e">
        <f>VLOOKUP(A2920,EMPRESAS!$A$1:$C$342,3,0)</f>
        <v>#N/A</v>
      </c>
      <c r="I2920" s="220" t="e">
        <f>VLOOKUP(A2920,EMPRESAS!$A$1:$I$342,9,0)</f>
        <v>#N/A</v>
      </c>
      <c r="K2920" s="176" t="e">
        <f>VLOOKUP(J2920,AUXILIAR_TIPO_ASEGURADORA!$C$2:$D$19,2,0)</f>
        <v>#N/A</v>
      </c>
    </row>
    <row r="2921" spans="2:11">
      <c r="B2921" s="88" t="e">
        <f>VLOOKUP(A2921,EMPRESAS!$A$1:$B$342,2,0)</f>
        <v>#N/A</v>
      </c>
      <c r="C2921" s="88" t="e">
        <f>VLOOKUP(A2921,EMPRESAS!$A$1:$C$342,3,0)</f>
        <v>#N/A</v>
      </c>
      <c r="I2921" s="220" t="e">
        <f>VLOOKUP(A2921,EMPRESAS!$A$1:$I$342,9,0)</f>
        <v>#N/A</v>
      </c>
      <c r="K2921" s="176" t="e">
        <f>VLOOKUP(J2921,AUXILIAR_TIPO_ASEGURADORA!$C$2:$D$19,2,0)</f>
        <v>#N/A</v>
      </c>
    </row>
    <row r="2922" spans="2:11">
      <c r="B2922" s="88" t="e">
        <f>VLOOKUP(A2922,EMPRESAS!$A$1:$B$342,2,0)</f>
        <v>#N/A</v>
      </c>
      <c r="C2922" s="88" t="e">
        <f>VLOOKUP(A2922,EMPRESAS!$A$1:$C$342,3,0)</f>
        <v>#N/A</v>
      </c>
      <c r="I2922" s="220" t="e">
        <f>VLOOKUP(A2922,EMPRESAS!$A$1:$I$342,9,0)</f>
        <v>#N/A</v>
      </c>
      <c r="K2922" s="176" t="e">
        <f>VLOOKUP(J2922,AUXILIAR_TIPO_ASEGURADORA!$C$2:$D$19,2,0)</f>
        <v>#N/A</v>
      </c>
    </row>
    <row r="2923" spans="2:11">
      <c r="B2923" s="88" t="e">
        <f>VLOOKUP(A2923,EMPRESAS!$A$1:$B$342,2,0)</f>
        <v>#N/A</v>
      </c>
      <c r="C2923" s="88" t="e">
        <f>VLOOKUP(A2923,EMPRESAS!$A$1:$C$342,3,0)</f>
        <v>#N/A</v>
      </c>
      <c r="I2923" s="220" t="e">
        <f>VLOOKUP(A2923,EMPRESAS!$A$1:$I$342,9,0)</f>
        <v>#N/A</v>
      </c>
      <c r="K2923" s="176" t="e">
        <f>VLOOKUP(J2923,AUXILIAR_TIPO_ASEGURADORA!$C$2:$D$19,2,0)</f>
        <v>#N/A</v>
      </c>
    </row>
    <row r="2924" spans="2:11">
      <c r="B2924" s="88" t="e">
        <f>VLOOKUP(A2924,EMPRESAS!$A$1:$B$342,2,0)</f>
        <v>#N/A</v>
      </c>
      <c r="C2924" s="88" t="e">
        <f>VLOOKUP(A2924,EMPRESAS!$A$1:$C$342,3,0)</f>
        <v>#N/A</v>
      </c>
      <c r="I2924" s="220" t="e">
        <f>VLOOKUP(A2924,EMPRESAS!$A$1:$I$342,9,0)</f>
        <v>#N/A</v>
      </c>
      <c r="K2924" s="176" t="e">
        <f>VLOOKUP(J2924,AUXILIAR_TIPO_ASEGURADORA!$C$2:$D$19,2,0)</f>
        <v>#N/A</v>
      </c>
    </row>
    <row r="2925" spans="2:11">
      <c r="B2925" s="88" t="e">
        <f>VLOOKUP(A2925,EMPRESAS!$A$1:$B$342,2,0)</f>
        <v>#N/A</v>
      </c>
      <c r="C2925" s="88" t="e">
        <f>VLOOKUP(A2925,EMPRESAS!$A$1:$C$342,3,0)</f>
        <v>#N/A</v>
      </c>
      <c r="I2925" s="220" t="e">
        <f>VLOOKUP(A2925,EMPRESAS!$A$1:$I$342,9,0)</f>
        <v>#N/A</v>
      </c>
      <c r="K2925" s="176" t="e">
        <f>VLOOKUP(J2925,AUXILIAR_TIPO_ASEGURADORA!$C$2:$D$19,2,0)</f>
        <v>#N/A</v>
      </c>
    </row>
    <row r="2926" spans="2:11">
      <c r="B2926" s="88" t="e">
        <f>VLOOKUP(A2926,EMPRESAS!$A$1:$B$342,2,0)</f>
        <v>#N/A</v>
      </c>
      <c r="C2926" s="88" t="e">
        <f>VLOOKUP(A2926,EMPRESAS!$A$1:$C$342,3,0)</f>
        <v>#N/A</v>
      </c>
      <c r="I2926" s="220" t="e">
        <f>VLOOKUP(A2926,EMPRESAS!$A$1:$I$342,9,0)</f>
        <v>#N/A</v>
      </c>
      <c r="K2926" s="176" t="e">
        <f>VLOOKUP(J2926,AUXILIAR_TIPO_ASEGURADORA!$C$2:$D$19,2,0)</f>
        <v>#N/A</v>
      </c>
    </row>
    <row r="2927" spans="2:11">
      <c r="B2927" s="88" t="e">
        <f>VLOOKUP(A2927,EMPRESAS!$A$1:$B$342,2,0)</f>
        <v>#N/A</v>
      </c>
      <c r="C2927" s="88" t="e">
        <f>VLOOKUP(A2927,EMPRESAS!$A$1:$C$342,3,0)</f>
        <v>#N/A</v>
      </c>
      <c r="I2927" s="220" t="e">
        <f>VLOOKUP(A2927,EMPRESAS!$A$1:$I$342,9,0)</f>
        <v>#N/A</v>
      </c>
      <c r="K2927" s="176" t="e">
        <f>VLOOKUP(J2927,AUXILIAR_TIPO_ASEGURADORA!$C$2:$D$19,2,0)</f>
        <v>#N/A</v>
      </c>
    </row>
    <row r="2928" spans="2:11">
      <c r="B2928" s="88" t="e">
        <f>VLOOKUP(A2928,EMPRESAS!$A$1:$B$342,2,0)</f>
        <v>#N/A</v>
      </c>
      <c r="C2928" s="88" t="e">
        <f>VLOOKUP(A2928,EMPRESAS!$A$1:$C$342,3,0)</f>
        <v>#N/A</v>
      </c>
      <c r="I2928" s="220" t="e">
        <f>VLOOKUP(A2928,EMPRESAS!$A$1:$I$342,9,0)</f>
        <v>#N/A</v>
      </c>
      <c r="K2928" s="176" t="e">
        <f>VLOOKUP(J2928,AUXILIAR_TIPO_ASEGURADORA!$C$2:$D$19,2,0)</f>
        <v>#N/A</v>
      </c>
    </row>
    <row r="2929" spans="2:11">
      <c r="B2929" s="88" t="e">
        <f>VLOOKUP(A2929,EMPRESAS!$A$1:$B$342,2,0)</f>
        <v>#N/A</v>
      </c>
      <c r="C2929" s="88" t="e">
        <f>VLOOKUP(A2929,EMPRESAS!$A$1:$C$342,3,0)</f>
        <v>#N/A</v>
      </c>
      <c r="I2929" s="220" t="e">
        <f>VLOOKUP(A2929,EMPRESAS!$A$1:$I$342,9,0)</f>
        <v>#N/A</v>
      </c>
      <c r="K2929" s="176" t="e">
        <f>VLOOKUP(J2929,AUXILIAR_TIPO_ASEGURADORA!$C$2:$D$19,2,0)</f>
        <v>#N/A</v>
      </c>
    </row>
    <row r="2930" spans="2:11">
      <c r="B2930" s="88" t="e">
        <f>VLOOKUP(A2930,EMPRESAS!$A$1:$B$342,2,0)</f>
        <v>#N/A</v>
      </c>
      <c r="C2930" s="88" t="e">
        <f>VLOOKUP(A2930,EMPRESAS!$A$1:$C$342,3,0)</f>
        <v>#N/A</v>
      </c>
      <c r="I2930" s="220" t="e">
        <f>VLOOKUP(A2930,EMPRESAS!$A$1:$I$342,9,0)</f>
        <v>#N/A</v>
      </c>
      <c r="K2930" s="176" t="e">
        <f>VLOOKUP(J2930,AUXILIAR_TIPO_ASEGURADORA!$C$2:$D$19,2,0)</f>
        <v>#N/A</v>
      </c>
    </row>
    <row r="2931" spans="2:11">
      <c r="B2931" s="88" t="e">
        <f>VLOOKUP(A2931,EMPRESAS!$A$1:$B$342,2,0)</f>
        <v>#N/A</v>
      </c>
      <c r="C2931" s="88" t="e">
        <f>VLOOKUP(A2931,EMPRESAS!$A$1:$C$342,3,0)</f>
        <v>#N/A</v>
      </c>
      <c r="I2931" s="220" t="e">
        <f>VLOOKUP(A2931,EMPRESAS!$A$1:$I$342,9,0)</f>
        <v>#N/A</v>
      </c>
      <c r="K2931" s="176" t="e">
        <f>VLOOKUP(J2931,AUXILIAR_TIPO_ASEGURADORA!$C$2:$D$19,2,0)</f>
        <v>#N/A</v>
      </c>
    </row>
    <row r="2932" spans="2:11">
      <c r="B2932" s="88" t="e">
        <f>VLOOKUP(A2932,EMPRESAS!$A$1:$B$342,2,0)</f>
        <v>#N/A</v>
      </c>
      <c r="C2932" s="88" t="e">
        <f>VLOOKUP(A2932,EMPRESAS!$A$1:$C$342,3,0)</f>
        <v>#N/A</v>
      </c>
      <c r="I2932" s="220" t="e">
        <f>VLOOKUP(A2932,EMPRESAS!$A$1:$I$342,9,0)</f>
        <v>#N/A</v>
      </c>
      <c r="K2932" s="176" t="e">
        <f>VLOOKUP(J2932,AUXILIAR_TIPO_ASEGURADORA!$C$2:$D$19,2,0)</f>
        <v>#N/A</v>
      </c>
    </row>
    <row r="2933" spans="2:11">
      <c r="B2933" s="88" t="e">
        <f>VLOOKUP(A2933,EMPRESAS!$A$1:$B$342,2,0)</f>
        <v>#N/A</v>
      </c>
      <c r="C2933" s="88" t="e">
        <f>VLOOKUP(A2933,EMPRESAS!$A$1:$C$342,3,0)</f>
        <v>#N/A</v>
      </c>
      <c r="I2933" s="220" t="e">
        <f>VLOOKUP(A2933,EMPRESAS!$A$1:$I$342,9,0)</f>
        <v>#N/A</v>
      </c>
      <c r="K2933" s="176" t="e">
        <f>VLOOKUP(J2933,AUXILIAR_TIPO_ASEGURADORA!$C$2:$D$19,2,0)</f>
        <v>#N/A</v>
      </c>
    </row>
    <row r="2934" spans="2:11">
      <c r="B2934" s="88" t="e">
        <f>VLOOKUP(A2934,EMPRESAS!$A$1:$B$342,2,0)</f>
        <v>#N/A</v>
      </c>
      <c r="C2934" s="88" t="e">
        <f>VLOOKUP(A2934,EMPRESAS!$A$1:$C$342,3,0)</f>
        <v>#N/A</v>
      </c>
      <c r="I2934" s="220" t="e">
        <f>VLOOKUP(A2934,EMPRESAS!$A$1:$I$342,9,0)</f>
        <v>#N/A</v>
      </c>
      <c r="K2934" s="176" t="e">
        <f>VLOOKUP(J2934,AUXILIAR_TIPO_ASEGURADORA!$C$2:$D$19,2,0)</f>
        <v>#N/A</v>
      </c>
    </row>
    <row r="2935" spans="2:11">
      <c r="B2935" s="88" t="e">
        <f>VLOOKUP(A2935,EMPRESAS!$A$1:$B$342,2,0)</f>
        <v>#N/A</v>
      </c>
      <c r="C2935" s="88" t="e">
        <f>VLOOKUP(A2935,EMPRESAS!$A$1:$C$342,3,0)</f>
        <v>#N/A</v>
      </c>
      <c r="I2935" s="220" t="e">
        <f>VLOOKUP(A2935,EMPRESAS!$A$1:$I$342,9,0)</f>
        <v>#N/A</v>
      </c>
      <c r="K2935" s="176" t="e">
        <f>VLOOKUP(J2935,AUXILIAR_TIPO_ASEGURADORA!$C$2:$D$19,2,0)</f>
        <v>#N/A</v>
      </c>
    </row>
    <row r="2936" spans="2:11">
      <c r="B2936" s="88" t="e">
        <f>VLOOKUP(A2936,EMPRESAS!$A$1:$B$342,2,0)</f>
        <v>#N/A</v>
      </c>
      <c r="C2936" s="88" t="e">
        <f>VLOOKUP(A2936,EMPRESAS!$A$1:$C$342,3,0)</f>
        <v>#N/A</v>
      </c>
      <c r="I2936" s="220" t="e">
        <f>VLOOKUP(A2936,EMPRESAS!$A$1:$I$342,9,0)</f>
        <v>#N/A</v>
      </c>
      <c r="K2936" s="176" t="e">
        <f>VLOOKUP(J2936,AUXILIAR_TIPO_ASEGURADORA!$C$2:$D$19,2,0)</f>
        <v>#N/A</v>
      </c>
    </row>
    <row r="2937" spans="2:11">
      <c r="B2937" s="88" t="e">
        <f>VLOOKUP(A2937,EMPRESAS!$A$1:$B$342,2,0)</f>
        <v>#N/A</v>
      </c>
      <c r="C2937" s="88" t="e">
        <f>VLOOKUP(A2937,EMPRESAS!$A$1:$C$342,3,0)</f>
        <v>#N/A</v>
      </c>
      <c r="I2937" s="220" t="e">
        <f>VLOOKUP(A2937,EMPRESAS!$A$1:$I$342,9,0)</f>
        <v>#N/A</v>
      </c>
      <c r="K2937" s="176" t="e">
        <f>VLOOKUP(J2937,AUXILIAR_TIPO_ASEGURADORA!$C$2:$D$19,2,0)</f>
        <v>#N/A</v>
      </c>
    </row>
    <row r="2938" spans="2:11">
      <c r="B2938" s="88" t="e">
        <f>VLOOKUP(A2938,EMPRESAS!$A$1:$B$342,2,0)</f>
        <v>#N/A</v>
      </c>
      <c r="C2938" s="88" t="e">
        <f>VLOOKUP(A2938,EMPRESAS!$A$1:$C$342,3,0)</f>
        <v>#N/A</v>
      </c>
      <c r="I2938" s="220" t="e">
        <f>VLOOKUP(A2938,EMPRESAS!$A$1:$I$342,9,0)</f>
        <v>#N/A</v>
      </c>
      <c r="K2938" s="176" t="e">
        <f>VLOOKUP(J2938,AUXILIAR_TIPO_ASEGURADORA!$C$2:$D$19,2,0)</f>
        <v>#N/A</v>
      </c>
    </row>
    <row r="2939" spans="2:11">
      <c r="B2939" s="88" t="e">
        <f>VLOOKUP(A2939,EMPRESAS!$A$1:$B$342,2,0)</f>
        <v>#N/A</v>
      </c>
      <c r="C2939" s="88" t="e">
        <f>VLOOKUP(A2939,EMPRESAS!$A$1:$C$342,3,0)</f>
        <v>#N/A</v>
      </c>
      <c r="I2939" s="220" t="e">
        <f>VLOOKUP(A2939,EMPRESAS!$A$1:$I$342,9,0)</f>
        <v>#N/A</v>
      </c>
      <c r="K2939" s="176" t="e">
        <f>VLOOKUP(J2939,AUXILIAR_TIPO_ASEGURADORA!$C$2:$D$19,2,0)</f>
        <v>#N/A</v>
      </c>
    </row>
    <row r="2940" spans="2:11">
      <c r="B2940" s="88" t="e">
        <f>VLOOKUP(A2940,EMPRESAS!$A$1:$B$342,2,0)</f>
        <v>#N/A</v>
      </c>
      <c r="C2940" s="88" t="e">
        <f>VLOOKUP(A2940,EMPRESAS!$A$1:$C$342,3,0)</f>
        <v>#N/A</v>
      </c>
      <c r="I2940" s="220" t="e">
        <f>VLOOKUP(A2940,EMPRESAS!$A$1:$I$342,9,0)</f>
        <v>#N/A</v>
      </c>
      <c r="K2940" s="176" t="e">
        <f>VLOOKUP(J2940,AUXILIAR_TIPO_ASEGURADORA!$C$2:$D$19,2,0)</f>
        <v>#N/A</v>
      </c>
    </row>
    <row r="2941" spans="2:11">
      <c r="B2941" s="88" t="e">
        <f>VLOOKUP(A2941,EMPRESAS!$A$1:$B$342,2,0)</f>
        <v>#N/A</v>
      </c>
      <c r="C2941" s="88" t="e">
        <f>VLOOKUP(A2941,EMPRESAS!$A$1:$C$342,3,0)</f>
        <v>#N/A</v>
      </c>
      <c r="I2941" s="220" t="e">
        <f>VLOOKUP(A2941,EMPRESAS!$A$1:$I$342,9,0)</f>
        <v>#N/A</v>
      </c>
      <c r="K2941" s="176" t="e">
        <f>VLOOKUP(J2941,AUXILIAR_TIPO_ASEGURADORA!$C$2:$D$19,2,0)</f>
        <v>#N/A</v>
      </c>
    </row>
    <row r="2942" spans="2:11">
      <c r="B2942" s="88" t="e">
        <f>VLOOKUP(A2942,EMPRESAS!$A$1:$B$342,2,0)</f>
        <v>#N/A</v>
      </c>
      <c r="C2942" s="88" t="e">
        <f>VLOOKUP(A2942,EMPRESAS!$A$1:$C$342,3,0)</f>
        <v>#N/A</v>
      </c>
      <c r="I2942" s="220" t="e">
        <f>VLOOKUP(A2942,EMPRESAS!$A$1:$I$342,9,0)</f>
        <v>#N/A</v>
      </c>
      <c r="K2942" s="176" t="e">
        <f>VLOOKUP(J2942,AUXILIAR_TIPO_ASEGURADORA!$C$2:$D$19,2,0)</f>
        <v>#N/A</v>
      </c>
    </row>
    <row r="2943" spans="2:11">
      <c r="B2943" s="88" t="e">
        <f>VLOOKUP(A2943,EMPRESAS!$A$1:$B$342,2,0)</f>
        <v>#N/A</v>
      </c>
      <c r="C2943" s="88" t="e">
        <f>VLOOKUP(A2943,EMPRESAS!$A$1:$C$342,3,0)</f>
        <v>#N/A</v>
      </c>
      <c r="I2943" s="220" t="e">
        <f>VLOOKUP(A2943,EMPRESAS!$A$1:$I$342,9,0)</f>
        <v>#N/A</v>
      </c>
      <c r="K2943" s="176" t="e">
        <f>VLOOKUP(J2943,AUXILIAR_TIPO_ASEGURADORA!$C$2:$D$19,2,0)</f>
        <v>#N/A</v>
      </c>
    </row>
    <row r="2944" spans="2:11">
      <c r="B2944" s="88" t="e">
        <f>VLOOKUP(A2944,EMPRESAS!$A$1:$B$342,2,0)</f>
        <v>#N/A</v>
      </c>
      <c r="C2944" s="88" t="e">
        <f>VLOOKUP(A2944,EMPRESAS!$A$1:$C$342,3,0)</f>
        <v>#N/A</v>
      </c>
      <c r="I2944" s="220" t="e">
        <f>VLOOKUP(A2944,EMPRESAS!$A$1:$I$342,9,0)</f>
        <v>#N/A</v>
      </c>
      <c r="K2944" s="176" t="e">
        <f>VLOOKUP(J2944,AUXILIAR_TIPO_ASEGURADORA!$C$2:$D$19,2,0)</f>
        <v>#N/A</v>
      </c>
    </row>
    <row r="2945" spans="2:11">
      <c r="B2945" s="88" t="e">
        <f>VLOOKUP(A2945,EMPRESAS!$A$1:$B$342,2,0)</f>
        <v>#N/A</v>
      </c>
      <c r="C2945" s="88" t="e">
        <f>VLOOKUP(A2945,EMPRESAS!$A$1:$C$342,3,0)</f>
        <v>#N/A</v>
      </c>
      <c r="I2945" s="220" t="e">
        <f>VLOOKUP(A2945,EMPRESAS!$A$1:$I$342,9,0)</f>
        <v>#N/A</v>
      </c>
      <c r="K2945" s="176" t="e">
        <f>VLOOKUP(J2945,AUXILIAR_TIPO_ASEGURADORA!$C$2:$D$19,2,0)</f>
        <v>#N/A</v>
      </c>
    </row>
    <row r="2946" spans="2:11">
      <c r="B2946" s="88" t="e">
        <f>VLOOKUP(A2946,EMPRESAS!$A$1:$B$342,2,0)</f>
        <v>#N/A</v>
      </c>
      <c r="C2946" s="88" t="e">
        <f>VLOOKUP(A2946,EMPRESAS!$A$1:$C$342,3,0)</f>
        <v>#N/A</v>
      </c>
      <c r="I2946" s="220" t="e">
        <f>VLOOKUP(A2946,EMPRESAS!$A$1:$I$342,9,0)</f>
        <v>#N/A</v>
      </c>
      <c r="K2946" s="176" t="e">
        <f>VLOOKUP(J2946,AUXILIAR_TIPO_ASEGURADORA!$C$2:$D$19,2,0)</f>
        <v>#N/A</v>
      </c>
    </row>
    <row r="2947" spans="2:11">
      <c r="B2947" s="88" t="e">
        <f>VLOOKUP(A2947,EMPRESAS!$A$1:$B$342,2,0)</f>
        <v>#N/A</v>
      </c>
      <c r="C2947" s="88" t="e">
        <f>VLOOKUP(A2947,EMPRESAS!$A$1:$C$342,3,0)</f>
        <v>#N/A</v>
      </c>
      <c r="I2947" s="220" t="e">
        <f>VLOOKUP(A2947,EMPRESAS!$A$1:$I$342,9,0)</f>
        <v>#N/A</v>
      </c>
      <c r="K2947" s="176" t="e">
        <f>VLOOKUP(J2947,AUXILIAR_TIPO_ASEGURADORA!$C$2:$D$19,2,0)</f>
        <v>#N/A</v>
      </c>
    </row>
    <row r="2948" spans="2:11">
      <c r="B2948" s="88" t="e">
        <f>VLOOKUP(A2948,EMPRESAS!$A$1:$B$342,2,0)</f>
        <v>#N/A</v>
      </c>
      <c r="C2948" s="88" t="e">
        <f>VLOOKUP(A2948,EMPRESAS!$A$1:$C$342,3,0)</f>
        <v>#N/A</v>
      </c>
      <c r="I2948" s="220" t="e">
        <f>VLOOKUP(A2948,EMPRESAS!$A$1:$I$342,9,0)</f>
        <v>#N/A</v>
      </c>
      <c r="K2948" s="176" t="e">
        <f>VLOOKUP(J2948,AUXILIAR_TIPO_ASEGURADORA!$C$2:$D$19,2,0)</f>
        <v>#N/A</v>
      </c>
    </row>
    <row r="2949" spans="2:11">
      <c r="B2949" s="88" t="e">
        <f>VLOOKUP(A2949,EMPRESAS!$A$1:$B$342,2,0)</f>
        <v>#N/A</v>
      </c>
      <c r="C2949" s="88" t="e">
        <f>VLOOKUP(A2949,EMPRESAS!$A$1:$C$342,3,0)</f>
        <v>#N/A</v>
      </c>
      <c r="I2949" s="220" t="e">
        <f>VLOOKUP(A2949,EMPRESAS!$A$1:$I$342,9,0)</f>
        <v>#N/A</v>
      </c>
      <c r="K2949" s="176" t="e">
        <f>VLOOKUP(J2949,AUXILIAR_TIPO_ASEGURADORA!$C$2:$D$19,2,0)</f>
        <v>#N/A</v>
      </c>
    </row>
    <row r="2950" spans="2:11">
      <c r="B2950" s="88" t="e">
        <f>VLOOKUP(A2950,EMPRESAS!$A$1:$B$342,2,0)</f>
        <v>#N/A</v>
      </c>
      <c r="C2950" s="88" t="e">
        <f>VLOOKUP(A2950,EMPRESAS!$A$1:$C$342,3,0)</f>
        <v>#N/A</v>
      </c>
      <c r="I2950" s="220" t="e">
        <f>VLOOKUP(A2950,EMPRESAS!$A$1:$I$342,9,0)</f>
        <v>#N/A</v>
      </c>
      <c r="K2950" s="176" t="e">
        <f>VLOOKUP(J2950,AUXILIAR_TIPO_ASEGURADORA!$C$2:$D$19,2,0)</f>
        <v>#N/A</v>
      </c>
    </row>
    <row r="2951" spans="2:11">
      <c r="B2951" s="88" t="e">
        <f>VLOOKUP(A2951,EMPRESAS!$A$1:$B$342,2,0)</f>
        <v>#N/A</v>
      </c>
      <c r="C2951" s="88" t="e">
        <f>VLOOKUP(A2951,EMPRESAS!$A$1:$C$342,3,0)</f>
        <v>#N/A</v>
      </c>
      <c r="I2951" s="220" t="e">
        <f>VLOOKUP(A2951,EMPRESAS!$A$1:$I$342,9,0)</f>
        <v>#N/A</v>
      </c>
      <c r="K2951" s="176" t="e">
        <f>VLOOKUP(J2951,AUXILIAR_TIPO_ASEGURADORA!$C$2:$D$19,2,0)</f>
        <v>#N/A</v>
      </c>
    </row>
    <row r="2952" spans="2:11">
      <c r="B2952" s="88" t="e">
        <f>VLOOKUP(A2952,EMPRESAS!$A$1:$B$342,2,0)</f>
        <v>#N/A</v>
      </c>
      <c r="C2952" s="88" t="e">
        <f>VLOOKUP(A2952,EMPRESAS!$A$1:$C$342,3,0)</f>
        <v>#N/A</v>
      </c>
      <c r="I2952" s="220" t="e">
        <f>VLOOKUP(A2952,EMPRESAS!$A$1:$I$342,9,0)</f>
        <v>#N/A</v>
      </c>
      <c r="K2952" s="176" t="e">
        <f>VLOOKUP(J2952,AUXILIAR_TIPO_ASEGURADORA!$C$2:$D$19,2,0)</f>
        <v>#N/A</v>
      </c>
    </row>
    <row r="2953" spans="2:11">
      <c r="B2953" s="88" t="e">
        <f>VLOOKUP(A2953,EMPRESAS!$A$1:$B$342,2,0)</f>
        <v>#N/A</v>
      </c>
      <c r="C2953" s="88" t="e">
        <f>VLOOKUP(A2953,EMPRESAS!$A$1:$C$342,3,0)</f>
        <v>#N/A</v>
      </c>
      <c r="I2953" s="220" t="e">
        <f>VLOOKUP(A2953,EMPRESAS!$A$1:$I$342,9,0)</f>
        <v>#N/A</v>
      </c>
      <c r="K2953" s="176" t="e">
        <f>VLOOKUP(J2953,AUXILIAR_TIPO_ASEGURADORA!$C$2:$D$19,2,0)</f>
        <v>#N/A</v>
      </c>
    </row>
    <row r="2954" spans="2:11">
      <c r="B2954" s="88" t="e">
        <f>VLOOKUP(A2954,EMPRESAS!$A$1:$B$342,2,0)</f>
        <v>#N/A</v>
      </c>
      <c r="C2954" s="88" t="e">
        <f>VLOOKUP(A2954,EMPRESAS!$A$1:$C$342,3,0)</f>
        <v>#N/A</v>
      </c>
      <c r="I2954" s="220" t="e">
        <f>VLOOKUP(A2954,EMPRESAS!$A$1:$I$342,9,0)</f>
        <v>#N/A</v>
      </c>
      <c r="K2954" s="176" t="e">
        <f>VLOOKUP(J2954,AUXILIAR_TIPO_ASEGURADORA!$C$2:$D$19,2,0)</f>
        <v>#N/A</v>
      </c>
    </row>
    <row r="2955" spans="2:11">
      <c r="B2955" s="88" t="e">
        <f>VLOOKUP(A2955,EMPRESAS!$A$1:$B$342,2,0)</f>
        <v>#N/A</v>
      </c>
      <c r="C2955" s="88" t="e">
        <f>VLOOKUP(A2955,EMPRESAS!$A$1:$C$342,3,0)</f>
        <v>#N/A</v>
      </c>
      <c r="I2955" s="220" t="e">
        <f>VLOOKUP(A2955,EMPRESAS!$A$1:$I$342,9,0)</f>
        <v>#N/A</v>
      </c>
      <c r="K2955" s="176" t="e">
        <f>VLOOKUP(J2955,AUXILIAR_TIPO_ASEGURADORA!$C$2:$D$19,2,0)</f>
        <v>#N/A</v>
      </c>
    </row>
    <row r="2956" spans="2:11">
      <c r="B2956" s="88" t="e">
        <f>VLOOKUP(A2956,EMPRESAS!$A$1:$B$342,2,0)</f>
        <v>#N/A</v>
      </c>
      <c r="C2956" s="88" t="e">
        <f>VLOOKUP(A2956,EMPRESAS!$A$1:$C$342,3,0)</f>
        <v>#N/A</v>
      </c>
      <c r="I2956" s="220" t="e">
        <f>VLOOKUP(A2956,EMPRESAS!$A$1:$I$342,9,0)</f>
        <v>#N/A</v>
      </c>
      <c r="K2956" s="176" t="e">
        <f>VLOOKUP(J2956,AUXILIAR_TIPO_ASEGURADORA!$C$2:$D$19,2,0)</f>
        <v>#N/A</v>
      </c>
    </row>
    <row r="2957" spans="2:11">
      <c r="B2957" s="88" t="e">
        <f>VLOOKUP(A2957,EMPRESAS!$A$1:$B$342,2,0)</f>
        <v>#N/A</v>
      </c>
      <c r="C2957" s="88" t="e">
        <f>VLOOKUP(A2957,EMPRESAS!$A$1:$C$342,3,0)</f>
        <v>#N/A</v>
      </c>
      <c r="I2957" s="220" t="e">
        <f>VLOOKUP(A2957,EMPRESAS!$A$1:$I$342,9,0)</f>
        <v>#N/A</v>
      </c>
      <c r="K2957" s="176" t="e">
        <f>VLOOKUP(J2957,AUXILIAR_TIPO_ASEGURADORA!$C$2:$D$19,2,0)</f>
        <v>#N/A</v>
      </c>
    </row>
    <row r="2958" spans="2:11">
      <c r="B2958" s="88" t="e">
        <f>VLOOKUP(A2958,EMPRESAS!$A$1:$B$342,2,0)</f>
        <v>#N/A</v>
      </c>
      <c r="C2958" s="88" t="e">
        <f>VLOOKUP(A2958,EMPRESAS!$A$1:$C$342,3,0)</f>
        <v>#N/A</v>
      </c>
      <c r="I2958" s="220" t="e">
        <f>VLOOKUP(A2958,EMPRESAS!$A$1:$I$342,9,0)</f>
        <v>#N/A</v>
      </c>
      <c r="K2958" s="176" t="e">
        <f>VLOOKUP(J2958,AUXILIAR_TIPO_ASEGURADORA!$C$2:$D$19,2,0)</f>
        <v>#N/A</v>
      </c>
    </row>
    <row r="2959" spans="2:11">
      <c r="B2959" s="88" t="e">
        <f>VLOOKUP(A2959,EMPRESAS!$A$1:$B$342,2,0)</f>
        <v>#N/A</v>
      </c>
      <c r="C2959" s="88" t="e">
        <f>VLOOKUP(A2959,EMPRESAS!$A$1:$C$342,3,0)</f>
        <v>#N/A</v>
      </c>
      <c r="I2959" s="220" t="e">
        <f>VLOOKUP(A2959,EMPRESAS!$A$1:$I$342,9,0)</f>
        <v>#N/A</v>
      </c>
      <c r="K2959" s="176" t="e">
        <f>VLOOKUP(J2959,AUXILIAR_TIPO_ASEGURADORA!$C$2:$D$19,2,0)</f>
        <v>#N/A</v>
      </c>
    </row>
    <row r="2960" spans="2:11">
      <c r="B2960" s="88" t="e">
        <f>VLOOKUP(A2960,EMPRESAS!$A$1:$B$342,2,0)</f>
        <v>#N/A</v>
      </c>
      <c r="C2960" s="88" t="e">
        <f>VLOOKUP(A2960,EMPRESAS!$A$1:$C$342,3,0)</f>
        <v>#N/A</v>
      </c>
      <c r="I2960" s="220" t="e">
        <f>VLOOKUP(A2960,EMPRESAS!$A$1:$I$342,9,0)</f>
        <v>#N/A</v>
      </c>
      <c r="K2960" s="176" t="e">
        <f>VLOOKUP(J2960,AUXILIAR_TIPO_ASEGURADORA!$C$2:$D$19,2,0)</f>
        <v>#N/A</v>
      </c>
    </row>
    <row r="2961" spans="2:11">
      <c r="B2961" s="88" t="e">
        <f>VLOOKUP(A2961,EMPRESAS!$A$1:$B$342,2,0)</f>
        <v>#N/A</v>
      </c>
      <c r="C2961" s="88" t="e">
        <f>VLOOKUP(A2961,EMPRESAS!$A$1:$C$342,3,0)</f>
        <v>#N/A</v>
      </c>
      <c r="I2961" s="220" t="e">
        <f>VLOOKUP(A2961,EMPRESAS!$A$1:$I$342,9,0)</f>
        <v>#N/A</v>
      </c>
      <c r="K2961" s="176" t="e">
        <f>VLOOKUP(J2961,AUXILIAR_TIPO_ASEGURADORA!$C$2:$D$19,2,0)</f>
        <v>#N/A</v>
      </c>
    </row>
    <row r="2962" spans="2:11">
      <c r="B2962" s="88" t="e">
        <f>VLOOKUP(A2962,EMPRESAS!$A$1:$B$342,2,0)</f>
        <v>#N/A</v>
      </c>
      <c r="C2962" s="88" t="e">
        <f>VLOOKUP(A2962,EMPRESAS!$A$1:$C$342,3,0)</f>
        <v>#N/A</v>
      </c>
      <c r="I2962" s="220" t="e">
        <f>VLOOKUP(A2962,EMPRESAS!$A$1:$I$342,9,0)</f>
        <v>#N/A</v>
      </c>
      <c r="K2962" s="176" t="e">
        <f>VLOOKUP(J2962,AUXILIAR_TIPO_ASEGURADORA!$C$2:$D$19,2,0)</f>
        <v>#N/A</v>
      </c>
    </row>
    <row r="2963" spans="2:11">
      <c r="B2963" s="88" t="e">
        <f>VLOOKUP(A2963,EMPRESAS!$A$1:$B$342,2,0)</f>
        <v>#N/A</v>
      </c>
      <c r="C2963" s="88" t="e">
        <f>VLOOKUP(A2963,EMPRESAS!$A$1:$C$342,3,0)</f>
        <v>#N/A</v>
      </c>
      <c r="I2963" s="220" t="e">
        <f>VLOOKUP(A2963,EMPRESAS!$A$1:$I$342,9,0)</f>
        <v>#N/A</v>
      </c>
      <c r="K2963" s="176" t="e">
        <f>VLOOKUP(J2963,AUXILIAR_TIPO_ASEGURADORA!$C$2:$D$19,2,0)</f>
        <v>#N/A</v>
      </c>
    </row>
    <row r="2964" spans="2:11">
      <c r="B2964" s="88" t="e">
        <f>VLOOKUP(A2964,EMPRESAS!$A$1:$B$342,2,0)</f>
        <v>#N/A</v>
      </c>
      <c r="C2964" s="88" t="e">
        <f>VLOOKUP(A2964,EMPRESAS!$A$1:$C$342,3,0)</f>
        <v>#N/A</v>
      </c>
      <c r="I2964" s="220" t="e">
        <f>VLOOKUP(A2964,EMPRESAS!$A$1:$I$342,9,0)</f>
        <v>#N/A</v>
      </c>
      <c r="K2964" s="176" t="e">
        <f>VLOOKUP(J2964,AUXILIAR_TIPO_ASEGURADORA!$C$2:$D$19,2,0)</f>
        <v>#N/A</v>
      </c>
    </row>
    <row r="2965" spans="2:11">
      <c r="B2965" s="88" t="e">
        <f>VLOOKUP(A2965,EMPRESAS!$A$1:$B$342,2,0)</f>
        <v>#N/A</v>
      </c>
      <c r="C2965" s="88" t="e">
        <f>VLOOKUP(A2965,EMPRESAS!$A$1:$C$342,3,0)</f>
        <v>#N/A</v>
      </c>
      <c r="I2965" s="220" t="e">
        <f>VLOOKUP(A2965,EMPRESAS!$A$1:$I$342,9,0)</f>
        <v>#N/A</v>
      </c>
      <c r="K2965" s="176" t="e">
        <f>VLOOKUP(J2965,AUXILIAR_TIPO_ASEGURADORA!$C$2:$D$19,2,0)</f>
        <v>#N/A</v>
      </c>
    </row>
    <row r="2966" spans="2:11">
      <c r="B2966" s="88" t="e">
        <f>VLOOKUP(A2966,EMPRESAS!$A$1:$B$342,2,0)</f>
        <v>#N/A</v>
      </c>
      <c r="C2966" s="88" t="e">
        <f>VLOOKUP(A2966,EMPRESAS!$A$1:$C$342,3,0)</f>
        <v>#N/A</v>
      </c>
      <c r="I2966" s="220" t="e">
        <f>VLOOKUP(A2966,EMPRESAS!$A$1:$I$342,9,0)</f>
        <v>#N/A</v>
      </c>
      <c r="K2966" s="176" t="e">
        <f>VLOOKUP(J2966,AUXILIAR_TIPO_ASEGURADORA!$C$2:$D$19,2,0)</f>
        <v>#N/A</v>
      </c>
    </row>
    <row r="2967" spans="2:11">
      <c r="B2967" s="88" t="e">
        <f>VLOOKUP(A2967,EMPRESAS!$A$1:$B$342,2,0)</f>
        <v>#N/A</v>
      </c>
      <c r="C2967" s="88" t="e">
        <f>VLOOKUP(A2967,EMPRESAS!$A$1:$C$342,3,0)</f>
        <v>#N/A</v>
      </c>
      <c r="I2967" s="220" t="e">
        <f>VLOOKUP(A2967,EMPRESAS!$A$1:$I$342,9,0)</f>
        <v>#N/A</v>
      </c>
      <c r="K2967" s="176" t="e">
        <f>VLOOKUP(J2967,AUXILIAR_TIPO_ASEGURADORA!$C$2:$D$19,2,0)</f>
        <v>#N/A</v>
      </c>
    </row>
    <row r="2968" spans="2:11">
      <c r="B2968" s="88" t="e">
        <f>VLOOKUP(A2968,EMPRESAS!$A$1:$B$342,2,0)</f>
        <v>#N/A</v>
      </c>
      <c r="C2968" s="88" t="e">
        <f>VLOOKUP(A2968,EMPRESAS!$A$1:$C$342,3,0)</f>
        <v>#N/A</v>
      </c>
      <c r="I2968" s="220" t="e">
        <f>VLOOKUP(A2968,EMPRESAS!$A$1:$I$342,9,0)</f>
        <v>#N/A</v>
      </c>
      <c r="K2968" s="176" t="e">
        <f>VLOOKUP(J2968,AUXILIAR_TIPO_ASEGURADORA!$C$2:$D$19,2,0)</f>
        <v>#N/A</v>
      </c>
    </row>
    <row r="2969" spans="2:11">
      <c r="B2969" s="88" t="e">
        <f>VLOOKUP(A2969,EMPRESAS!$A$1:$B$342,2,0)</f>
        <v>#N/A</v>
      </c>
      <c r="C2969" s="88" t="e">
        <f>VLOOKUP(A2969,EMPRESAS!$A$1:$C$342,3,0)</f>
        <v>#N/A</v>
      </c>
      <c r="I2969" s="220" t="e">
        <f>VLOOKUP(A2969,EMPRESAS!$A$1:$I$342,9,0)</f>
        <v>#N/A</v>
      </c>
      <c r="K2969" s="176" t="e">
        <f>VLOOKUP(J2969,AUXILIAR_TIPO_ASEGURADORA!$C$2:$D$19,2,0)</f>
        <v>#N/A</v>
      </c>
    </row>
    <row r="2970" spans="2:11">
      <c r="B2970" s="88" t="e">
        <f>VLOOKUP(A2970,EMPRESAS!$A$1:$B$342,2,0)</f>
        <v>#N/A</v>
      </c>
      <c r="C2970" s="88" t="e">
        <f>VLOOKUP(A2970,EMPRESAS!$A$1:$C$342,3,0)</f>
        <v>#N/A</v>
      </c>
      <c r="I2970" s="220" t="e">
        <f>VLOOKUP(A2970,EMPRESAS!$A$1:$I$342,9,0)</f>
        <v>#N/A</v>
      </c>
      <c r="K2970" s="176" t="e">
        <f>VLOOKUP(J2970,AUXILIAR_TIPO_ASEGURADORA!$C$2:$D$19,2,0)</f>
        <v>#N/A</v>
      </c>
    </row>
    <row r="2971" spans="2:11">
      <c r="B2971" s="88" t="e">
        <f>VLOOKUP(A2971,EMPRESAS!$A$1:$B$342,2,0)</f>
        <v>#N/A</v>
      </c>
      <c r="C2971" s="88" t="e">
        <f>VLOOKUP(A2971,EMPRESAS!$A$1:$C$342,3,0)</f>
        <v>#N/A</v>
      </c>
      <c r="I2971" s="220" t="e">
        <f>VLOOKUP(A2971,EMPRESAS!$A$1:$I$342,9,0)</f>
        <v>#N/A</v>
      </c>
      <c r="K2971" s="176" t="e">
        <f>VLOOKUP(J2971,AUXILIAR_TIPO_ASEGURADORA!$C$2:$D$19,2,0)</f>
        <v>#N/A</v>
      </c>
    </row>
    <row r="2972" spans="2:11">
      <c r="B2972" s="88" t="e">
        <f>VLOOKUP(A2972,EMPRESAS!$A$1:$B$342,2,0)</f>
        <v>#N/A</v>
      </c>
      <c r="C2972" s="88" t="e">
        <f>VLOOKUP(A2972,EMPRESAS!$A$1:$C$342,3,0)</f>
        <v>#N/A</v>
      </c>
      <c r="I2972" s="220" t="e">
        <f>VLOOKUP(A2972,EMPRESAS!$A$1:$I$342,9,0)</f>
        <v>#N/A</v>
      </c>
      <c r="K2972" s="176" t="e">
        <f>VLOOKUP(J2972,AUXILIAR_TIPO_ASEGURADORA!$C$2:$D$19,2,0)</f>
        <v>#N/A</v>
      </c>
    </row>
    <row r="2973" spans="2:11">
      <c r="B2973" s="88" t="e">
        <f>VLOOKUP(A2973,EMPRESAS!$A$1:$B$342,2,0)</f>
        <v>#N/A</v>
      </c>
      <c r="C2973" s="88" t="e">
        <f>VLOOKUP(A2973,EMPRESAS!$A$1:$C$342,3,0)</f>
        <v>#N/A</v>
      </c>
      <c r="I2973" s="220" t="e">
        <f>VLOOKUP(A2973,EMPRESAS!$A$1:$I$342,9,0)</f>
        <v>#N/A</v>
      </c>
      <c r="K2973" s="176" t="e">
        <f>VLOOKUP(J2973,AUXILIAR_TIPO_ASEGURADORA!$C$2:$D$19,2,0)</f>
        <v>#N/A</v>
      </c>
    </row>
    <row r="2974" spans="2:11">
      <c r="B2974" s="88" t="e">
        <f>VLOOKUP(A2974,EMPRESAS!$A$1:$B$342,2,0)</f>
        <v>#N/A</v>
      </c>
      <c r="C2974" s="88" t="e">
        <f>VLOOKUP(A2974,EMPRESAS!$A$1:$C$342,3,0)</f>
        <v>#N/A</v>
      </c>
      <c r="I2974" s="220" t="e">
        <f>VLOOKUP(A2974,EMPRESAS!$A$1:$I$342,9,0)</f>
        <v>#N/A</v>
      </c>
      <c r="K2974" s="176" t="e">
        <f>VLOOKUP(J2974,AUXILIAR_TIPO_ASEGURADORA!$C$2:$D$19,2,0)</f>
        <v>#N/A</v>
      </c>
    </row>
    <row r="2975" spans="2:11">
      <c r="B2975" s="88" t="e">
        <f>VLOOKUP(A2975,EMPRESAS!$A$1:$B$342,2,0)</f>
        <v>#N/A</v>
      </c>
      <c r="C2975" s="88" t="e">
        <f>VLOOKUP(A2975,EMPRESAS!$A$1:$C$342,3,0)</f>
        <v>#N/A</v>
      </c>
      <c r="I2975" s="220" t="e">
        <f>VLOOKUP(A2975,EMPRESAS!$A$1:$I$342,9,0)</f>
        <v>#N/A</v>
      </c>
      <c r="K2975" s="176" t="e">
        <f>VLOOKUP(J2975,AUXILIAR_TIPO_ASEGURADORA!$C$2:$D$19,2,0)</f>
        <v>#N/A</v>
      </c>
    </row>
    <row r="2976" spans="2:11">
      <c r="B2976" s="88" t="e">
        <f>VLOOKUP(A2976,EMPRESAS!$A$1:$B$342,2,0)</f>
        <v>#N/A</v>
      </c>
      <c r="C2976" s="88" t="e">
        <f>VLOOKUP(A2976,EMPRESAS!$A$1:$C$342,3,0)</f>
        <v>#N/A</v>
      </c>
      <c r="I2976" s="220" t="e">
        <f>VLOOKUP(A2976,EMPRESAS!$A$1:$I$342,9,0)</f>
        <v>#N/A</v>
      </c>
      <c r="K2976" s="176" t="e">
        <f>VLOOKUP(J2976,AUXILIAR_TIPO_ASEGURADORA!$C$2:$D$19,2,0)</f>
        <v>#N/A</v>
      </c>
    </row>
    <row r="2977" spans="2:11">
      <c r="B2977" s="88" t="e">
        <f>VLOOKUP(A2977,EMPRESAS!$A$1:$B$342,2,0)</f>
        <v>#N/A</v>
      </c>
      <c r="C2977" s="88" t="e">
        <f>VLOOKUP(A2977,EMPRESAS!$A$1:$C$342,3,0)</f>
        <v>#N/A</v>
      </c>
      <c r="I2977" s="220" t="e">
        <f>VLOOKUP(A2977,EMPRESAS!$A$1:$I$342,9,0)</f>
        <v>#N/A</v>
      </c>
      <c r="K2977" s="176" t="e">
        <f>VLOOKUP(J2977,AUXILIAR_TIPO_ASEGURADORA!$C$2:$D$19,2,0)</f>
        <v>#N/A</v>
      </c>
    </row>
    <row r="2978" spans="2:11">
      <c r="B2978" s="88" t="e">
        <f>VLOOKUP(A2978,EMPRESAS!$A$1:$B$342,2,0)</f>
        <v>#N/A</v>
      </c>
      <c r="C2978" s="88" t="e">
        <f>VLOOKUP(A2978,EMPRESAS!$A$1:$C$342,3,0)</f>
        <v>#N/A</v>
      </c>
      <c r="I2978" s="220" t="e">
        <f>VLOOKUP(A2978,EMPRESAS!$A$1:$I$342,9,0)</f>
        <v>#N/A</v>
      </c>
      <c r="K2978" s="176" t="e">
        <f>VLOOKUP(J2978,AUXILIAR_TIPO_ASEGURADORA!$C$2:$D$19,2,0)</f>
        <v>#N/A</v>
      </c>
    </row>
    <row r="2979" spans="2:11">
      <c r="B2979" s="88" t="e">
        <f>VLOOKUP(A2979,EMPRESAS!$A$1:$B$342,2,0)</f>
        <v>#N/A</v>
      </c>
      <c r="C2979" s="88" t="e">
        <f>VLOOKUP(A2979,EMPRESAS!$A$1:$C$342,3,0)</f>
        <v>#N/A</v>
      </c>
      <c r="I2979" s="220" t="e">
        <f>VLOOKUP(A2979,EMPRESAS!$A$1:$I$342,9,0)</f>
        <v>#N/A</v>
      </c>
      <c r="K2979" s="176" t="e">
        <f>VLOOKUP(J2979,AUXILIAR_TIPO_ASEGURADORA!$C$2:$D$19,2,0)</f>
        <v>#N/A</v>
      </c>
    </row>
    <row r="2980" spans="2:11">
      <c r="B2980" s="88" t="e">
        <f>VLOOKUP(A2980,EMPRESAS!$A$1:$B$342,2,0)</f>
        <v>#N/A</v>
      </c>
      <c r="C2980" s="88" t="e">
        <f>VLOOKUP(A2980,EMPRESAS!$A$1:$C$342,3,0)</f>
        <v>#N/A</v>
      </c>
      <c r="I2980" s="220" t="e">
        <f>VLOOKUP(A2980,EMPRESAS!$A$1:$I$342,9,0)</f>
        <v>#N/A</v>
      </c>
      <c r="K2980" s="176" t="e">
        <f>VLOOKUP(J2980,AUXILIAR_TIPO_ASEGURADORA!$C$2:$D$19,2,0)</f>
        <v>#N/A</v>
      </c>
    </row>
    <row r="2981" spans="2:11">
      <c r="B2981" s="88" t="e">
        <f>VLOOKUP(A2981,EMPRESAS!$A$1:$B$342,2,0)</f>
        <v>#N/A</v>
      </c>
      <c r="C2981" s="88" t="e">
        <f>VLOOKUP(A2981,EMPRESAS!$A$1:$C$342,3,0)</f>
        <v>#N/A</v>
      </c>
      <c r="I2981" s="220" t="e">
        <f>VLOOKUP(A2981,EMPRESAS!$A$1:$I$342,9,0)</f>
        <v>#N/A</v>
      </c>
      <c r="K2981" s="176" t="e">
        <f>VLOOKUP(J2981,AUXILIAR_TIPO_ASEGURADORA!$C$2:$D$19,2,0)</f>
        <v>#N/A</v>
      </c>
    </row>
    <row r="2982" spans="2:11">
      <c r="B2982" s="88" t="e">
        <f>VLOOKUP(A2982,EMPRESAS!$A$1:$B$342,2,0)</f>
        <v>#N/A</v>
      </c>
      <c r="C2982" s="88" t="e">
        <f>VLOOKUP(A2982,EMPRESAS!$A$1:$C$342,3,0)</f>
        <v>#N/A</v>
      </c>
      <c r="I2982" s="220" t="e">
        <f>VLOOKUP(A2982,EMPRESAS!$A$1:$I$342,9,0)</f>
        <v>#N/A</v>
      </c>
      <c r="K2982" s="176" t="e">
        <f>VLOOKUP(J2982,AUXILIAR_TIPO_ASEGURADORA!$C$2:$D$19,2,0)</f>
        <v>#N/A</v>
      </c>
    </row>
    <row r="2983" spans="2:11">
      <c r="B2983" s="88" t="e">
        <f>VLOOKUP(A2983,EMPRESAS!$A$1:$B$342,2,0)</f>
        <v>#N/A</v>
      </c>
      <c r="C2983" s="88" t="e">
        <f>VLOOKUP(A2983,EMPRESAS!$A$1:$C$342,3,0)</f>
        <v>#N/A</v>
      </c>
      <c r="I2983" s="220" t="e">
        <f>VLOOKUP(A2983,EMPRESAS!$A$1:$I$342,9,0)</f>
        <v>#N/A</v>
      </c>
      <c r="K2983" s="176" t="e">
        <f>VLOOKUP(J2983,AUXILIAR_TIPO_ASEGURADORA!$C$2:$D$19,2,0)</f>
        <v>#N/A</v>
      </c>
    </row>
    <row r="2984" spans="2:11">
      <c r="B2984" s="88" t="e">
        <f>VLOOKUP(A2984,EMPRESAS!$A$1:$B$342,2,0)</f>
        <v>#N/A</v>
      </c>
      <c r="C2984" s="88" t="e">
        <f>VLOOKUP(A2984,EMPRESAS!$A$1:$C$342,3,0)</f>
        <v>#N/A</v>
      </c>
      <c r="I2984" s="220" t="e">
        <f>VLOOKUP(A2984,EMPRESAS!$A$1:$I$342,9,0)</f>
        <v>#N/A</v>
      </c>
      <c r="K2984" s="176" t="e">
        <f>VLOOKUP(J2984,AUXILIAR_TIPO_ASEGURADORA!$C$2:$D$19,2,0)</f>
        <v>#N/A</v>
      </c>
    </row>
    <row r="2985" spans="2:11">
      <c r="B2985" s="88" t="e">
        <f>VLOOKUP(A2985,EMPRESAS!$A$1:$B$342,2,0)</f>
        <v>#N/A</v>
      </c>
      <c r="C2985" s="88" t="e">
        <f>VLOOKUP(A2985,EMPRESAS!$A$1:$C$342,3,0)</f>
        <v>#N/A</v>
      </c>
      <c r="I2985" s="220" t="e">
        <f>VLOOKUP(A2985,EMPRESAS!$A$1:$I$342,9,0)</f>
        <v>#N/A</v>
      </c>
      <c r="K2985" s="176" t="e">
        <f>VLOOKUP(J2985,AUXILIAR_TIPO_ASEGURADORA!$C$2:$D$19,2,0)</f>
        <v>#N/A</v>
      </c>
    </row>
    <row r="2986" spans="2:11">
      <c r="B2986" s="88" t="e">
        <f>VLOOKUP(A2986,EMPRESAS!$A$1:$B$342,2,0)</f>
        <v>#N/A</v>
      </c>
      <c r="C2986" s="88" t="e">
        <f>VLOOKUP(A2986,EMPRESAS!$A$1:$C$342,3,0)</f>
        <v>#N/A</v>
      </c>
      <c r="I2986" s="220" t="e">
        <f>VLOOKUP(A2986,EMPRESAS!$A$1:$I$342,9,0)</f>
        <v>#N/A</v>
      </c>
      <c r="K2986" s="176" t="e">
        <f>VLOOKUP(J2986,AUXILIAR_TIPO_ASEGURADORA!$C$2:$D$19,2,0)</f>
        <v>#N/A</v>
      </c>
    </row>
    <row r="2987" spans="2:11">
      <c r="B2987" s="88" t="e">
        <f>VLOOKUP(A2987,EMPRESAS!$A$1:$B$342,2,0)</f>
        <v>#N/A</v>
      </c>
      <c r="C2987" s="88" t="e">
        <f>VLOOKUP(A2987,EMPRESAS!$A$1:$C$342,3,0)</f>
        <v>#N/A</v>
      </c>
      <c r="I2987" s="220" t="e">
        <f>VLOOKUP(A2987,EMPRESAS!$A$1:$I$342,9,0)</f>
        <v>#N/A</v>
      </c>
      <c r="K2987" s="176" t="e">
        <f>VLOOKUP(J2987,AUXILIAR_TIPO_ASEGURADORA!$C$2:$D$19,2,0)</f>
        <v>#N/A</v>
      </c>
    </row>
    <row r="2988" spans="2:11">
      <c r="B2988" s="88" t="e">
        <f>VLOOKUP(A2988,EMPRESAS!$A$1:$B$342,2,0)</f>
        <v>#N/A</v>
      </c>
      <c r="C2988" s="88" t="e">
        <f>VLOOKUP(A2988,EMPRESAS!$A$1:$C$342,3,0)</f>
        <v>#N/A</v>
      </c>
      <c r="I2988" s="220" t="e">
        <f>VLOOKUP(A2988,EMPRESAS!$A$1:$I$342,9,0)</f>
        <v>#N/A</v>
      </c>
      <c r="K2988" s="176" t="e">
        <f>VLOOKUP(J2988,AUXILIAR_TIPO_ASEGURADORA!$C$2:$D$19,2,0)</f>
        <v>#N/A</v>
      </c>
    </row>
    <row r="2989" spans="2:11">
      <c r="B2989" s="88" t="e">
        <f>VLOOKUP(A2989,EMPRESAS!$A$1:$B$342,2,0)</f>
        <v>#N/A</v>
      </c>
      <c r="C2989" s="88" t="e">
        <f>VLOOKUP(A2989,EMPRESAS!$A$1:$C$342,3,0)</f>
        <v>#N/A</v>
      </c>
      <c r="I2989" s="220" t="e">
        <f>VLOOKUP(A2989,EMPRESAS!$A$1:$I$342,9,0)</f>
        <v>#N/A</v>
      </c>
      <c r="K2989" s="176" t="e">
        <f>VLOOKUP(J2989,AUXILIAR_TIPO_ASEGURADORA!$C$2:$D$19,2,0)</f>
        <v>#N/A</v>
      </c>
    </row>
    <row r="2990" spans="2:11">
      <c r="B2990" s="88" t="e">
        <f>VLOOKUP(A2990,EMPRESAS!$A$1:$B$342,2,0)</f>
        <v>#N/A</v>
      </c>
      <c r="C2990" s="88" t="e">
        <f>VLOOKUP(A2990,EMPRESAS!$A$1:$C$342,3,0)</f>
        <v>#N/A</v>
      </c>
      <c r="I2990" s="220" t="e">
        <f>VLOOKUP(A2990,EMPRESAS!$A$1:$I$342,9,0)</f>
        <v>#N/A</v>
      </c>
      <c r="K2990" s="176" t="e">
        <f>VLOOKUP(J2990,AUXILIAR_TIPO_ASEGURADORA!$C$2:$D$19,2,0)</f>
        <v>#N/A</v>
      </c>
    </row>
    <row r="2991" spans="2:11">
      <c r="B2991" s="88" t="e">
        <f>VLOOKUP(A2991,EMPRESAS!$A$1:$B$342,2,0)</f>
        <v>#N/A</v>
      </c>
      <c r="C2991" s="88" t="e">
        <f>VLOOKUP(A2991,EMPRESAS!$A$1:$C$342,3,0)</f>
        <v>#N/A</v>
      </c>
      <c r="I2991" s="220" t="e">
        <f>VLOOKUP(A2991,EMPRESAS!$A$1:$I$342,9,0)</f>
        <v>#N/A</v>
      </c>
      <c r="K2991" s="176" t="e">
        <f>VLOOKUP(J2991,AUXILIAR_TIPO_ASEGURADORA!$C$2:$D$19,2,0)</f>
        <v>#N/A</v>
      </c>
    </row>
    <row r="2992" spans="2:11">
      <c r="B2992" s="88" t="e">
        <f>VLOOKUP(A2992,EMPRESAS!$A$1:$B$342,2,0)</f>
        <v>#N/A</v>
      </c>
      <c r="C2992" s="88" t="e">
        <f>VLOOKUP(A2992,EMPRESAS!$A$1:$C$342,3,0)</f>
        <v>#N/A</v>
      </c>
      <c r="I2992" s="220" t="e">
        <f>VLOOKUP(A2992,EMPRESAS!$A$1:$I$342,9,0)</f>
        <v>#N/A</v>
      </c>
      <c r="K2992" s="176" t="e">
        <f>VLOOKUP(J2992,AUXILIAR_TIPO_ASEGURADORA!$C$2:$D$19,2,0)</f>
        <v>#N/A</v>
      </c>
    </row>
    <row r="2993" spans="2:11">
      <c r="B2993" s="88" t="e">
        <f>VLOOKUP(A2993,EMPRESAS!$A$1:$B$342,2,0)</f>
        <v>#N/A</v>
      </c>
      <c r="C2993" s="88" t="e">
        <f>VLOOKUP(A2993,EMPRESAS!$A$1:$C$342,3,0)</f>
        <v>#N/A</v>
      </c>
      <c r="I2993" s="220" t="e">
        <f>VLOOKUP(A2993,EMPRESAS!$A$1:$I$342,9,0)</f>
        <v>#N/A</v>
      </c>
      <c r="K2993" s="176" t="e">
        <f>VLOOKUP(J2993,AUXILIAR_TIPO_ASEGURADORA!$C$2:$D$19,2,0)</f>
        <v>#N/A</v>
      </c>
    </row>
    <row r="2994" spans="2:11">
      <c r="B2994" s="88" t="e">
        <f>VLOOKUP(A2994,EMPRESAS!$A$1:$B$342,2,0)</f>
        <v>#N/A</v>
      </c>
      <c r="C2994" s="88" t="e">
        <f>VLOOKUP(A2994,EMPRESAS!$A$1:$C$342,3,0)</f>
        <v>#N/A</v>
      </c>
      <c r="I2994" s="220" t="e">
        <f>VLOOKUP(A2994,EMPRESAS!$A$1:$I$342,9,0)</f>
        <v>#N/A</v>
      </c>
      <c r="K2994" s="176" t="e">
        <f>VLOOKUP(J2994,AUXILIAR_TIPO_ASEGURADORA!$C$2:$D$19,2,0)</f>
        <v>#N/A</v>
      </c>
    </row>
    <row r="2995" spans="2:11">
      <c r="B2995" s="88" t="e">
        <f>VLOOKUP(A2995,EMPRESAS!$A$1:$B$342,2,0)</f>
        <v>#N/A</v>
      </c>
      <c r="C2995" s="88" t="e">
        <f>VLOOKUP(A2995,EMPRESAS!$A$1:$C$342,3,0)</f>
        <v>#N/A</v>
      </c>
      <c r="I2995" s="220" t="e">
        <f>VLOOKUP(A2995,EMPRESAS!$A$1:$I$342,9,0)</f>
        <v>#N/A</v>
      </c>
      <c r="K2995" s="176" t="e">
        <f>VLOOKUP(J2995,AUXILIAR_TIPO_ASEGURADORA!$C$2:$D$19,2,0)</f>
        <v>#N/A</v>
      </c>
    </row>
    <row r="2996" spans="2:11">
      <c r="B2996" s="88" t="e">
        <f>VLOOKUP(A2996,EMPRESAS!$A$1:$B$342,2,0)</f>
        <v>#N/A</v>
      </c>
      <c r="C2996" s="88" t="e">
        <f>VLOOKUP(A2996,EMPRESAS!$A$1:$C$342,3,0)</f>
        <v>#N/A</v>
      </c>
      <c r="I2996" s="220" t="e">
        <f>VLOOKUP(A2996,EMPRESAS!$A$1:$I$342,9,0)</f>
        <v>#N/A</v>
      </c>
      <c r="K2996" s="176" t="e">
        <f>VLOOKUP(J2996,AUXILIAR_TIPO_ASEGURADORA!$C$2:$D$19,2,0)</f>
        <v>#N/A</v>
      </c>
    </row>
    <row r="2997" spans="2:11">
      <c r="B2997" s="88" t="e">
        <f>VLOOKUP(A2997,EMPRESAS!$A$1:$B$342,2,0)</f>
        <v>#N/A</v>
      </c>
      <c r="C2997" s="88" t="e">
        <f>VLOOKUP(A2997,EMPRESAS!$A$1:$C$342,3,0)</f>
        <v>#N/A</v>
      </c>
      <c r="I2997" s="220" t="e">
        <f>VLOOKUP(A2997,EMPRESAS!$A$1:$I$342,9,0)</f>
        <v>#N/A</v>
      </c>
      <c r="K2997" s="176" t="e">
        <f>VLOOKUP(J2997,AUXILIAR_TIPO_ASEGURADORA!$C$2:$D$19,2,0)</f>
        <v>#N/A</v>
      </c>
    </row>
    <row r="2998" spans="2:11">
      <c r="B2998" s="88" t="e">
        <f>VLOOKUP(A2998,EMPRESAS!$A$1:$B$342,2,0)</f>
        <v>#N/A</v>
      </c>
      <c r="C2998" s="88" t="e">
        <f>VLOOKUP(A2998,EMPRESAS!$A$1:$C$342,3,0)</f>
        <v>#N/A</v>
      </c>
      <c r="I2998" s="220" t="e">
        <f>VLOOKUP(A2998,EMPRESAS!$A$1:$I$342,9,0)</f>
        <v>#N/A</v>
      </c>
      <c r="K2998" s="176" t="e">
        <f>VLOOKUP(J2998,AUXILIAR_TIPO_ASEGURADORA!$C$2:$D$19,2,0)</f>
        <v>#N/A</v>
      </c>
    </row>
    <row r="2999" spans="2:11">
      <c r="B2999" s="88" t="e">
        <f>VLOOKUP(A2999,EMPRESAS!$A$1:$B$342,2,0)</f>
        <v>#N/A</v>
      </c>
      <c r="C2999" s="88" t="e">
        <f>VLOOKUP(A2999,EMPRESAS!$A$1:$C$342,3,0)</f>
        <v>#N/A</v>
      </c>
      <c r="I2999" s="220" t="e">
        <f>VLOOKUP(A2999,EMPRESAS!$A$1:$I$342,9,0)</f>
        <v>#N/A</v>
      </c>
      <c r="K2999" s="176" t="e">
        <f>VLOOKUP(J2999,AUXILIAR_TIPO_ASEGURADORA!$C$2:$D$19,2,0)</f>
        <v>#N/A</v>
      </c>
    </row>
    <row r="3000" spans="2:11">
      <c r="B3000" s="88" t="e">
        <f>VLOOKUP(A3000,EMPRESAS!$A$1:$B$342,2,0)</f>
        <v>#N/A</v>
      </c>
      <c r="C3000" s="88" t="e">
        <f>VLOOKUP(A3000,EMPRESAS!$A$1:$C$342,3,0)</f>
        <v>#N/A</v>
      </c>
      <c r="I3000" s="220" t="e">
        <f>VLOOKUP(A3000,EMPRESAS!$A$1:$I$342,9,0)</f>
        <v>#N/A</v>
      </c>
      <c r="K3000" s="176" t="e">
        <f>VLOOKUP(J3000,AUXILIAR_TIPO_ASEGURADORA!$C$2:$D$19,2,0)</f>
        <v>#N/A</v>
      </c>
    </row>
    <row r="3001" spans="2:11">
      <c r="B3001" s="88" t="e">
        <f>VLOOKUP(A3001,EMPRESAS!$A$1:$B$342,2,0)</f>
        <v>#N/A</v>
      </c>
      <c r="C3001" s="88" t="e">
        <f>VLOOKUP(A3001,EMPRESAS!$A$1:$C$342,3,0)</f>
        <v>#N/A</v>
      </c>
      <c r="I3001" s="220" t="e">
        <f>VLOOKUP(A3001,EMPRESAS!$A$1:$I$342,9,0)</f>
        <v>#N/A</v>
      </c>
      <c r="K3001" s="176" t="e">
        <f>VLOOKUP(J3001,AUXILIAR_TIPO_ASEGURADORA!$C$2:$D$19,2,0)</f>
        <v>#N/A</v>
      </c>
    </row>
    <row r="3002" spans="2:11">
      <c r="B3002" s="88" t="e">
        <f>VLOOKUP(A3002,EMPRESAS!$A$1:$B$342,2,0)</f>
        <v>#N/A</v>
      </c>
      <c r="C3002" s="88" t="e">
        <f>VLOOKUP(A3002,EMPRESAS!$A$1:$C$342,3,0)</f>
        <v>#N/A</v>
      </c>
      <c r="I3002" s="220" t="e">
        <f>VLOOKUP(A3002,EMPRESAS!$A$1:$I$342,9,0)</f>
        <v>#N/A</v>
      </c>
      <c r="K3002" s="176" t="e">
        <f>VLOOKUP(J3002,AUXILIAR_TIPO_ASEGURADORA!$C$2:$D$19,2,0)</f>
        <v>#N/A</v>
      </c>
    </row>
    <row r="3003" spans="2:11">
      <c r="B3003" s="88" t="e">
        <f>VLOOKUP(A3003,EMPRESAS!$A$1:$B$342,2,0)</f>
        <v>#N/A</v>
      </c>
      <c r="C3003" s="88" t="e">
        <f>VLOOKUP(A3003,EMPRESAS!$A$1:$C$342,3,0)</f>
        <v>#N/A</v>
      </c>
      <c r="I3003" s="220" t="e">
        <f>VLOOKUP(A3003,EMPRESAS!$A$1:$I$342,9,0)</f>
        <v>#N/A</v>
      </c>
      <c r="K3003" s="176" t="e">
        <f>VLOOKUP(J3003,AUXILIAR_TIPO_ASEGURADORA!$C$2:$D$19,2,0)</f>
        <v>#N/A</v>
      </c>
    </row>
    <row r="3004" spans="2:11">
      <c r="B3004" s="88" t="e">
        <f>VLOOKUP(A3004,EMPRESAS!$A$1:$B$342,2,0)</f>
        <v>#N/A</v>
      </c>
      <c r="C3004" s="88" t="e">
        <f>VLOOKUP(A3004,EMPRESAS!$A$1:$C$342,3,0)</f>
        <v>#N/A</v>
      </c>
      <c r="I3004" s="220" t="e">
        <f>VLOOKUP(A3004,EMPRESAS!$A$1:$I$342,9,0)</f>
        <v>#N/A</v>
      </c>
      <c r="K3004" s="176" t="e">
        <f>VLOOKUP(J3004,AUXILIAR_TIPO_ASEGURADORA!$C$2:$D$19,2,0)</f>
        <v>#N/A</v>
      </c>
    </row>
    <row r="3005" spans="2:11">
      <c r="B3005" s="88" t="e">
        <f>VLOOKUP(A3005,EMPRESAS!$A$1:$B$342,2,0)</f>
        <v>#N/A</v>
      </c>
      <c r="C3005" s="88" t="e">
        <f>VLOOKUP(A3005,EMPRESAS!$A$1:$C$342,3,0)</f>
        <v>#N/A</v>
      </c>
      <c r="I3005" s="220" t="e">
        <f>VLOOKUP(A3005,EMPRESAS!$A$1:$I$342,9,0)</f>
        <v>#N/A</v>
      </c>
      <c r="K3005" s="176" t="e">
        <f>VLOOKUP(J3005,AUXILIAR_TIPO_ASEGURADORA!$C$2:$D$19,2,0)</f>
        <v>#N/A</v>
      </c>
    </row>
    <row r="3006" spans="2:11">
      <c r="B3006" s="88" t="e">
        <f>VLOOKUP(A3006,EMPRESAS!$A$1:$B$342,2,0)</f>
        <v>#N/A</v>
      </c>
      <c r="C3006" s="88" t="e">
        <f>VLOOKUP(A3006,EMPRESAS!$A$1:$C$342,3,0)</f>
        <v>#N/A</v>
      </c>
      <c r="I3006" s="220" t="e">
        <f>VLOOKUP(A3006,EMPRESAS!$A$1:$I$342,9,0)</f>
        <v>#N/A</v>
      </c>
      <c r="K3006" s="176" t="e">
        <f>VLOOKUP(J3006,AUXILIAR_TIPO_ASEGURADORA!$C$2:$D$19,2,0)</f>
        <v>#N/A</v>
      </c>
    </row>
    <row r="3007" spans="2:11">
      <c r="B3007" s="88" t="e">
        <f>VLOOKUP(A3007,EMPRESAS!$A$1:$B$342,2,0)</f>
        <v>#N/A</v>
      </c>
      <c r="C3007" s="88" t="e">
        <f>VLOOKUP(A3007,EMPRESAS!$A$1:$C$342,3,0)</f>
        <v>#N/A</v>
      </c>
      <c r="I3007" s="220" t="e">
        <f>VLOOKUP(A3007,EMPRESAS!$A$1:$I$342,9,0)</f>
        <v>#N/A</v>
      </c>
      <c r="K3007" s="176" t="e">
        <f>VLOOKUP(J3007,AUXILIAR_TIPO_ASEGURADORA!$C$2:$D$19,2,0)</f>
        <v>#N/A</v>
      </c>
    </row>
    <row r="3008" spans="2:11">
      <c r="B3008" s="88" t="e">
        <f>VLOOKUP(A3008,EMPRESAS!$A$1:$B$342,2,0)</f>
        <v>#N/A</v>
      </c>
      <c r="C3008" s="88" t="e">
        <f>VLOOKUP(A3008,EMPRESAS!$A$1:$C$342,3,0)</f>
        <v>#N/A</v>
      </c>
      <c r="I3008" s="220" t="e">
        <f>VLOOKUP(A3008,EMPRESAS!$A$1:$I$342,9,0)</f>
        <v>#N/A</v>
      </c>
      <c r="K3008" s="176" t="e">
        <f>VLOOKUP(J3008,AUXILIAR_TIPO_ASEGURADORA!$C$2:$D$19,2,0)</f>
        <v>#N/A</v>
      </c>
    </row>
    <row r="3009" spans="2:11">
      <c r="B3009" s="88" t="e">
        <f>VLOOKUP(A3009,EMPRESAS!$A$1:$B$342,2,0)</f>
        <v>#N/A</v>
      </c>
      <c r="C3009" s="88" t="e">
        <f>VLOOKUP(A3009,EMPRESAS!$A$1:$C$342,3,0)</f>
        <v>#N/A</v>
      </c>
      <c r="I3009" s="220" t="e">
        <f>VLOOKUP(A3009,EMPRESAS!$A$1:$I$342,9,0)</f>
        <v>#N/A</v>
      </c>
      <c r="K3009" s="176" t="e">
        <f>VLOOKUP(J3009,AUXILIAR_TIPO_ASEGURADORA!$C$2:$D$19,2,0)</f>
        <v>#N/A</v>
      </c>
    </row>
    <row r="3010" spans="2:11">
      <c r="B3010" s="88" t="e">
        <f>VLOOKUP(A3010,EMPRESAS!$A$1:$B$342,2,0)</f>
        <v>#N/A</v>
      </c>
      <c r="C3010" s="88" t="e">
        <f>VLOOKUP(A3010,EMPRESAS!$A$1:$C$342,3,0)</f>
        <v>#N/A</v>
      </c>
      <c r="I3010" s="220" t="e">
        <f>VLOOKUP(A3010,EMPRESAS!$A$1:$I$342,9,0)</f>
        <v>#N/A</v>
      </c>
      <c r="K3010" s="176" t="e">
        <f>VLOOKUP(J3010,AUXILIAR_TIPO_ASEGURADORA!$C$2:$D$19,2,0)</f>
        <v>#N/A</v>
      </c>
    </row>
    <row r="3011" spans="2:11">
      <c r="B3011" s="88" t="e">
        <f>VLOOKUP(A3011,EMPRESAS!$A$1:$B$342,2,0)</f>
        <v>#N/A</v>
      </c>
      <c r="C3011" s="88" t="e">
        <f>VLOOKUP(A3011,EMPRESAS!$A$1:$C$342,3,0)</f>
        <v>#N/A</v>
      </c>
      <c r="I3011" s="220" t="e">
        <f>VLOOKUP(A3011,EMPRESAS!$A$1:$I$342,9,0)</f>
        <v>#N/A</v>
      </c>
      <c r="K3011" s="176" t="e">
        <f>VLOOKUP(J3011,AUXILIAR_TIPO_ASEGURADORA!$C$2:$D$19,2,0)</f>
        <v>#N/A</v>
      </c>
    </row>
    <row r="3012" spans="2:11" ht="15"/>
    <row r="3013" spans="2:11" ht="15"/>
    <row r="3014" spans="2:11" ht="15"/>
    <row r="3015" spans="2:11" ht="15"/>
    <row r="3016" spans="2:11" ht="15"/>
    <row r="3017" spans="2:11" ht="15"/>
    <row r="3018" spans="2:11" ht="15"/>
    <row r="3019" spans="2:11" ht="15"/>
  </sheetData>
  <customSheetViews>
    <customSheetView guid="{2A1F54F6-5530-4D9D-A710-54351C18A6C3}" fitToPage="1" topLeftCell="C1739">
      <selection activeCell="P1766" sqref="P1766"/>
      <pageMargins left="0" right="0" top="0" bottom="0" header="0" footer="0"/>
      <pageSetup scale="10" fitToHeight="0" orientation="landscape" r:id="rId1"/>
    </customSheetView>
  </customSheetViews>
  <mergeCells count="3">
    <mergeCell ref="P764:P767"/>
    <mergeCell ref="P1580:P1581"/>
    <mergeCell ref="L485:O534"/>
  </mergeCells>
  <phoneticPr fontId="35" type="noConversion"/>
  <conditionalFormatting sqref="R2:R2078">
    <cfRule type="containsText" dxfId="6" priority="7" operator="containsText" text="Vencida">
      <formula>NOT(ISERROR(SEARCH("Vencida",R2)))</formula>
    </cfRule>
  </conditionalFormatting>
  <conditionalFormatting sqref="R2:R2078">
    <cfRule type="containsText" dxfId="5" priority="6" operator="containsText" text="Vigente">
      <formula>NOT(ISERROR(SEARCH("Vigente",R2)))</formula>
    </cfRule>
  </conditionalFormatting>
  <conditionalFormatting sqref="E1725:E1732">
    <cfRule type="duplicateValues" dxfId="4" priority="4"/>
  </conditionalFormatting>
  <conditionalFormatting sqref="E1357">
    <cfRule type="duplicateValues" dxfId="3" priority="3"/>
  </conditionalFormatting>
  <conditionalFormatting sqref="E1355">
    <cfRule type="duplicateValues" dxfId="2" priority="2"/>
  </conditionalFormatting>
  <conditionalFormatting sqref="E775:E778">
    <cfRule type="duplicateValues" dxfId="1" priority="1"/>
  </conditionalFormatting>
  <conditionalFormatting sqref="E916:E1354 E1358:E1724 E1356 E1733:E1846 E779:E914 E2:E774 E1851:E2032 E2040:E2078">
    <cfRule type="duplicateValues" dxfId="0" priority="34"/>
  </conditionalFormatting>
  <pageMargins left="0.7" right="0.7" top="0.75" bottom="0.75" header="0.3" footer="0.3"/>
  <pageSetup scale="21" fitToHeight="0"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2:C25"/>
  <sheetViews>
    <sheetView zoomScale="90" zoomScaleNormal="90" workbookViewId="0">
      <selection activeCell="J29" sqref="J29"/>
    </sheetView>
  </sheetViews>
  <sheetFormatPr defaultColWidth="11.42578125" defaultRowHeight="14.45"/>
  <cols>
    <col min="3" max="3" width="31.7109375" bestFit="1" customWidth="1"/>
  </cols>
  <sheetData>
    <row r="2" spans="2:3">
      <c r="B2" s="11" t="s">
        <v>3072</v>
      </c>
      <c r="C2" s="11" t="s">
        <v>3073</v>
      </c>
    </row>
    <row r="3" spans="2:3">
      <c r="B3" s="2" t="s">
        <v>977</v>
      </c>
      <c r="C3" s="2" t="s">
        <v>3074</v>
      </c>
    </row>
    <row r="4" spans="2:3">
      <c r="B4" s="2" t="s">
        <v>3075</v>
      </c>
      <c r="C4" s="2" t="s">
        <v>3076</v>
      </c>
    </row>
    <row r="5" spans="2:3">
      <c r="B5" s="2" t="s">
        <v>988</v>
      </c>
      <c r="C5" s="2" t="s">
        <v>3077</v>
      </c>
    </row>
    <row r="6" spans="2:3">
      <c r="B6" s="2" t="s">
        <v>986</v>
      </c>
      <c r="C6" s="2" t="s">
        <v>3078</v>
      </c>
    </row>
    <row r="7" spans="2:3">
      <c r="B7" s="2" t="s">
        <v>3079</v>
      </c>
      <c r="C7" s="2" t="s">
        <v>3080</v>
      </c>
    </row>
    <row r="8" spans="2:3">
      <c r="B8" s="2" t="s">
        <v>1062</v>
      </c>
      <c r="C8" s="2" t="s">
        <v>3081</v>
      </c>
    </row>
    <row r="9" spans="2:3">
      <c r="B9" s="2" t="s">
        <v>981</v>
      </c>
      <c r="C9" s="2" t="s">
        <v>3082</v>
      </c>
    </row>
    <row r="10" spans="2:3">
      <c r="B10" s="2" t="s">
        <v>989</v>
      </c>
      <c r="C10" s="2" t="s">
        <v>3083</v>
      </c>
    </row>
    <row r="11" spans="2:3">
      <c r="B11" s="2" t="s">
        <v>3084</v>
      </c>
      <c r="C11" s="2" t="s">
        <v>3085</v>
      </c>
    </row>
    <row r="12" spans="2:3">
      <c r="B12" s="2" t="s">
        <v>987</v>
      </c>
      <c r="C12" s="2" t="s">
        <v>3086</v>
      </c>
    </row>
    <row r="13" spans="2:3">
      <c r="B13" s="2" t="s">
        <v>3087</v>
      </c>
      <c r="C13" s="2" t="s">
        <v>1043</v>
      </c>
    </row>
    <row r="14" spans="2:3">
      <c r="B14" s="2" t="s">
        <v>1013</v>
      </c>
      <c r="C14" s="2" t="s">
        <v>3088</v>
      </c>
    </row>
    <row r="15" spans="2:3">
      <c r="B15" s="2" t="s">
        <v>1033</v>
      </c>
      <c r="C15" s="2" t="s">
        <v>3089</v>
      </c>
    </row>
    <row r="16" spans="2:3">
      <c r="B16" s="2" t="s">
        <v>3090</v>
      </c>
      <c r="C16" s="2" t="s">
        <v>3091</v>
      </c>
    </row>
    <row r="17" spans="2:3">
      <c r="B17" s="2" t="s">
        <v>1044</v>
      </c>
      <c r="C17" s="2" t="s">
        <v>3092</v>
      </c>
    </row>
    <row r="18" spans="2:3">
      <c r="B18" s="2" t="s">
        <v>3093</v>
      </c>
      <c r="C18" s="2" t="s">
        <v>3094</v>
      </c>
    </row>
    <row r="19" spans="2:3">
      <c r="B19" s="2" t="s">
        <v>1006</v>
      </c>
      <c r="C19" s="2" t="s">
        <v>3095</v>
      </c>
    </row>
    <row r="20" spans="2:3">
      <c r="B20" s="2" t="s">
        <v>1020</v>
      </c>
      <c r="C20" s="2" t="s">
        <v>3096</v>
      </c>
    </row>
    <row r="21" spans="2:3">
      <c r="B21" s="2" t="s">
        <v>1037</v>
      </c>
      <c r="C21" s="2" t="s">
        <v>3097</v>
      </c>
    </row>
    <row r="22" spans="2:3">
      <c r="B22" s="2" t="s">
        <v>3098</v>
      </c>
      <c r="C22" s="2" t="s">
        <v>3099</v>
      </c>
    </row>
    <row r="23" spans="2:3">
      <c r="B23" s="2" t="s">
        <v>1012</v>
      </c>
      <c r="C23" s="2" t="s">
        <v>3100</v>
      </c>
    </row>
    <row r="24" spans="2:3">
      <c r="B24" s="2" t="s">
        <v>1067</v>
      </c>
      <c r="C24" s="2" t="s">
        <v>3101</v>
      </c>
    </row>
    <row r="25" spans="2:3">
      <c r="B25" s="2" t="s">
        <v>1045</v>
      </c>
      <c r="C25" s="2" t="s">
        <v>3102</v>
      </c>
    </row>
  </sheetData>
  <customSheetViews>
    <customSheetView guid="{2A1F54F6-5530-4D9D-A710-54351C18A6C3}">
      <selection activeCell="E19" sqref="E19"/>
      <pageMargins left="0" right="0" top="0" bottom="0" header="0" footer="0"/>
      <pageSetup orientation="portrait" r:id="rId1"/>
    </customSheetView>
  </customSheetView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C2:D19"/>
  <sheetViews>
    <sheetView topLeftCell="A6" workbookViewId="0">
      <selection activeCell="J29" sqref="J29"/>
    </sheetView>
  </sheetViews>
  <sheetFormatPr defaultColWidth="11.42578125" defaultRowHeight="14.45"/>
  <cols>
    <col min="4" max="4" width="28.7109375" customWidth="1"/>
  </cols>
  <sheetData>
    <row r="2" spans="3:4">
      <c r="C2" s="11" t="s">
        <v>3072</v>
      </c>
      <c r="D2" s="11" t="s">
        <v>3073</v>
      </c>
    </row>
    <row r="3" spans="3:4">
      <c r="C3" s="2">
        <v>1</v>
      </c>
      <c r="D3" s="2" t="s">
        <v>3103</v>
      </c>
    </row>
    <row r="4" spans="3:4">
      <c r="C4" s="2">
        <v>2</v>
      </c>
      <c r="D4" s="2" t="s">
        <v>3104</v>
      </c>
    </row>
    <row r="5" spans="3:4">
      <c r="C5" s="2">
        <v>3</v>
      </c>
      <c r="D5" s="2" t="s">
        <v>3105</v>
      </c>
    </row>
    <row r="6" spans="3:4">
      <c r="C6" s="2">
        <v>4</v>
      </c>
      <c r="D6" s="2" t="s">
        <v>3106</v>
      </c>
    </row>
    <row r="7" spans="3:4">
      <c r="C7" s="2">
        <v>5</v>
      </c>
      <c r="D7" s="2" t="s">
        <v>3107</v>
      </c>
    </row>
    <row r="8" spans="3:4">
      <c r="C8" s="2">
        <v>6</v>
      </c>
      <c r="D8" s="2" t="s">
        <v>3108</v>
      </c>
    </row>
    <row r="9" spans="3:4">
      <c r="C9" s="2">
        <v>7</v>
      </c>
      <c r="D9" s="2" t="s">
        <v>3109</v>
      </c>
    </row>
    <row r="10" spans="3:4">
      <c r="C10" s="2">
        <v>8</v>
      </c>
      <c r="D10" s="2" t="s">
        <v>3110</v>
      </c>
    </row>
    <row r="11" spans="3:4">
      <c r="C11" s="2">
        <v>9</v>
      </c>
      <c r="D11" s="2" t="s">
        <v>3111</v>
      </c>
    </row>
    <row r="12" spans="3:4">
      <c r="C12" s="2">
        <v>10</v>
      </c>
      <c r="D12" s="2" t="s">
        <v>3112</v>
      </c>
    </row>
    <row r="13" spans="3:4">
      <c r="C13" s="2">
        <v>11</v>
      </c>
      <c r="D13" s="2" t="s">
        <v>2717</v>
      </c>
    </row>
    <row r="14" spans="3:4">
      <c r="C14" s="2">
        <v>12</v>
      </c>
      <c r="D14" s="2" t="s">
        <v>3113</v>
      </c>
    </row>
    <row r="15" spans="3:4">
      <c r="C15" s="2">
        <v>13</v>
      </c>
      <c r="D15" t="s">
        <v>3114</v>
      </c>
    </row>
    <row r="16" spans="3:4">
      <c r="C16" s="2">
        <v>14</v>
      </c>
      <c r="D16" s="2" t="s">
        <v>3115</v>
      </c>
    </row>
    <row r="17" spans="3:4">
      <c r="C17" s="2">
        <v>15</v>
      </c>
      <c r="D17" s="2" t="s">
        <v>3116</v>
      </c>
    </row>
    <row r="18" spans="3:4">
      <c r="C18" s="2">
        <v>16</v>
      </c>
      <c r="D18" s="2" t="s">
        <v>3117</v>
      </c>
    </row>
    <row r="19" spans="3:4">
      <c r="C19" s="2"/>
      <c r="D19" s="2"/>
    </row>
  </sheetData>
  <customSheetViews>
    <customSheetView guid="{2A1F54F6-5530-4D9D-A710-54351C18A6C3}">
      <selection activeCell="J22" sqref="J22"/>
      <pageMargins left="0" right="0" top="0" bottom="0" header="0" footer="0"/>
      <pageSetup paperSize="9" orientation="portrait" r:id="rId1"/>
    </customSheetView>
  </customSheetView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2:D16"/>
  <sheetViews>
    <sheetView workbookViewId="0">
      <selection activeCell="J29" sqref="J29"/>
    </sheetView>
  </sheetViews>
  <sheetFormatPr defaultColWidth="11.42578125" defaultRowHeight="14.45"/>
  <sheetData>
    <row r="2" spans="2:4">
      <c r="B2" s="214" t="s">
        <v>3072</v>
      </c>
      <c r="C2" s="602" t="s">
        <v>3073</v>
      </c>
      <c r="D2" s="603"/>
    </row>
    <row r="3" spans="2:4">
      <c r="B3" s="2" t="s">
        <v>1102</v>
      </c>
      <c r="C3" s="603" t="s">
        <v>3118</v>
      </c>
      <c r="D3" s="603"/>
    </row>
    <row r="4" spans="2:4">
      <c r="B4" s="2" t="s">
        <v>3119</v>
      </c>
      <c r="C4" s="603" t="s">
        <v>3120</v>
      </c>
      <c r="D4" s="603"/>
    </row>
    <row r="5" spans="2:4">
      <c r="B5" s="2" t="s">
        <v>1127</v>
      </c>
      <c r="C5" s="603" t="s">
        <v>3121</v>
      </c>
      <c r="D5" s="603"/>
    </row>
    <row r="6" spans="2:4">
      <c r="B6" s="2" t="s">
        <v>1152</v>
      </c>
      <c r="C6" s="603" t="s">
        <v>3122</v>
      </c>
      <c r="D6" s="603"/>
    </row>
    <row r="7" spans="2:4">
      <c r="B7" s="2" t="s">
        <v>1156</v>
      </c>
      <c r="C7" s="603" t="s">
        <v>3123</v>
      </c>
      <c r="D7" s="603"/>
    </row>
    <row r="8" spans="2:4">
      <c r="B8" s="2" t="s">
        <v>3124</v>
      </c>
      <c r="C8" s="603" t="s">
        <v>3125</v>
      </c>
      <c r="D8" s="603"/>
    </row>
    <row r="9" spans="2:4">
      <c r="B9" s="2" t="s">
        <v>1673</v>
      </c>
      <c r="C9" s="603" t="s">
        <v>3126</v>
      </c>
      <c r="D9" s="603"/>
    </row>
    <row r="10" spans="2:4">
      <c r="B10" s="2" t="s">
        <v>993</v>
      </c>
      <c r="C10" s="603" t="s">
        <v>3127</v>
      </c>
      <c r="D10" s="603"/>
    </row>
    <row r="11" spans="2:4">
      <c r="B11" s="2" t="s">
        <v>1158</v>
      </c>
      <c r="C11" s="603" t="s">
        <v>3128</v>
      </c>
      <c r="D11" s="603"/>
    </row>
    <row r="12" spans="2:4">
      <c r="B12" s="2" t="s">
        <v>1195</v>
      </c>
      <c r="C12" s="603" t="s">
        <v>3129</v>
      </c>
      <c r="D12" s="603"/>
    </row>
    <row r="13" spans="2:4">
      <c r="B13" s="2"/>
      <c r="C13" s="603"/>
      <c r="D13" s="603"/>
    </row>
    <row r="14" spans="2:4">
      <c r="B14" s="2"/>
      <c r="C14" s="603"/>
      <c r="D14" s="603"/>
    </row>
    <row r="15" spans="2:4">
      <c r="B15" s="2"/>
      <c r="C15" s="603"/>
      <c r="D15" s="603"/>
    </row>
    <row r="16" spans="2:4">
      <c r="B16" s="2"/>
      <c r="C16" s="604"/>
      <c r="D16" s="605"/>
    </row>
  </sheetData>
  <customSheetViews>
    <customSheetView guid="{2A1F54F6-5530-4D9D-A710-54351C18A6C3}">
      <selection activeCell="F18" sqref="F18"/>
      <pageMargins left="0" right="0" top="0" bottom="0" header="0" footer="0"/>
      <pageSetup paperSize="9" orientation="portrait" r:id="rId1"/>
    </customSheetView>
  </customSheetViews>
  <mergeCells count="15">
    <mergeCell ref="C7:D7"/>
    <mergeCell ref="C2:D2"/>
    <mergeCell ref="C3:D3"/>
    <mergeCell ref="C4:D4"/>
    <mergeCell ref="C5:D5"/>
    <mergeCell ref="C6:D6"/>
    <mergeCell ref="C14:D14"/>
    <mergeCell ref="C15:D15"/>
    <mergeCell ref="C16:D16"/>
    <mergeCell ref="C8:D8"/>
    <mergeCell ref="C9:D9"/>
    <mergeCell ref="C10:D10"/>
    <mergeCell ref="C11:D11"/>
    <mergeCell ref="C12:D12"/>
    <mergeCell ref="C13:D13"/>
  </mergeCell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30"/>
  <sheetViews>
    <sheetView topLeftCell="E1" zoomScaleNormal="100" workbookViewId="0">
      <selection activeCell="J29" sqref="J29"/>
    </sheetView>
  </sheetViews>
  <sheetFormatPr defaultColWidth="11.42578125" defaultRowHeight="14.45"/>
  <cols>
    <col min="1" max="1" width="11" bestFit="1" customWidth="1"/>
    <col min="2" max="2" width="102.5703125" bestFit="1" customWidth="1"/>
    <col min="4" max="4" width="20.140625" customWidth="1"/>
    <col min="5" max="5" width="60" bestFit="1" customWidth="1"/>
    <col min="6" max="6" width="20.7109375" bestFit="1" customWidth="1"/>
    <col min="7" max="7" width="16.5703125" bestFit="1" customWidth="1"/>
    <col min="8" max="8" width="11" bestFit="1" customWidth="1"/>
    <col min="9" max="9" width="19.85546875" bestFit="1" customWidth="1"/>
    <col min="10" max="10" width="75.140625" bestFit="1" customWidth="1"/>
  </cols>
  <sheetData>
    <row r="1" spans="1:10">
      <c r="A1" s="20">
        <v>9001175522</v>
      </c>
      <c r="B1" s="2" t="s">
        <v>488</v>
      </c>
      <c r="C1" s="2">
        <v>1</v>
      </c>
      <c r="D1" s="2"/>
      <c r="E1" s="2" t="s">
        <v>490</v>
      </c>
      <c r="F1" s="2" t="s">
        <v>491</v>
      </c>
      <c r="G1" s="2" t="s">
        <v>17</v>
      </c>
      <c r="H1" s="2">
        <v>3125158531</v>
      </c>
      <c r="I1" s="2" t="s">
        <v>492</v>
      </c>
      <c r="J1" s="241" t="s">
        <v>3130</v>
      </c>
    </row>
    <row r="2" spans="1:10">
      <c r="A2" s="40">
        <v>9006522284</v>
      </c>
      <c r="B2" s="2" t="s">
        <v>494</v>
      </c>
      <c r="C2" s="22">
        <v>1</v>
      </c>
      <c r="D2" s="21"/>
      <c r="E2" s="21" t="s">
        <v>495</v>
      </c>
      <c r="F2" s="21" t="s">
        <v>87</v>
      </c>
      <c r="G2" s="21" t="s">
        <v>60</v>
      </c>
      <c r="H2" s="21">
        <v>3107422625</v>
      </c>
      <c r="I2" s="21" t="s">
        <v>52</v>
      </c>
      <c r="J2" s="242" t="s">
        <v>3131</v>
      </c>
    </row>
    <row r="3" spans="1:10">
      <c r="A3" s="20">
        <v>9006667594</v>
      </c>
      <c r="B3" s="2" t="s">
        <v>497</v>
      </c>
      <c r="C3" s="2">
        <v>1</v>
      </c>
      <c r="D3" s="2"/>
      <c r="E3" s="2" t="s">
        <v>498</v>
      </c>
      <c r="F3" s="2" t="s">
        <v>124</v>
      </c>
      <c r="G3" s="2" t="s">
        <v>106</v>
      </c>
      <c r="H3" s="2"/>
      <c r="I3" s="2" t="s">
        <v>499</v>
      </c>
      <c r="J3" s="84" t="s">
        <v>3132</v>
      </c>
    </row>
    <row r="4" spans="1:10">
      <c r="A4" s="20">
        <v>9006270590</v>
      </c>
      <c r="B4" s="2" t="s">
        <v>3133</v>
      </c>
      <c r="C4" s="2">
        <v>1</v>
      </c>
      <c r="D4" s="2"/>
      <c r="E4" s="2" t="s">
        <v>501</v>
      </c>
      <c r="F4" s="2" t="s">
        <v>3134</v>
      </c>
      <c r="G4" s="2" t="s">
        <v>136</v>
      </c>
      <c r="H4" s="2"/>
      <c r="I4" s="2" t="s">
        <v>52</v>
      </c>
      <c r="J4" s="84" t="s">
        <v>3135</v>
      </c>
    </row>
    <row r="5" spans="1:10">
      <c r="A5" s="20">
        <v>9008260412</v>
      </c>
      <c r="B5" s="2" t="s">
        <v>503</v>
      </c>
      <c r="C5" s="2">
        <v>1</v>
      </c>
      <c r="D5" s="2"/>
      <c r="E5" s="2" t="s">
        <v>504</v>
      </c>
      <c r="F5" s="2" t="s">
        <v>419</v>
      </c>
      <c r="G5" s="2" t="s">
        <v>164</v>
      </c>
      <c r="H5" s="2"/>
      <c r="I5" s="2" t="s">
        <v>420</v>
      </c>
      <c r="J5" s="84" t="s">
        <v>420</v>
      </c>
    </row>
    <row r="6" spans="1:10">
      <c r="A6" s="20">
        <v>9008032774</v>
      </c>
      <c r="B6" s="2" t="s">
        <v>506</v>
      </c>
      <c r="C6" s="2">
        <v>1</v>
      </c>
      <c r="D6" s="2"/>
      <c r="E6" s="2" t="s">
        <v>507</v>
      </c>
      <c r="F6" s="2" t="s">
        <v>228</v>
      </c>
      <c r="G6" s="2" t="s">
        <v>229</v>
      </c>
      <c r="H6" s="2"/>
      <c r="I6" s="2" t="s">
        <v>52</v>
      </c>
      <c r="J6" s="84" t="s">
        <v>3136</v>
      </c>
    </row>
    <row r="7" spans="1:10">
      <c r="A7" s="41">
        <v>8000792370</v>
      </c>
      <c r="B7" s="2" t="s">
        <v>512</v>
      </c>
      <c r="C7" s="2">
        <v>1</v>
      </c>
      <c r="D7" s="2"/>
      <c r="E7" s="2" t="s">
        <v>513</v>
      </c>
      <c r="F7" s="2" t="s">
        <v>514</v>
      </c>
      <c r="G7" s="2" t="s">
        <v>136</v>
      </c>
      <c r="H7" s="2"/>
      <c r="I7" s="2" t="s">
        <v>286</v>
      </c>
      <c r="J7" s="26" t="s">
        <v>3137</v>
      </c>
    </row>
    <row r="8" spans="1:10">
      <c r="A8" s="20">
        <v>8903032085</v>
      </c>
      <c r="B8" s="2" t="s">
        <v>516</v>
      </c>
      <c r="C8" s="2">
        <v>1</v>
      </c>
      <c r="D8" s="2"/>
      <c r="E8" s="2" t="s">
        <v>517</v>
      </c>
      <c r="F8" s="2" t="s">
        <v>185</v>
      </c>
      <c r="G8" s="2" t="s">
        <v>186</v>
      </c>
      <c r="H8" s="2">
        <v>2562141</v>
      </c>
      <c r="I8" s="2"/>
      <c r="J8" s="84" t="s">
        <v>519</v>
      </c>
    </row>
    <row r="9" spans="1:10">
      <c r="A9" s="20">
        <v>8301177011</v>
      </c>
      <c r="B9" s="2" t="s">
        <v>3138</v>
      </c>
      <c r="C9" s="2">
        <v>1</v>
      </c>
      <c r="D9" s="2"/>
      <c r="E9" s="2" t="s">
        <v>521</v>
      </c>
      <c r="F9" s="2" t="s">
        <v>32</v>
      </c>
      <c r="G9" s="2" t="s">
        <v>3139</v>
      </c>
      <c r="H9" s="2"/>
      <c r="I9" s="2"/>
      <c r="J9" s="84" t="s">
        <v>523</v>
      </c>
    </row>
    <row r="10" spans="1:10">
      <c r="A10" s="20">
        <v>9007931510</v>
      </c>
      <c r="B10" s="2" t="s">
        <v>525</v>
      </c>
      <c r="C10" s="2">
        <v>1</v>
      </c>
      <c r="D10" s="2"/>
      <c r="E10" s="2" t="s">
        <v>526</v>
      </c>
      <c r="F10" s="2" t="s">
        <v>527</v>
      </c>
      <c r="G10" s="2" t="s">
        <v>164</v>
      </c>
      <c r="H10" s="2">
        <v>3114795184</v>
      </c>
      <c r="I10" s="2" t="s">
        <v>420</v>
      </c>
      <c r="J10" s="84" t="s">
        <v>420</v>
      </c>
    </row>
    <row r="11" spans="1:10">
      <c r="A11" s="20">
        <v>9005475043</v>
      </c>
      <c r="B11" s="2" t="s">
        <v>528</v>
      </c>
      <c r="C11" s="2">
        <v>1</v>
      </c>
      <c r="D11" s="2"/>
      <c r="E11" s="2" t="s">
        <v>529</v>
      </c>
      <c r="F11" s="2" t="s">
        <v>530</v>
      </c>
      <c r="G11" s="2" t="s">
        <v>164</v>
      </c>
      <c r="H11" s="2">
        <v>3105588681</v>
      </c>
      <c r="I11" s="2" t="s">
        <v>420</v>
      </c>
      <c r="J11" s="84" t="s">
        <v>420</v>
      </c>
    </row>
    <row r="12" spans="1:10">
      <c r="A12" s="20">
        <v>8040115621</v>
      </c>
      <c r="B12" s="2" t="s">
        <v>531</v>
      </c>
      <c r="C12" s="2">
        <v>1</v>
      </c>
      <c r="D12" s="5"/>
      <c r="E12" s="2" t="s">
        <v>532</v>
      </c>
      <c r="F12" s="2" t="s">
        <v>533</v>
      </c>
      <c r="G12" s="2" t="s">
        <v>60</v>
      </c>
      <c r="H12" s="2">
        <v>3175131666</v>
      </c>
      <c r="I12" s="2" t="s">
        <v>52</v>
      </c>
      <c r="J12" s="84" t="s">
        <v>3140</v>
      </c>
    </row>
    <row r="13" spans="1:10">
      <c r="A13" s="20">
        <v>8340010018</v>
      </c>
      <c r="B13" s="2" t="s">
        <v>3141</v>
      </c>
      <c r="C13" s="2">
        <v>1</v>
      </c>
      <c r="D13" s="2"/>
      <c r="E13" s="2" t="s">
        <v>3142</v>
      </c>
      <c r="F13" s="2" t="s">
        <v>190</v>
      </c>
      <c r="G13" s="2" t="s">
        <v>176</v>
      </c>
      <c r="H13" s="2"/>
      <c r="I13" s="2" t="s">
        <v>176</v>
      </c>
      <c r="J13" s="84"/>
    </row>
    <row r="14" spans="1:10">
      <c r="A14" s="20">
        <v>9007180663</v>
      </c>
      <c r="B14" s="2" t="s">
        <v>539</v>
      </c>
      <c r="C14" s="2">
        <v>1</v>
      </c>
      <c r="D14" s="2"/>
      <c r="E14" s="2" t="s">
        <v>540</v>
      </c>
      <c r="F14" s="2" t="s">
        <v>419</v>
      </c>
      <c r="G14" s="2" t="s">
        <v>164</v>
      </c>
      <c r="H14" s="2"/>
      <c r="I14" s="2" t="s">
        <v>420</v>
      </c>
      <c r="J14" s="84" t="s">
        <v>420</v>
      </c>
    </row>
    <row r="15" spans="1:10">
      <c r="A15" s="20">
        <v>9007723501</v>
      </c>
      <c r="B15" s="2" t="s">
        <v>541</v>
      </c>
      <c r="C15" s="2">
        <v>1</v>
      </c>
      <c r="D15" s="2"/>
      <c r="E15" s="2" t="s">
        <v>542</v>
      </c>
      <c r="F15" s="2" t="s">
        <v>45</v>
      </c>
      <c r="G15" s="2" t="s">
        <v>46</v>
      </c>
      <c r="H15" s="2">
        <v>3118362747</v>
      </c>
      <c r="I15" s="2" t="s">
        <v>3143</v>
      </c>
      <c r="J15" s="84" t="s">
        <v>3144</v>
      </c>
    </row>
    <row r="16" spans="1:10">
      <c r="A16" s="20">
        <v>9007846309</v>
      </c>
      <c r="B16" s="2" t="s">
        <v>544</v>
      </c>
      <c r="C16" s="2">
        <v>1</v>
      </c>
      <c r="D16" s="23"/>
      <c r="E16" s="2" t="s">
        <v>545</v>
      </c>
      <c r="F16" s="2" t="s">
        <v>300</v>
      </c>
      <c r="G16" s="2" t="s">
        <v>136</v>
      </c>
      <c r="H16" s="2">
        <v>3122973854</v>
      </c>
      <c r="I16" s="2" t="s">
        <v>52</v>
      </c>
      <c r="J16" s="84" t="s">
        <v>3145</v>
      </c>
    </row>
    <row r="17" spans="1:10">
      <c r="A17" s="20">
        <v>9007735722</v>
      </c>
      <c r="B17" s="2" t="s">
        <v>547</v>
      </c>
      <c r="C17" s="2">
        <v>1</v>
      </c>
      <c r="D17" s="2"/>
      <c r="E17" s="2" t="s">
        <v>548</v>
      </c>
      <c r="F17" s="2" t="s">
        <v>549</v>
      </c>
      <c r="G17" s="2" t="s">
        <v>60</v>
      </c>
      <c r="H17" s="2">
        <v>3102465654</v>
      </c>
      <c r="I17" s="2" t="s">
        <v>52</v>
      </c>
      <c r="J17" s="84" t="s">
        <v>3146</v>
      </c>
    </row>
    <row r="18" spans="1:10">
      <c r="A18" s="20">
        <v>9008602111</v>
      </c>
      <c r="B18" s="2" t="s">
        <v>551</v>
      </c>
      <c r="C18" s="2">
        <v>1</v>
      </c>
      <c r="D18" s="2" t="s">
        <v>552</v>
      </c>
      <c r="E18" s="2" t="s">
        <v>553</v>
      </c>
      <c r="F18" s="2" t="s">
        <v>530</v>
      </c>
      <c r="G18" s="2" t="s">
        <v>164</v>
      </c>
      <c r="H18" s="2">
        <v>3102403542</v>
      </c>
      <c r="I18" s="2" t="s">
        <v>420</v>
      </c>
      <c r="J18" s="84" t="s">
        <v>421</v>
      </c>
    </row>
    <row r="19" spans="1:10">
      <c r="A19" s="20">
        <v>9002268936</v>
      </c>
      <c r="B19" s="2" t="s">
        <v>555</v>
      </c>
      <c r="C19" s="2">
        <v>1</v>
      </c>
      <c r="D19" s="2"/>
      <c r="E19" s="2" t="s">
        <v>556</v>
      </c>
      <c r="F19" s="2" t="s">
        <v>32</v>
      </c>
      <c r="G19" s="2" t="s">
        <v>3139</v>
      </c>
      <c r="H19" s="2">
        <v>3144429051</v>
      </c>
      <c r="I19" s="2" t="s">
        <v>17</v>
      </c>
      <c r="J19" s="84" t="s">
        <v>3147</v>
      </c>
    </row>
    <row r="20" spans="1:10" ht="27.6">
      <c r="A20" s="42">
        <v>9008428192</v>
      </c>
      <c r="B20" s="31" t="s">
        <v>558</v>
      </c>
      <c r="C20" s="9">
        <v>1</v>
      </c>
      <c r="D20" s="31"/>
      <c r="E20" s="31" t="s">
        <v>559</v>
      </c>
      <c r="F20" s="31" t="s">
        <v>111</v>
      </c>
      <c r="G20" s="31" t="s">
        <v>111</v>
      </c>
      <c r="H20" s="31">
        <v>3215083793</v>
      </c>
      <c r="I20" s="31" t="s">
        <v>52</v>
      </c>
      <c r="J20" s="90" t="s">
        <v>3148</v>
      </c>
    </row>
    <row r="21" spans="1:10">
      <c r="A21" s="20">
        <v>9004016005</v>
      </c>
      <c r="B21" s="2" t="s">
        <v>561</v>
      </c>
      <c r="C21" s="2">
        <v>1</v>
      </c>
      <c r="D21" s="2"/>
      <c r="E21" s="2" t="s">
        <v>562</v>
      </c>
      <c r="F21" s="2" t="s">
        <v>563</v>
      </c>
      <c r="G21" s="2" t="s">
        <v>234</v>
      </c>
      <c r="H21" s="2">
        <v>3105403018</v>
      </c>
      <c r="I21" s="2" t="s">
        <v>564</v>
      </c>
      <c r="J21" s="84" t="s">
        <v>3132</v>
      </c>
    </row>
    <row r="22" spans="1:10">
      <c r="A22" s="20">
        <v>9008976241</v>
      </c>
      <c r="B22" s="2" t="s">
        <v>566</v>
      </c>
      <c r="C22" s="2">
        <v>1</v>
      </c>
      <c r="D22" s="2"/>
      <c r="E22" s="2" t="s">
        <v>567</v>
      </c>
      <c r="F22" s="2" t="s">
        <v>87</v>
      </c>
      <c r="G22" s="2" t="s">
        <v>60</v>
      </c>
      <c r="H22" s="4">
        <v>3225980122</v>
      </c>
      <c r="I22" s="2" t="s">
        <v>52</v>
      </c>
      <c r="J22" s="84" t="s">
        <v>3149</v>
      </c>
    </row>
    <row r="23" spans="1:10">
      <c r="A23" s="20">
        <v>8200048553</v>
      </c>
      <c r="B23" s="2" t="s">
        <v>572</v>
      </c>
      <c r="C23" s="2">
        <v>1</v>
      </c>
      <c r="D23" s="2"/>
      <c r="E23" s="2" t="s">
        <v>573</v>
      </c>
      <c r="F23" s="2" t="s">
        <v>163</v>
      </c>
      <c r="G23" s="2" t="s">
        <v>164</v>
      </c>
      <c r="H23" s="4">
        <v>7551000</v>
      </c>
      <c r="I23" s="2" t="s">
        <v>52</v>
      </c>
      <c r="J23" s="84" t="s">
        <v>2953</v>
      </c>
    </row>
    <row r="24" spans="1:10">
      <c r="A24" s="20">
        <v>8920994211</v>
      </c>
      <c r="B24" s="2" t="s">
        <v>575</v>
      </c>
      <c r="C24" s="2">
        <v>1</v>
      </c>
      <c r="D24" s="2"/>
      <c r="E24" s="2" t="s">
        <v>576</v>
      </c>
      <c r="F24" s="2" t="s">
        <v>577</v>
      </c>
      <c r="G24" s="2" t="s">
        <v>176</v>
      </c>
      <c r="H24" s="2">
        <v>8885316</v>
      </c>
      <c r="I24" s="2" t="s">
        <v>176</v>
      </c>
      <c r="J24" s="84" t="s">
        <v>3150</v>
      </c>
    </row>
    <row r="25" spans="1:10">
      <c r="A25" s="20">
        <v>251265899</v>
      </c>
      <c r="B25" s="2" t="s">
        <v>579</v>
      </c>
      <c r="C25" s="2">
        <v>1</v>
      </c>
      <c r="D25" s="2"/>
      <c r="E25" s="2" t="s">
        <v>580</v>
      </c>
      <c r="F25" s="2" t="s">
        <v>581</v>
      </c>
      <c r="G25" s="2" t="s">
        <v>431</v>
      </c>
      <c r="H25" s="2">
        <v>3113217540</v>
      </c>
      <c r="I25" s="2" t="s">
        <v>582</v>
      </c>
      <c r="J25" s="84" t="s">
        <v>583</v>
      </c>
    </row>
    <row r="26" spans="1:10" ht="33.75" customHeight="1">
      <c r="A26" s="43">
        <v>9002175173</v>
      </c>
      <c r="B26" s="30" t="s">
        <v>584</v>
      </c>
      <c r="C26" s="30">
        <v>1</v>
      </c>
      <c r="D26" s="30"/>
      <c r="E26" s="30" t="s">
        <v>585</v>
      </c>
      <c r="F26" s="31" t="s">
        <v>586</v>
      </c>
      <c r="G26" s="31" t="s">
        <v>242</v>
      </c>
      <c r="H26" s="30">
        <v>3208730888</v>
      </c>
      <c r="I26" s="30" t="s">
        <v>52</v>
      </c>
      <c r="J26" s="243" t="s">
        <v>3151</v>
      </c>
    </row>
    <row r="27" spans="1:10" ht="36">
      <c r="A27" s="44">
        <v>9009254591</v>
      </c>
      <c r="B27" s="31" t="s">
        <v>3152</v>
      </c>
      <c r="C27" s="9">
        <v>1</v>
      </c>
      <c r="D27" s="31"/>
      <c r="E27" s="31" t="s">
        <v>589</v>
      </c>
      <c r="F27" s="31" t="s">
        <v>250</v>
      </c>
      <c r="G27" s="31" t="s">
        <v>234</v>
      </c>
      <c r="H27" s="244">
        <v>3127584951</v>
      </c>
      <c r="I27" s="31" t="s">
        <v>251</v>
      </c>
      <c r="J27" s="34" t="s">
        <v>3153</v>
      </c>
    </row>
    <row r="28" spans="1:10">
      <c r="A28" s="45">
        <v>9005558288</v>
      </c>
      <c r="B28" s="35" t="s">
        <v>3154</v>
      </c>
      <c r="C28" s="2">
        <v>1</v>
      </c>
      <c r="D28" s="2"/>
      <c r="E28" s="35" t="s">
        <v>3155</v>
      </c>
      <c r="F28" s="36" t="s">
        <v>606</v>
      </c>
      <c r="G28" s="36" t="s">
        <v>607</v>
      </c>
      <c r="H28" s="35">
        <v>4855393</v>
      </c>
      <c r="I28" s="2"/>
      <c r="J28" s="2" t="s">
        <v>608</v>
      </c>
    </row>
    <row r="29" spans="1:10">
      <c r="A29" s="8">
        <v>8110322797</v>
      </c>
      <c r="B29" s="2" t="s">
        <v>591</v>
      </c>
      <c r="C29" s="2">
        <v>1</v>
      </c>
      <c r="D29" s="2"/>
      <c r="E29" s="2" t="s">
        <v>592</v>
      </c>
      <c r="F29" s="84" t="s">
        <v>593</v>
      </c>
      <c r="G29" s="2" t="s">
        <v>51</v>
      </c>
      <c r="H29" s="2">
        <v>6256908</v>
      </c>
      <c r="I29" s="2" t="s">
        <v>527</v>
      </c>
      <c r="J29" s="2" t="s">
        <v>3156</v>
      </c>
    </row>
    <row r="30" spans="1:10">
      <c r="A30" s="8">
        <v>9004926828</v>
      </c>
      <c r="B30" s="2" t="s">
        <v>595</v>
      </c>
      <c r="C30" s="2">
        <v>1</v>
      </c>
      <c r="D30" s="2"/>
      <c r="E30" s="84" t="s">
        <v>596</v>
      </c>
      <c r="F30" s="2" t="s">
        <v>247</v>
      </c>
      <c r="G30" s="2" t="s">
        <v>136</v>
      </c>
      <c r="H30" s="84">
        <v>8610258</v>
      </c>
      <c r="I30" s="2" t="s">
        <v>149</v>
      </c>
      <c r="J30" s="2" t="s">
        <v>3157</v>
      </c>
    </row>
  </sheetData>
  <customSheetViews>
    <customSheetView guid="{2A1F54F6-5530-4D9D-A710-54351C18A6C3}" fitToPage="1">
      <selection activeCell="B25" sqref="B25"/>
      <pageMargins left="0" right="0" top="0" bottom="0" header="0" footer="0"/>
      <pageSetup paperSize="5" scale="43" fitToHeight="0" orientation="landscape" r:id="rId1"/>
    </customSheetView>
  </customSheetViews>
  <pageMargins left="2.0866141732283467" right="0.70866141732283472" top="0.74803149606299213" bottom="0.74803149606299213" header="0.31496062992125984" footer="0.31496062992125984"/>
  <pageSetup paperSize="5" scale="43"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23AAF5BF4C53C41AC71B9EAB6842333" ma:contentTypeVersion="12" ma:contentTypeDescription="Crear nuevo documento." ma:contentTypeScope="" ma:versionID="25ccbd8e6a4a4d6fabc763ef1e90ef70">
  <xsd:schema xmlns:xsd="http://www.w3.org/2001/XMLSchema" xmlns:xs="http://www.w3.org/2001/XMLSchema" xmlns:p="http://schemas.microsoft.com/office/2006/metadata/properties" xmlns:ns3="e8f50eca-4fd9-4f98-b20d-5dbda37229a5" xmlns:ns4="ad721b4d-085e-49ad-8e4c-f28e7c65c94a" targetNamespace="http://schemas.microsoft.com/office/2006/metadata/properties" ma:root="true" ma:fieldsID="1cd576895d6a7528e880495cb7337b2d" ns3:_="" ns4:_="">
    <xsd:import namespace="e8f50eca-4fd9-4f98-b20d-5dbda37229a5"/>
    <xsd:import namespace="ad721b4d-085e-49ad-8e4c-f28e7c65c94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f50eca-4fd9-4f98-b20d-5dbda37229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721b4d-085e-49ad-8e4c-f28e7c65c94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7410E1-FF67-4959-B019-5B770CA4E50D}"/>
</file>

<file path=customXml/itemProps2.xml><?xml version="1.0" encoding="utf-8"?>
<ds:datastoreItem xmlns:ds="http://schemas.openxmlformats.org/officeDocument/2006/customXml" ds:itemID="{464FF484-76A1-4416-AFFB-6EDF79E37F64}"/>
</file>

<file path=customXml/itemProps3.xml><?xml version="1.0" encoding="utf-8"?>
<ds:datastoreItem xmlns:ds="http://schemas.openxmlformats.org/officeDocument/2006/customXml" ds:itemID="{14A52E4C-7CEB-4301-A0CE-AAC4A556493C}"/>
</file>

<file path=docMetadata/LabelInfo.xml><?xml version="1.0" encoding="utf-8"?>
<clbl:labelList xmlns:clbl="http://schemas.microsoft.com/office/2020/mipLabelMetadata">
  <clbl:label id="{5e02621e-6cef-4e33-83e4-a303cdfdd0fb}" enabled="0" method="" siteId="{5e02621e-6cef-4e33-83e4-a303cdfdd0fb}"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Ministerio De Transporte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dc:creator>
  <cp:keywords/>
  <dc:description/>
  <cp:lastModifiedBy>Domingo Alberto Ducuara Aponte</cp:lastModifiedBy>
  <cp:revision/>
  <dcterms:created xsi:type="dcterms:W3CDTF">2014-07-07T19:30:11Z</dcterms:created>
  <dcterms:modified xsi:type="dcterms:W3CDTF">2022-03-30T13:20:44Z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0x010100E23AAF5BF4C53C41AC71B9EAB6842333</vt:lpwstr>
  </property>
</Properties>
</file>